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L:\Iepirkumi\2014\145_AK_Reklama_Dzeina\01_Nolikums\ar_grozijumiem_12122014\"/>
    </mc:Choice>
  </mc:AlternateContent>
  <workbookProtection workbookPassword="D39E" lockStructure="1"/>
  <bookViews>
    <workbookView xWindow="0" yWindow="0" windowWidth="28800" windowHeight="12435" tabRatio="744"/>
  </bookViews>
  <sheets>
    <sheet name="1. Internets" sheetId="50" r:id="rId1"/>
    <sheet name="2. TV" sheetId="44" r:id="rId2"/>
    <sheet name="3. Radio" sheetId="47" r:id="rId3"/>
    <sheet name="4. Prese" sheetId="49" r:id="rId4"/>
    <sheet name="5. Vides reklāma" sheetId="48" r:id="rId5"/>
    <sheet name="6. Kopsavilkums" sheetId="56" r:id="rId6"/>
    <sheet name="svari" sheetId="54" state="hidden" r:id="rId7"/>
    <sheet name="formulas" sheetId="55" state="hidden" r:id="rId8"/>
  </sheets>
  <calcPr calcId="152511"/>
</workbook>
</file>

<file path=xl/calcChain.xml><?xml version="1.0" encoding="utf-8"?>
<calcChain xmlns="http://schemas.openxmlformats.org/spreadsheetml/2006/main">
  <c r="C102" i="55" l="1"/>
  <c r="G7" i="44" l="1"/>
  <c r="G8" i="44"/>
  <c r="G9" i="44"/>
  <c r="G10" i="44"/>
  <c r="G11" i="44"/>
  <c r="G12" i="44"/>
  <c r="G6" i="44"/>
  <c r="C95" i="55"/>
  <c r="C96" i="55"/>
  <c r="C97" i="55"/>
  <c r="C98" i="55"/>
  <c r="D64" i="55"/>
  <c r="C36" i="55"/>
  <c r="C37" i="55"/>
  <c r="C38" i="55"/>
  <c r="C39" i="55"/>
  <c r="C40" i="55"/>
  <c r="C41" i="55"/>
  <c r="C142" i="55"/>
  <c r="C143" i="55"/>
  <c r="C144" i="55"/>
  <c r="C145" i="55"/>
  <c r="C146" i="55"/>
  <c r="C147" i="55"/>
  <c r="C116" i="55"/>
  <c r="C138" i="55" s="1"/>
  <c r="B8" i="56" s="1"/>
  <c r="C117" i="55"/>
  <c r="C118" i="55"/>
  <c r="C19" i="55"/>
  <c r="D19" i="55"/>
  <c r="E19" i="55"/>
  <c r="D65" i="55"/>
  <c r="D66" i="55"/>
  <c r="D67" i="55"/>
  <c r="D68" i="55"/>
  <c r="D69" i="55"/>
  <c r="D70" i="55"/>
  <c r="D71" i="55"/>
  <c r="D72" i="55"/>
  <c r="D74" i="55"/>
  <c r="D75" i="55"/>
  <c r="D76" i="55"/>
  <c r="D77" i="55"/>
  <c r="D78" i="55"/>
  <c r="D79" i="55"/>
  <c r="D80" i="55"/>
  <c r="D81" i="55"/>
  <c r="C43" i="55"/>
  <c r="C44" i="55"/>
  <c r="C45" i="55"/>
  <c r="C46" i="55"/>
  <c r="C47" i="55"/>
  <c r="C48" i="55"/>
  <c r="C49" i="55"/>
  <c r="C42" i="55"/>
  <c r="E13" i="55"/>
  <c r="D13" i="55"/>
  <c r="C13" i="55"/>
  <c r="E14" i="55"/>
  <c r="D14" i="55"/>
  <c r="C14" i="55"/>
  <c r="E15" i="55"/>
  <c r="D15" i="55"/>
  <c r="C15" i="55"/>
  <c r="E16" i="55"/>
  <c r="D16" i="55"/>
  <c r="C16" i="55"/>
  <c r="D17" i="55"/>
  <c r="E17" i="55"/>
  <c r="C17" i="55"/>
  <c r="D18" i="55"/>
  <c r="E18" i="55"/>
  <c r="C18" i="55"/>
  <c r="C122" i="55"/>
  <c r="C132" i="55"/>
  <c r="C133" i="55"/>
  <c r="C134" i="55"/>
  <c r="C135" i="55"/>
  <c r="C136" i="55"/>
  <c r="C137" i="55"/>
  <c r="C131" i="55"/>
  <c r="C123" i="55"/>
  <c r="C124" i="55"/>
  <c r="C125" i="55"/>
  <c r="C126" i="55"/>
  <c r="C127" i="55"/>
  <c r="C128" i="55"/>
  <c r="C129" i="55"/>
  <c r="C130" i="55"/>
  <c r="C119" i="55"/>
  <c r="C120" i="55"/>
  <c r="C121" i="55"/>
  <c r="AB22" i="54"/>
  <c r="AC22" i="54"/>
  <c r="AD22" i="54"/>
  <c r="AE22" i="54"/>
  <c r="S24" i="54"/>
  <c r="B82" i="55"/>
  <c r="C99" i="55"/>
  <c r="C100" i="55"/>
  <c r="C101" i="55"/>
  <c r="B16" i="55"/>
  <c r="B18" i="55"/>
  <c r="B14" i="55"/>
  <c r="R9" i="54"/>
  <c r="S6" i="54" s="1"/>
  <c r="S8" i="54"/>
  <c r="A96" i="55"/>
  <c r="A97" i="55"/>
  <c r="A98" i="55"/>
  <c r="A99" i="55"/>
  <c r="A100" i="55"/>
  <c r="A101" i="55"/>
  <c r="A95" i="55"/>
  <c r="M14" i="55"/>
  <c r="N14" i="55"/>
  <c r="M15" i="55"/>
  <c r="N15" i="55"/>
  <c r="M16" i="55"/>
  <c r="N16" i="55"/>
  <c r="M17" i="55"/>
  <c r="N17" i="55"/>
  <c r="M18" i="55"/>
  <c r="N18" i="55"/>
  <c r="M19" i="55"/>
  <c r="N19" i="55"/>
  <c r="N13" i="55"/>
  <c r="M13" i="55"/>
  <c r="L14" i="55"/>
  <c r="L15" i="55"/>
  <c r="L16" i="55"/>
  <c r="L17" i="55"/>
  <c r="L18" i="55"/>
  <c r="L19" i="55"/>
  <c r="L13" i="55"/>
  <c r="K14" i="55"/>
  <c r="K15" i="55"/>
  <c r="K16" i="55"/>
  <c r="K17" i="55"/>
  <c r="K18" i="55"/>
  <c r="K19" i="55"/>
  <c r="K13" i="55"/>
  <c r="B11" i="54"/>
  <c r="L17" i="54"/>
  <c r="K17" i="54"/>
  <c r="J17" i="54"/>
  <c r="I17" i="54"/>
  <c r="H17" i="54"/>
  <c r="G17" i="54"/>
  <c r="F17" i="54"/>
  <c r="E17" i="54"/>
  <c r="D17" i="54"/>
  <c r="C17" i="54"/>
  <c r="B17" i="54"/>
  <c r="K14" i="54"/>
  <c r="J14" i="54"/>
  <c r="I14" i="54"/>
  <c r="H14" i="54"/>
  <c r="G14" i="54"/>
  <c r="F14" i="54"/>
  <c r="E14" i="54"/>
  <c r="D14" i="54"/>
  <c r="C14" i="54"/>
  <c r="B14" i="54"/>
  <c r="C11" i="54"/>
  <c r="D11" i="54"/>
  <c r="E11" i="54"/>
  <c r="F11" i="54"/>
  <c r="G11" i="54"/>
  <c r="H11" i="54"/>
  <c r="I11" i="54"/>
  <c r="J11" i="54"/>
  <c r="K11" i="54"/>
  <c r="A14" i="55"/>
  <c r="A15" i="55"/>
  <c r="B15" i="55"/>
  <c r="A16" i="55"/>
  <c r="A17" i="55"/>
  <c r="B17" i="55"/>
  <c r="A18" i="55"/>
  <c r="A19" i="55"/>
  <c r="B19" i="55"/>
  <c r="A13" i="55"/>
  <c r="S7" i="54"/>
  <c r="S5" i="54"/>
  <c r="D101" i="55"/>
  <c r="D99" i="55"/>
  <c r="F13" i="44"/>
  <c r="B13" i="55"/>
  <c r="S9" i="54" l="1"/>
  <c r="S4" i="54"/>
  <c r="D100" i="55"/>
  <c r="F19" i="55"/>
  <c r="D102" i="55"/>
  <c r="F102" i="55" s="1"/>
  <c r="D95" i="55"/>
  <c r="C103" i="55"/>
  <c r="F101" i="55"/>
  <c r="C148" i="55"/>
  <c r="C8" i="56" s="1"/>
  <c r="E20" i="55"/>
  <c r="G19" i="55"/>
  <c r="D20" i="55"/>
  <c r="C50" i="55"/>
  <c r="I8" i="56" s="1"/>
  <c r="F99" i="55"/>
  <c r="F100" i="55"/>
  <c r="D82" i="55"/>
  <c r="J8" i="56" s="1"/>
  <c r="F18" i="55"/>
  <c r="G18" i="55" s="1"/>
  <c r="F17" i="55"/>
  <c r="G17" i="55" s="1"/>
  <c r="F16" i="55"/>
  <c r="G16" i="55" s="1"/>
  <c r="F14" i="55"/>
  <c r="G14" i="55" s="1"/>
  <c r="D98" i="55"/>
  <c r="F98" i="55" s="1"/>
  <c r="D96" i="55"/>
  <c r="F96" i="55" s="1"/>
  <c r="N20" i="55"/>
  <c r="H8" i="56" s="1"/>
  <c r="M20" i="55"/>
  <c r="G8" i="56" s="1"/>
  <c r="L20" i="55"/>
  <c r="F8" i="56" s="1"/>
  <c r="K20" i="55"/>
  <c r="E8" i="56" s="1"/>
  <c r="C20" i="55"/>
  <c r="AF26" i="54"/>
  <c r="F15" i="55"/>
  <c r="G15" i="55" s="1"/>
  <c r="F13" i="55"/>
  <c r="G13" i="55" s="1"/>
  <c r="D97" i="55"/>
  <c r="F97" i="55" s="1"/>
  <c r="D103" i="55" l="1"/>
  <c r="F95" i="55"/>
  <c r="F103" i="55"/>
  <c r="K8" i="56" s="1"/>
  <c r="G20" i="55"/>
  <c r="D8" i="56" s="1"/>
  <c r="F20" i="55"/>
</calcChain>
</file>

<file path=xl/sharedStrings.xml><?xml version="1.0" encoding="utf-8"?>
<sst xmlns="http://schemas.openxmlformats.org/spreadsheetml/2006/main" count="892" uniqueCount="442">
  <si>
    <t>+10%</t>
  </si>
  <si>
    <t>+20%</t>
  </si>
  <si>
    <t>+30%</t>
  </si>
  <si>
    <t>+40%</t>
  </si>
  <si>
    <t>+50%</t>
  </si>
  <si>
    <t>+60%</t>
  </si>
  <si>
    <t>+70%</t>
  </si>
  <si>
    <t>+80%</t>
  </si>
  <si>
    <t>+90%</t>
  </si>
  <si>
    <t>rus.delfi.lv</t>
  </si>
  <si>
    <t>TV kanāls</t>
  </si>
  <si>
    <t>Pirkšanas modelis</t>
  </si>
  <si>
    <t>Bāzes 30" CPP</t>
  </si>
  <si>
    <t>Janvāris</t>
  </si>
  <si>
    <t>Februāris</t>
  </si>
  <si>
    <t>Marts</t>
  </si>
  <si>
    <t>Aprīlis</t>
  </si>
  <si>
    <t>Maijs</t>
  </si>
  <si>
    <t>Jūnijs</t>
  </si>
  <si>
    <t>Jūlijs</t>
  </si>
  <si>
    <t>Augusts</t>
  </si>
  <si>
    <t>Septembris</t>
  </si>
  <si>
    <t>Oktobris</t>
  </si>
  <si>
    <t>Novembris</t>
  </si>
  <si>
    <t>Decembris</t>
  </si>
  <si>
    <t>TV</t>
  </si>
  <si>
    <t>Radio</t>
  </si>
  <si>
    <t>Vides reklāma</t>
  </si>
  <si>
    <t>Kopā:</t>
  </si>
  <si>
    <t>Grupas budžeta daļa</t>
  </si>
  <si>
    <t>Kanāla budžeta daļa</t>
  </si>
  <si>
    <t>Skatīšanās laika daļa %</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</si>
  <si>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</si>
  <si>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</si>
  <si>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</si>
  <si>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</si>
  <si>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</si>
  <si>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</si>
  <si>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</si>
  <si>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</si>
  <si>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</si>
  <si>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</si>
  <si>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</si>
  <si>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</si>
  <si>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</si>
  <si>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</si>
  <si>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</si>
  <si>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</si>
  <si>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</si>
  <si>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</si>
  <si>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</si>
  <si>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</si>
  <si>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</si>
  <si>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</si>
  <si>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</si>
  <si>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</si>
  <si>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</si>
  <si>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</si>
  <si>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</si>
  <si>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</si>
  <si>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</si>
  <si>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</si>
  <si>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</si>
  <si>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</si>
  <si>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</si>
  <si>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</si>
  <si>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</si>
  <si>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</si>
  <si>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Radio stacija</t>
  </si>
  <si>
    <t>Izmērs</t>
  </si>
  <si>
    <t>platums (mm)</t>
  </si>
  <si>
    <t>garums (mm)</t>
  </si>
  <si>
    <t>Vides reklāmas piegādātajs</t>
  </si>
  <si>
    <t>Nedēļas cena par 1 vienību</t>
  </si>
  <si>
    <t>Izdevējs</t>
  </si>
  <si>
    <t>Reklāmas formāts</t>
  </si>
  <si>
    <t>0 - 999</t>
  </si>
  <si>
    <t>1000-1999</t>
  </si>
  <si>
    <t>2000-2999</t>
  </si>
  <si>
    <t>3000-3999</t>
  </si>
  <si>
    <t>4000-4999</t>
  </si>
  <si>
    <t>5000-5999</t>
  </si>
  <si>
    <t>6000-6999</t>
  </si>
  <si>
    <t>7000-7999</t>
  </si>
  <si>
    <t>8000-8999</t>
  </si>
  <si>
    <t>9000-9999</t>
  </si>
  <si>
    <t>10000-10999</t>
  </si>
  <si>
    <t>11000-11999</t>
  </si>
  <si>
    <t>12000-12999</t>
  </si>
  <si>
    <t>TV3</t>
  </si>
  <si>
    <t>TV6</t>
  </si>
  <si>
    <t>TV3+</t>
  </si>
  <si>
    <t>RTR Planeta</t>
  </si>
  <si>
    <t>CTC Baltija</t>
  </si>
  <si>
    <t>Kanāls 2</t>
  </si>
  <si>
    <t>1BM</t>
  </si>
  <si>
    <t>EHR</t>
  </si>
  <si>
    <t>KHR</t>
  </si>
  <si>
    <t>SuperFM</t>
  </si>
  <si>
    <t>SWH</t>
  </si>
  <si>
    <t>SWH+</t>
  </si>
  <si>
    <t>Skonto</t>
  </si>
  <si>
    <t>PIK 100 FM</t>
  </si>
  <si>
    <t>Kurzemes radio</t>
  </si>
  <si>
    <t>Rietumu Radio</t>
  </si>
  <si>
    <t>Radio Tev</t>
  </si>
  <si>
    <t>Alise Plus</t>
  </si>
  <si>
    <t>Skonto Vidzeme</t>
  </si>
  <si>
    <t>LR1</t>
  </si>
  <si>
    <t>LR2</t>
  </si>
  <si>
    <t>www.delfi.lv</t>
  </si>
  <si>
    <t>www.tvnet.lv</t>
  </si>
  <si>
    <t>rus.tvnet.lv</t>
  </si>
  <si>
    <t>www.draugiem.lv</t>
  </si>
  <si>
    <t>www.inbox.lv</t>
  </si>
  <si>
    <t>www.spoki.lv</t>
  </si>
  <si>
    <t>www.mykoob.com</t>
  </si>
  <si>
    <t>www.skype.com</t>
  </si>
  <si>
    <t>www.tv3play.lv</t>
  </si>
  <si>
    <t>www.1188.lv</t>
  </si>
  <si>
    <t>JCDecaux</t>
  </si>
  <si>
    <t>Pilsētas Līnijas</t>
  </si>
  <si>
    <t>Pieturas</t>
  </si>
  <si>
    <t>Reklāma salonā</t>
  </si>
  <si>
    <t>Lokācija</t>
  </si>
  <si>
    <t>Rīga</t>
  </si>
  <si>
    <t>autobusi</t>
  </si>
  <si>
    <t>trolejbusi</t>
  </si>
  <si>
    <t>tramvajos virs logiem</t>
  </si>
  <si>
    <t>tramvajos aiz vadītāja</t>
  </si>
  <si>
    <t>zemās grīdas tramvajā</t>
  </si>
  <si>
    <t>13000-13999</t>
  </si>
  <si>
    <t>14000-14999</t>
  </si>
  <si>
    <t>15000-15999</t>
  </si>
  <si>
    <t>16000-16999</t>
  </si>
  <si>
    <t>17000-17999</t>
  </si>
  <si>
    <t>18000-18999</t>
  </si>
  <si>
    <t>MK Latvija</t>
  </si>
  <si>
    <t>Latvijas Avīze</t>
  </si>
  <si>
    <t>Neatkarīgā Rīta avīze</t>
  </si>
  <si>
    <t>Bizness &amp; Baltija</t>
  </si>
  <si>
    <t>Cosmopolitan</t>
  </si>
  <si>
    <t>FHM</t>
  </si>
  <si>
    <t>IR</t>
  </si>
  <si>
    <t>Klubs</t>
  </si>
  <si>
    <t>Ilustrētā Zinātne</t>
  </si>
  <si>
    <t>Ilustrētā Junioriem</t>
  </si>
  <si>
    <t>National Geographic</t>
  </si>
  <si>
    <t>Oficiālā cena</t>
  </si>
  <si>
    <t>Svars 1.līmenis</t>
  </si>
  <si>
    <t>Svars 2.līmenis</t>
  </si>
  <si>
    <t>Vides reklāmas piegādātājs</t>
  </si>
  <si>
    <t>14000-15000</t>
  </si>
  <si>
    <t xml:space="preserve">JCDecaux, pieturas </t>
  </si>
  <si>
    <t>Rīga, autobusi</t>
  </si>
  <si>
    <t>Rīga, trolejbusi</t>
  </si>
  <si>
    <t>Rīga, tramvajos virs logiem</t>
  </si>
  <si>
    <t>Rīga, tramvajos aiz vadītāja</t>
  </si>
  <si>
    <t>Rīga, zemās grīdas tramvajā</t>
  </si>
  <si>
    <t>PL, autobusi</t>
  </si>
  <si>
    <t>PL, trolejbusi</t>
  </si>
  <si>
    <t>PL, tramvajos virs logiem</t>
  </si>
  <si>
    <t>PL, tramvajos aiz vadītāja</t>
  </si>
  <si>
    <t>PL, zemās grīdas tramvajā</t>
  </si>
  <si>
    <t>Vides reklāmas veids</t>
  </si>
  <si>
    <t>Nedēļas numurs</t>
  </si>
  <si>
    <t>Net-net budžeta izmaiņas, %</t>
  </si>
  <si>
    <t>TV PT daļas izmaiņas, %</t>
  </si>
  <si>
    <t>indekss pie PT=40%</t>
  </si>
  <si>
    <t>indekss pie PT=41%</t>
  </si>
  <si>
    <t>indekss pie PT=42%</t>
  </si>
  <si>
    <t>indekss pie PT=43%</t>
  </si>
  <si>
    <t>indekss pie PT=44%</t>
  </si>
  <si>
    <t>indekss pie PT=45%</t>
  </si>
  <si>
    <t>indekss pie PT=46%</t>
  </si>
  <si>
    <t>indekss pie PT=47%</t>
  </si>
  <si>
    <t>indekss pie PT=48%</t>
  </si>
  <si>
    <t>indekss pie PT=49%</t>
  </si>
  <si>
    <t>indekss pie PT=50%</t>
  </si>
  <si>
    <t>indekss pie PT=51%</t>
  </si>
  <si>
    <t>indekss pie PT=52%</t>
  </si>
  <si>
    <t>indekss pie PT=53%</t>
  </si>
  <si>
    <t>indekss pie PT=54%</t>
  </si>
  <si>
    <t>indekss pie PT=55%</t>
  </si>
  <si>
    <t>indekss pie PT=56%</t>
  </si>
  <si>
    <t>indekss pie PT=57%</t>
  </si>
  <si>
    <t>indekss pie PT=58%</t>
  </si>
  <si>
    <t>indekss pie PT=59%</t>
  </si>
  <si>
    <t>indekss pie PT=60%</t>
  </si>
  <si>
    <t>indekss pie PT=61%</t>
  </si>
  <si>
    <t>indekss pie PT=62%</t>
  </si>
  <si>
    <t>indekss pie PT=63%</t>
  </si>
  <si>
    <t>indekss pie PT=64%</t>
  </si>
  <si>
    <t>indekss pie PT=65%</t>
  </si>
  <si>
    <t>indekss pie PT=66%</t>
  </si>
  <si>
    <t>indekss pie PT=67%</t>
  </si>
  <si>
    <t>indekss pie PT=68%</t>
  </si>
  <si>
    <t>indekss pie PT=69%</t>
  </si>
  <si>
    <t>indekss pie PT=70%</t>
  </si>
  <si>
    <t>Klipa garums, sekundes</t>
  </si>
  <si>
    <t>Kurzemes</t>
  </si>
  <si>
    <t>Rietumu</t>
  </si>
  <si>
    <t>Tev</t>
  </si>
  <si>
    <t>Skonto Vidz.</t>
  </si>
  <si>
    <t>Preses izdevums</t>
  </si>
  <si>
    <r>
      <t xml:space="preserve">Tirāža </t>
    </r>
    <r>
      <rPr>
        <b/>
        <i/>
        <sz val="8"/>
        <color indexed="25"/>
        <rFont val="Arial"/>
        <family val="2"/>
        <charset val="186"/>
      </rPr>
      <t>(Circulation)</t>
    </r>
  </si>
  <si>
    <r>
      <t xml:space="preserve">Aptvere vienai publikācijai vienā izdevumā mērķa grupā </t>
    </r>
    <r>
      <rPr>
        <b/>
        <i/>
        <sz val="8"/>
        <color indexed="25"/>
        <rFont val="Arial"/>
        <family val="2"/>
        <charset val="186"/>
      </rPr>
      <t>(Cover)</t>
    </r>
  </si>
  <si>
    <t>Dienas Bizness</t>
  </si>
  <si>
    <t>Vesti Segodna</t>
  </si>
  <si>
    <t>Shape</t>
  </si>
  <si>
    <t>9000-10000</t>
  </si>
  <si>
    <t>Atlaide no ofic.cenas (%)</t>
  </si>
  <si>
    <t>Kanāls</t>
  </si>
  <si>
    <t>Svars</t>
  </si>
  <si>
    <t>aSezonālais</t>
  </si>
  <si>
    <t>awPT</t>
  </si>
  <si>
    <t>aGaruma (līdz30)</t>
  </si>
  <si>
    <t>aGaruma (virs30)</t>
  </si>
  <si>
    <t>aPT (līdz55%)</t>
  </si>
  <si>
    <t>aPT (virs55%)</t>
  </si>
  <si>
    <t>Svars:</t>
  </si>
  <si>
    <t>CPP svertais:</t>
  </si>
  <si>
    <t>aSezonālais:</t>
  </si>
  <si>
    <t>awPT:</t>
  </si>
  <si>
    <t>kanāla budžeta daļa</t>
  </si>
  <si>
    <t>vidējis svērtais CPP (pēc varbūtību principa)</t>
  </si>
  <si>
    <t>vidējais sezonālais indekss (tikai klienta norādītajiem mēnešiem)</t>
  </si>
  <si>
    <t>vidējais garuma indekss 10", 15" un 30" klipiem</t>
  </si>
  <si>
    <t>vidēji svērtais PT indekss (pēc varbūtību principa)</t>
  </si>
  <si>
    <t>aGaruma10,15,30:</t>
  </si>
  <si>
    <t>a- :</t>
  </si>
  <si>
    <t>aw- :</t>
  </si>
  <si>
    <t>average</t>
  </si>
  <si>
    <t>average weighed</t>
  </si>
  <si>
    <t>aGaruma (līdz30):</t>
  </si>
  <si>
    <t>aGaruma (virs30):</t>
  </si>
  <si>
    <t>aPT (līdz55%):</t>
  </si>
  <si>
    <t>aPT (virs55%):</t>
  </si>
  <si>
    <t>vidējais garuma indekss klipiem, kas īsāki par 30"</t>
  </si>
  <si>
    <t>vidējais garuma indekss klipiem, kas garāki par 30"</t>
  </si>
  <si>
    <t>vidējais PT indekss zem 55% līmeņa</t>
  </si>
  <si>
    <t>vidējais PT indekss virs 55% līmeņa</t>
  </si>
  <si>
    <t>Cenu piedāvājums</t>
  </si>
  <si>
    <t>Risku pārbaude</t>
  </si>
  <si>
    <t>CPP indeks.</t>
  </si>
  <si>
    <t>Varbūtība</t>
  </si>
  <si>
    <t>Baseline</t>
  </si>
  <si>
    <t>Svars (koeficients)</t>
  </si>
  <si>
    <t>PT =</t>
  </si>
  <si>
    <t>Svērtie rezultāti:</t>
  </si>
  <si>
    <t>TV izvērtējums</t>
  </si>
  <si>
    <t>Radio izvērtējums</t>
  </si>
  <si>
    <t>Stacija</t>
  </si>
  <si>
    <r>
      <rPr>
        <b/>
        <i/>
        <sz val="11"/>
        <color rgb="FFFF0000"/>
        <rFont val="Times New Roman"/>
        <family val="1"/>
        <charset val="186"/>
      </rPr>
      <t>CPP indeksētais</t>
    </r>
    <r>
      <rPr>
        <b/>
        <i/>
        <sz val="11"/>
        <rFont val="Times New Roman"/>
        <family val="1"/>
        <charset val="186"/>
      </rPr>
      <t xml:space="preserve"> = svērtais bāzes CPP x S x G x PT</t>
    </r>
  </si>
  <si>
    <t>Diena (t.sk.pielikumi)</t>
  </si>
  <si>
    <t>Sporta avīze</t>
  </si>
  <si>
    <t>Forbes</t>
  </si>
  <si>
    <t>www.financenet.lv</t>
  </si>
  <si>
    <t>rus.db.lv</t>
  </si>
  <si>
    <t>m.1188.lv</t>
  </si>
  <si>
    <t>m.delfi.lv</t>
  </si>
  <si>
    <t>m.rus.delfi.lv</t>
  </si>
  <si>
    <t>m.tvnet.lv</t>
  </si>
  <si>
    <t>m.rus.tvnet.lv</t>
  </si>
  <si>
    <t>m.inbox.lv</t>
  </si>
  <si>
    <t>m.draugiem.lv</t>
  </si>
  <si>
    <t>Portāls</t>
  </si>
  <si>
    <t>19000-19999</t>
  </si>
  <si>
    <t>20000-20999</t>
  </si>
  <si>
    <t>21000-21999</t>
  </si>
  <si>
    <t>22000-22999</t>
  </si>
  <si>
    <t>23000-23999</t>
  </si>
  <si>
    <t>24000-24999</t>
  </si>
  <si>
    <t>25000-25999</t>
  </si>
  <si>
    <t>26000-26999</t>
  </si>
  <si>
    <t>27000-27999</t>
  </si>
  <si>
    <t>28000-28999</t>
  </si>
  <si>
    <t>29000-29999</t>
  </si>
  <si>
    <t>30000-30999</t>
  </si>
  <si>
    <t>31000-31999</t>
  </si>
  <si>
    <t>32000-32999</t>
  </si>
  <si>
    <t>33000-33999</t>
  </si>
  <si>
    <t>34000-35000</t>
  </si>
  <si>
    <t>Vides reklāmas izvērtējums</t>
  </si>
  <si>
    <t>Preses izvērtējums</t>
  </si>
  <si>
    <t>Izdevums</t>
  </si>
  <si>
    <t>Nozīmī-gums</t>
  </si>
  <si>
    <t>aGaruma 10,15,30</t>
  </si>
  <si>
    <t>awCPP svērtais</t>
  </si>
  <si>
    <r>
      <rPr>
        <b/>
        <i/>
        <sz val="11"/>
        <color rgb="FFFF0000"/>
        <rFont val="Times New Roman"/>
        <family val="1"/>
        <charset val="186"/>
      </rPr>
      <t>Vidējā indeksētā atlaide</t>
    </r>
    <r>
      <rPr>
        <b/>
        <i/>
        <sz val="11"/>
        <rFont val="Times New Roman"/>
        <family val="1"/>
        <charset val="186"/>
      </rPr>
      <t xml:space="preserve"> = Vidējā atlaide x S</t>
    </r>
  </si>
  <si>
    <t>aAtlaide</t>
  </si>
  <si>
    <t xml:space="preserve">aAtlaide: </t>
  </si>
  <si>
    <t>vidējā atlaide attiecīgājā (pēc nozīmīguma) posmā</t>
  </si>
  <si>
    <t>preses izdevuma nozīmīgums/100%</t>
  </si>
  <si>
    <t>aCPU</t>
  </si>
  <si>
    <t>aCPU:</t>
  </si>
  <si>
    <t>R:</t>
  </si>
  <si>
    <t>ražošanas izmaksas</t>
  </si>
  <si>
    <t>vidējais CPU (pie dažādām budžetu robežām)</t>
  </si>
  <si>
    <t>JCD/PL = 50%/50%</t>
  </si>
  <si>
    <t>vidējais sezonālais indekss (tikai klienta norādītajām nedēļām)</t>
  </si>
  <si>
    <t>Vid.ind. cena</t>
  </si>
  <si>
    <t>Svērtie:</t>
  </si>
  <si>
    <t>Interneta izvērtējums</t>
  </si>
  <si>
    <t>JCD/PL = aptuvēnais budžets</t>
  </si>
  <si>
    <t>Budžeta sadalījums</t>
  </si>
  <si>
    <t>Max punktu skaits</t>
  </si>
  <si>
    <t>Internets</t>
  </si>
  <si>
    <t>Prese</t>
  </si>
  <si>
    <t>Budžets</t>
  </si>
  <si>
    <t>Visu mediju finanšu piedāvājumu svērtie rezultāti un to apkopojums.</t>
  </si>
  <si>
    <t>-</t>
  </si>
  <si>
    <t>TV cena</t>
  </si>
  <si>
    <t>Vide</t>
  </si>
  <si>
    <t>Vērtība:</t>
  </si>
  <si>
    <t>Formāts</t>
  </si>
  <si>
    <t>www.e-klase.lv</t>
  </si>
  <si>
    <t>CPM</t>
  </si>
  <si>
    <t>Net budžeta izmaiņas, %</t>
  </si>
  <si>
    <t>Net budžets</t>
  </si>
  <si>
    <t>15-20 gadi</t>
  </si>
  <si>
    <t>18-35 gadi</t>
  </si>
  <si>
    <t>facebook.com (1)</t>
  </si>
  <si>
    <t>facebook.com (2)</t>
  </si>
  <si>
    <t>db.lv</t>
  </si>
  <si>
    <t>Mērķa grupa (vecums ieskaitot)</t>
  </si>
  <si>
    <t>Vidējā indeksētā cena = vidējais CPU  x S</t>
  </si>
  <si>
    <t>Ieva</t>
  </si>
  <si>
    <t>Jan</t>
  </si>
  <si>
    <t>Feb</t>
  </si>
  <si>
    <t>Mar</t>
  </si>
  <si>
    <t>Apr</t>
  </si>
  <si>
    <t>Mai</t>
  </si>
  <si>
    <t>Jūn</t>
  </si>
  <si>
    <t>Jūl</t>
  </si>
  <si>
    <t>Aug</t>
  </si>
  <si>
    <t>Sep</t>
  </si>
  <si>
    <t>Okt</t>
  </si>
  <si>
    <t>Nov</t>
  </si>
  <si>
    <t>Dec</t>
  </si>
  <si>
    <t>no 4k</t>
  </si>
  <si>
    <t>līdz 5</t>
  </si>
  <si>
    <t>viss apgabals</t>
  </si>
  <si>
    <t>Nedēļa</t>
  </si>
  <si>
    <t>375 (360+15)</t>
  </si>
  <si>
    <t>Budžeta tēriņu robežas (EUR)</t>
  </si>
  <si>
    <t>Mininālais impresiju skaits nedēļā ('000)</t>
  </si>
  <si>
    <t>facebook.com (3)</t>
  </si>
  <si>
    <t>facebook.com (4)</t>
  </si>
  <si>
    <t>Nedēļas sas.aud.mērķa grupā ('000)</t>
  </si>
  <si>
    <t>1.1. Atlaide no oficiālās portāla cenas dažādās budžetu robežās, 1.daļa, %</t>
  </si>
  <si>
    <t>1.1. Atlaide no oficiālās portāla cenas dažādās budžetu robežās, 2.daļa, %</t>
  </si>
  <si>
    <t>1.1. Atlaide no oficiālās portāla cenas dažādās budžetu robežās, 3.daļa</t>
  </si>
  <si>
    <t>2.1. TV cenu izmaiņas atkarībā no budžeta izmaiņām, EUR</t>
  </si>
  <si>
    <t>2.2. TV cenu sezonālie indeksi, %</t>
  </si>
  <si>
    <t>2.3. TV klipa garumu indeksi, %</t>
  </si>
  <si>
    <t>6. FINANŠU PIEDĀVĀJUMA KOPSAVILKUMS</t>
  </si>
  <si>
    <t>2.4. TV cenu PT indeksi, %</t>
  </si>
  <si>
    <t>1. INTERNETA PIEDĀVĀJUMS</t>
  </si>
  <si>
    <t>2. TV PIEDĀVAJUMS</t>
  </si>
  <si>
    <t>3. RADIO PIEDĀVĀJUMS</t>
  </si>
  <si>
    <t>4. PRESES PIEDĀVĀJUMS</t>
  </si>
  <si>
    <t>4.1. Atlaide no oficiālās preses izdevuma cenas dažādās budžetu robežās, %</t>
  </si>
  <si>
    <t>5. VIDES REKLĀMAS PIEDĀVĀJUMS</t>
  </si>
  <si>
    <t>5.1. Vides reklāmas cenas atkarībā no budžeta izmaiņām, EUR</t>
  </si>
  <si>
    <t>www.facebook.com</t>
  </si>
  <si>
    <r>
      <rPr>
        <sz val="8"/>
        <rFont val="Arial"/>
        <family val="2"/>
        <charset val="186"/>
      </rPr>
      <t xml:space="preserve">Tikai </t>
    </r>
    <r>
      <rPr>
        <i/>
        <sz val="8"/>
        <rFont val="Arial"/>
        <family val="2"/>
        <charset val="186"/>
      </rPr>
      <t>News Feed</t>
    </r>
  </si>
  <si>
    <r>
      <rPr>
        <sz val="8"/>
        <rFont val="Arial"/>
        <family val="2"/>
        <charset val="186"/>
      </rPr>
      <t xml:space="preserve">Tikai </t>
    </r>
    <r>
      <rPr>
        <i/>
        <sz val="8"/>
        <rFont val="Arial"/>
        <family val="2"/>
        <charset val="186"/>
      </rPr>
      <t>Right Side</t>
    </r>
  </si>
  <si>
    <t>News Feed +  Right Side</t>
  </si>
  <si>
    <t>0 ...+10%</t>
  </si>
  <si>
    <t>+10...+20%</t>
  </si>
  <si>
    <t>+20...+30%</t>
  </si>
  <si>
    <t>+30...+40%</t>
  </si>
  <si>
    <t>+40...+50%</t>
  </si>
  <si>
    <t>+50...+60%</t>
  </si>
  <si>
    <t>+60...+70%</t>
  </si>
  <si>
    <t>+70...+80%</t>
  </si>
  <si>
    <t>+80...+90%</t>
  </si>
  <si>
    <t>--10...-20%</t>
  </si>
  <si>
    <t>0...-10%</t>
  </si>
  <si>
    <t>-20...-30%</t>
  </si>
  <si>
    <t>-30...-40%</t>
  </si>
  <si>
    <t>-40...-50%</t>
  </si>
  <si>
    <t>-50...-60%</t>
  </si>
  <si>
    <t>-60...-70%</t>
  </si>
  <si>
    <t>-70...-80%</t>
  </si>
  <si>
    <t>-80...-90%</t>
  </si>
  <si>
    <t>1.2. Cena par 1 tūkstoti impresijām (CPM)</t>
  </si>
  <si>
    <t>av.atlaide</t>
  </si>
  <si>
    <t>3.1. Atlaide no oficiālās radio stacijas cenas dažādās budžetu robežās %</t>
  </si>
  <si>
    <t>10000 -10999</t>
  </si>
  <si>
    <t>19000-20000</t>
  </si>
  <si>
    <t>facebook.com (5)</t>
  </si>
  <si>
    <t>facebook.com (6)</t>
  </si>
  <si>
    <t>TV risku pārb. 2</t>
  </si>
  <si>
    <t>TV risku pārb. 3</t>
  </si>
  <si>
    <t>TV risku pārb. 4</t>
  </si>
  <si>
    <t>Facebook cena</t>
  </si>
  <si>
    <t>Interneta atlaide</t>
  </si>
  <si>
    <t>* TV risku pārb. 1</t>
  </si>
  <si>
    <t>TV risku pārb. 1 *</t>
  </si>
  <si>
    <t xml:space="preserve">vidējais PT indkess PT līmenim līdz 55% </t>
  </si>
  <si>
    <t>vidējais PT indekss PT līmenim virs55%</t>
  </si>
  <si>
    <t>vidējais klipa garuma indekss līdz 30"</t>
  </si>
  <si>
    <t>vidējais klipa garuma indekss virs 30"</t>
  </si>
  <si>
    <t>Radio atlaide</t>
  </si>
  <si>
    <t>Preses atlaide</t>
  </si>
  <si>
    <t>Vides cena</t>
  </si>
  <si>
    <t>Pilnvarotās personas paraksts un zīmogs</t>
  </si>
  <si>
    <t xml:space="preserve">Parakstītāja vārds, uzvārds un amats: </t>
  </si>
  <si>
    <t> </t>
  </si>
  <si>
    <t>Datums:</t>
  </si>
  <si>
    <t>www.mykoob.lv</t>
  </si>
  <si>
    <t>Piedāvātā cena/atlaide aprēķināta, ietverot pilnu samaksu par vispārīgās vienošanās ietvaros paredzēto saistību izpildi, tai skaitā visas izmaksas, kas saistītas ar Pakalpojuma sniegšanu pilnā apjomā, tai skaitā materiālu un izstrādājumu izmaksas, darbu izmaksas, pieskaitāmos izdevumus, mehānismu un transporta izmaksas, darbu organizācijas izmaksas, nodokļus (izņemot PVN), apdrošināšanas izmaksas, Pakalpojuma izmaksas, tai skaitā darbi un materiāli, kas nav norādīti vispārīgās vienošanās vai nolikuma dokumentos, bet uzskatāmi par nepieciešamiem vispārīgās vienošanās pienācīgai un kvalitatīvai izpildei. Cenā/atlaidē ir iekļauti visi Latvijas Republikas normatīvajos aktos paredzētie nodokļi un nodevas, izņemot pievienotās vērtības nodokli.</t>
  </si>
  <si>
    <t>Piedāvātā cena visā vienošanās darbības laikā netiks paaugstināta vai piedāvātā atlaide attiecīgi samazināta sakarā ar cenu pieaugumu darbaspēka un/vai materiālu izmaksām, nodokļu likmes (izņemot PVN) vai nodokļu normatīvā regulējuma izmaiņām, kā arī jebkuriem citiem apstākļiem, kas varētu skart atlaidi/cenu</t>
  </si>
  <si>
    <t>1.lpp.</t>
  </si>
  <si>
    <t>2.lpp.</t>
  </si>
  <si>
    <t>3.lpp.</t>
  </si>
  <si>
    <t>4.lpp.</t>
  </si>
  <si>
    <t>5.lpp.</t>
  </si>
  <si>
    <t>6.lpp.</t>
  </si>
  <si>
    <t>7.lpp.</t>
  </si>
  <si>
    <t>8.lpp.</t>
  </si>
  <si>
    <t>9.lpp.</t>
  </si>
  <si>
    <t>10.lpp.</t>
  </si>
  <si>
    <t>11.lpp.</t>
  </si>
  <si>
    <t>12.lpp.</t>
  </si>
  <si>
    <t>13.lpp.</t>
  </si>
  <si>
    <t>www.db.lv</t>
  </si>
  <si>
    <t>Izslēgts ar 05.12.2014.grozījumiem</t>
  </si>
  <si>
    <t>Clear Channel</t>
  </si>
  <si>
    <t xml:space="preserve">Clear Channel </t>
  </si>
  <si>
    <t>Pilāri *</t>
  </si>
  <si>
    <t>5.2. Vides reklāmas sezonālais indekss, %, 1. daļa</t>
  </si>
  <si>
    <t>5.2. Vides reklāmas sezonālais indekss, %, 2. daļa</t>
  </si>
  <si>
    <t>14.lpp.</t>
  </si>
  <si>
    <t>1375** vai 1350 ***</t>
  </si>
  <si>
    <t>2905** vai 2980***</t>
  </si>
  <si>
    <t>Clear Channel, pilāri*</t>
  </si>
  <si>
    <r>
      <t xml:space="preserve">** Izmērs (platums un garums) ir norādīti vienai plaknei no </t>
    </r>
    <r>
      <rPr>
        <b/>
        <sz val="9"/>
        <color rgb="FFFF0000"/>
        <rFont val="Arial"/>
        <family val="2"/>
        <charset val="204"/>
      </rPr>
      <t>izgaismotās</t>
    </r>
    <r>
      <rPr>
        <sz val="9"/>
        <color rgb="FFFF0000"/>
        <rFont val="Arial"/>
        <family val="2"/>
        <charset val="186"/>
      </rPr>
      <t xml:space="preserve"> trīsskaldņa kontsrukcijas.</t>
    </r>
  </si>
  <si>
    <r>
      <t xml:space="preserve">*** Izmērs (platums un garums) ir norādīti vienai plaknei no </t>
    </r>
    <r>
      <rPr>
        <b/>
        <sz val="9"/>
        <color rgb="FFFF0000"/>
        <rFont val="Arial"/>
        <family val="2"/>
        <charset val="204"/>
      </rPr>
      <t>neizgaismotās</t>
    </r>
    <r>
      <rPr>
        <sz val="9"/>
        <color rgb="FFFF0000"/>
        <rFont val="Arial"/>
        <family val="2"/>
        <charset val="186"/>
      </rPr>
      <t xml:space="preserve"> trīsskaldņa kontsrukcijas.</t>
    </r>
  </si>
  <si>
    <t>* Pilārs - trīsskaldņa konstrukcija ar trīs plakātiem. Norādot cenas un cenu indeksus jānorāda cenas par visu (pilnu) konstrukciju, nevis vienu skaldni atsevišķi, ka arī jāievēro nosacījumu, ka vismaz 40% pilāriem no viena pasūtījuma jābūt izgaismotiem.</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</si>
</sst>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Ls&quot;\ * #,##0.00_-;\-&quot;Ls&quot;\ * #,##0.00_-;_-&quot;Ls&quot;\ * &quot;-&quot;??_-;_-@_-"/>
    <numFmt numFmtId="43" formatCode="_-* #,##0.00_-;\-* #,##0.00_-;_-* &quot;-&quot;??_-;_-@_-"/>
    <numFmt numFmtId="164" formatCode="&quot;$&quot;#,##0_);\(&quot;$&quot;#,##0\)"/>
    <numFmt numFmtId="165" formatCode="_-* #,##0\ &quot;DM&quot;_-;\-* #,##0\ &quot;DM&quot;_-;_-* &quot;-&quot;\ &quot;DM&quot;_-;_-@_-"/>
    <numFmt numFmtId="166" formatCode="_-* #,##0.00\ &quot;DM&quot;_-;\-* #,##0.00\ &quot;DM&quot;_-;_-* &quot;-&quot;??\ &quot;DM&quot;_-;_-@_-"/>
    <numFmt numFmtId="167" formatCode="_-* #,##0\ _z_ł_-;\-* #,##0\ _z_ł_-;_-* &quot;-&quot;\ _z_ł_-;_-@_-"/>
    <numFmt numFmtId="168" formatCode="_-* #,##0.00\ _z_ł_-;\-* #,##0.00\ _z_ł_-;_-* &quot;-&quot;??\ _z_ł_-;_-@_-"/>
    <numFmt numFmtId="169" formatCode="_([$€]* #,##0.00_);_([$€]* \(#,##0.00\);_([$€]* &quot;-&quot;??_);_(@_)"/>
    <numFmt numFmtId="170" formatCode="_-* &quot;#&quot;\,&quot;#&quot;&quot;#&quot;0.00\ &quot;DM&quot;_-;\-* &quot;#&quot;\,&quot;#&quot;&quot;#&quot;0.00\ &quot;DM&quot;_-;_-* &quot;-&quot;??\ &quot;DM&quot;_-;_-@_-"/>
    <numFmt numFmtId="171" formatCode="_-* #,##0.00_-;\-* #,##0.00_-;_-* &quot;-&quot;_-;_-@_-"/>
    <numFmt numFmtId="172" formatCode="&quot;F&quot;\ #,##0_-;[Red]&quot;F&quot;\ #,##0\-"/>
    <numFmt numFmtId="173" formatCode="_-* #,##0\ &quot;zł&quot;_-;\-* #,##0\ &quot;zł&quot;_-;_-* &quot;-&quot;\ &quot;zł&quot;_-;_-@_-"/>
    <numFmt numFmtId="174" formatCode="_-* #,##0.00\ &quot;zł&quot;_-;\-* #,##0.00\ &quot;zł&quot;_-;_-* &quot;-&quot;??\ &quot;zł&quot;_-;_-@_-"/>
    <numFmt numFmtId="175" formatCode="0.0%"/>
    <numFmt numFmtId="176" formatCode="[$€-2]\ #,##0.00"/>
    <numFmt numFmtId="177" formatCode="[$€-410]\ #,##0"/>
    <numFmt numFmtId="178" formatCode="_-[$€-2]\ * #,##0.00_-;\-[$€-2]\ * #,##0.00_-;_-[$€-2]\ * &quot;-&quot;??_-;_-@_-"/>
    <numFmt numFmtId="179" formatCode="_-[$€-2]\ * #,##0_-;\-[$€-2]\ * #,##0_-;_-[$€-2]\ * &quot;-&quot;??_-;_-@_-"/>
    <numFmt numFmtId="180" formatCode="_-[$€-426]\ * #,##0.00_-;\-[$€-426]\ * #,##0.00_-;_-[$€-426]\ * &quot;-&quot;??_-;_-@_-"/>
  </numFmts>
  <fonts count="52">
    <font>
      <sz val="10"/>
      <name val="Arial"/>
      <family val="2"/>
      <charset val="186"/>
    </font>
    <font>
      <sz val="11"/>
      <color theme="1"/>
      <name val="Calibri"/>
      <family val="2"/>
      <charset val="186"/>
      <scheme val="minor"/>
    </font>
    <font>
      <sz val="11"/>
      <color theme="1"/>
      <name val="Calibri"/>
      <family val="2"/>
      <charset val="186"/>
      <scheme val="minor"/>
    </font>
    <font>
      <sz val="10"/>
      <name val="Arial"/>
      <family val="2"/>
      <charset val="186"/>
    </font>
    <font>
      <sz val="8"/>
      <name val="Arial"/>
      <family val="2"/>
    </font>
    <font>
      <b/>
      <sz val="10"/>
      <name val="Arial"/>
      <family val="2"/>
      <charset val="186"/>
    </font>
    <font>
      <sz val="10"/>
      <name val="Tahoma"/>
      <family val="2"/>
      <charset val="186"/>
    </font>
    <font>
      <sz val="10"/>
      <name val="Arial"/>
      <family val="2"/>
      <charset val="204"/>
    </font>
    <font>
      <b/>
      <sz val="10"/>
      <name val="MS Sans Serif"/>
      <family val="2"/>
      <charset val="186"/>
    </font>
    <font>
      <sz val="10"/>
      <color indexed="0"/>
      <name val="MS Sans Serif"/>
      <family val="2"/>
      <charset val="186"/>
    </font>
    <font>
      <sz val="10"/>
      <name val="MS Sans Serif"/>
      <family val="2"/>
      <charset val="186"/>
    </font>
    <font>
      <sz val="10"/>
      <name val="Times New Roman"/>
      <family val="1"/>
    </font>
    <font>
      <sz val="10"/>
      <name val="Arial CE"/>
      <charset val="238"/>
    </font>
    <font>
      <sz val="10"/>
      <color indexed="8"/>
      <name val="MS Sans Serif"/>
      <family val="2"/>
      <charset val="186"/>
    </font>
    <font>
      <sz val="12"/>
      <name val="Friz Quadrata"/>
    </font>
    <font>
      <b/>
      <sz val="12"/>
      <name val="Friz Quadrata"/>
    </font>
    <font>
      <b/>
      <sz val="10"/>
      <color theme="0"/>
      <name val="Arial"/>
      <family val="2"/>
      <charset val="186"/>
    </font>
    <font>
      <b/>
      <sz val="8"/>
      <color indexed="25"/>
      <name val="Arial"/>
      <family val="2"/>
      <charset val="186"/>
    </font>
    <font>
      <sz val="8"/>
      <name val="Arial"/>
      <family val="2"/>
      <charset val="186"/>
    </font>
    <font>
      <b/>
      <sz val="9"/>
      <color theme="0"/>
      <name val="Arial"/>
      <family val="2"/>
      <charset val="186"/>
    </font>
    <font>
      <sz val="9"/>
      <name val="Arial"/>
      <family val="2"/>
      <charset val="186"/>
    </font>
    <font>
      <sz val="7"/>
      <name val="Arial"/>
      <family val="2"/>
      <charset val="186"/>
    </font>
    <font>
      <b/>
      <sz val="7"/>
      <color indexed="25"/>
      <name val="Arial"/>
      <family val="2"/>
      <charset val="186"/>
    </font>
    <font>
      <b/>
      <sz val="7"/>
      <color theme="0"/>
      <name val="Arial"/>
      <family val="2"/>
      <charset val="186"/>
    </font>
    <font>
      <b/>
      <sz val="8"/>
      <color theme="0"/>
      <name val="Arial"/>
      <family val="2"/>
      <charset val="186"/>
    </font>
    <font>
      <b/>
      <i/>
      <sz val="8"/>
      <color indexed="25"/>
      <name val="Arial"/>
      <family val="2"/>
      <charset val="186"/>
    </font>
    <font>
      <b/>
      <sz val="8"/>
      <name val="Arial"/>
      <family val="2"/>
      <charset val="186"/>
    </font>
    <font>
      <b/>
      <i/>
      <sz val="11"/>
      <name val="Times New Roman"/>
      <family val="1"/>
      <charset val="186"/>
    </font>
    <font>
      <b/>
      <sz val="8"/>
      <color theme="1"/>
      <name val="Arial"/>
      <family val="2"/>
      <charset val="186"/>
    </font>
    <font>
      <b/>
      <sz val="8"/>
      <color theme="1" tint="0.499984740745262"/>
      <name val="Arial"/>
      <family val="2"/>
      <charset val="186"/>
    </font>
    <font>
      <sz val="8"/>
      <color theme="1" tint="0.499984740745262"/>
      <name val="Arial"/>
      <family val="2"/>
      <charset val="186"/>
    </font>
    <font>
      <b/>
      <sz val="12"/>
      <color theme="0"/>
      <name val="Arial"/>
      <family val="2"/>
      <charset val="186"/>
    </font>
    <font>
      <b/>
      <u/>
      <sz val="10"/>
      <color rgb="FF00625B"/>
      <name val="Arial"/>
      <family val="2"/>
      <charset val="186"/>
    </font>
    <font>
      <b/>
      <sz val="8"/>
      <color rgb="FFFF0000"/>
      <name val="Arial"/>
      <family val="2"/>
      <charset val="186"/>
    </font>
    <font>
      <b/>
      <i/>
      <sz val="11"/>
      <color rgb="FFFF0000"/>
      <name val="Times New Roman"/>
      <family val="1"/>
      <charset val="186"/>
    </font>
    <font>
      <b/>
      <sz val="7"/>
      <name val="Arial"/>
      <family val="2"/>
      <charset val="186"/>
    </font>
    <font>
      <b/>
      <sz val="10"/>
      <color theme="1"/>
      <name val="Arial"/>
      <family val="2"/>
      <charset val="186"/>
    </font>
    <font>
      <sz val="10"/>
      <color theme="1"/>
      <name val="Arial"/>
      <family val="2"/>
      <charset val="186"/>
    </font>
    <font>
      <sz val="11"/>
      <color theme="1" tint="0.249977111117893"/>
      <name val="Calibri"/>
      <family val="2"/>
      <charset val="186"/>
      <scheme val="minor"/>
    </font>
    <font>
      <i/>
      <sz val="11"/>
      <color theme="1" tint="0.249977111117893"/>
      <name val="Calibri"/>
      <family val="2"/>
      <charset val="186"/>
      <scheme val="minor"/>
    </font>
    <font>
      <sz val="8"/>
      <color theme="1"/>
      <name val="Calibri"/>
      <family val="2"/>
      <charset val="186"/>
      <scheme val="minor"/>
    </font>
    <font>
      <b/>
      <sz val="9"/>
      <name val="Arial"/>
      <family val="2"/>
      <charset val="186"/>
    </font>
    <font>
      <b/>
      <sz val="9"/>
      <color theme="1"/>
      <name val="Arial"/>
      <family val="2"/>
      <charset val="186"/>
    </font>
    <font>
      <sz val="9"/>
      <color theme="1"/>
      <name val="Arial"/>
      <family val="2"/>
      <charset val="186"/>
    </font>
    <font>
      <i/>
      <sz val="8"/>
      <name val="Arial"/>
      <family val="2"/>
      <charset val="186"/>
    </font>
    <font>
      <i/>
      <sz val="10"/>
      <name val="Arial"/>
      <family val="2"/>
      <charset val="204"/>
    </font>
    <font>
      <sz val="11"/>
      <name val="Arial"/>
      <family val="2"/>
      <charset val="204"/>
    </font>
    <font>
      <b/>
      <sz val="9"/>
      <color indexed="25"/>
      <name val="Arial"/>
      <family val="2"/>
      <charset val="186"/>
    </font>
    <font>
      <i/>
      <sz val="10"/>
      <color theme="0" tint="-0.499984740745262"/>
      <name val="Arial"/>
      <family val="2"/>
      <charset val="204"/>
    </font>
    <font>
      <sz val="10"/>
      <color rgb="FFFF0000"/>
      <name val="Arial"/>
      <family val="2"/>
      <charset val="186"/>
    </font>
    <font>
      <sz val="9"/>
      <color rgb="FFFF0000"/>
      <name val="Arial"/>
      <family val="2"/>
      <charset val="186"/>
    </font>
    <font>
      <b/>
      <sz val="9"/>
      <color rgb="FFFF0000"/>
      <name val="Arial"/>
      <family val="2"/>
      <charset val="204"/>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rgb="FF00625B"/>
        <bgColor indexed="64"/>
      </patternFill>
    </fill>
    <fill>
      <patternFill patternType="solid">
        <fgColor rgb="FFDCE8C6"/>
        <bgColor indexed="64"/>
      </patternFill>
    </fill>
    <fill>
      <patternFill patternType="solid">
        <fgColor rgb="FFD9FFFC"/>
        <bgColor indexed="64"/>
      </patternFill>
    </fill>
    <fill>
      <patternFill patternType="solid">
        <fgColor theme="9" tint="0.39997558519241921"/>
        <bgColor indexed="64"/>
      </patternFill>
    </fill>
    <fill>
      <patternFill patternType="solid">
        <fgColor theme="0" tint="-4.9989318521683403E-2"/>
        <bgColor theme="7" tint="0.79998168889431442"/>
      </patternFill>
    </fill>
    <fill>
      <patternFill patternType="solid">
        <fgColor theme="0" tint="-4.9989318521683403E-2"/>
        <bgColor theme="7" tint="0.59999389629810485"/>
      </patternFill>
    </fill>
    <fill>
      <patternFill patternType="solid">
        <fgColor rgb="FF00625B"/>
        <bgColor theme="7" tint="0.59999389629810485"/>
      </patternFill>
    </fill>
    <fill>
      <patternFill patternType="solid">
        <fgColor theme="0" tint="-0.14999847407452621"/>
        <bgColor indexed="64"/>
      </patternFill>
    </fill>
    <fill>
      <patternFill patternType="solid">
        <fgColor rgb="FF00B050"/>
        <bgColor indexed="64"/>
      </patternFill>
    </fill>
  </fills>
  <borders count="60">
    <border>
      <left/>
      <right/>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thin">
        <color rgb="FFFF0000"/>
      </left>
      <right style="thin">
        <color rgb="FFFF0000"/>
      </right>
      <top style="thin">
        <color rgb="FFFF0000"/>
      </top>
      <bottom style="thin">
        <color rgb="FFFF0000"/>
      </bottom>
      <diagonal/>
    </border>
    <border>
      <left/>
      <right style="thin">
        <color indexed="64"/>
      </right>
      <top style="hair">
        <color indexed="64"/>
      </top>
      <bottom style="thin">
        <color indexed="64"/>
      </bottom>
      <diagonal/>
    </border>
    <border>
      <left/>
      <right/>
      <top/>
      <bottom style="thin">
        <color theme="0"/>
      </bottom>
      <diagonal/>
    </border>
    <border>
      <left/>
      <right style="thin">
        <color theme="0"/>
      </right>
      <top/>
      <bottom style="thin">
        <color theme="0"/>
      </bottom>
      <diagonal/>
    </border>
    <border>
      <left/>
      <right style="thin">
        <color theme="0"/>
      </right>
      <top/>
      <bottom/>
      <diagonal/>
    </border>
    <border>
      <left/>
      <right style="thin">
        <color theme="0"/>
      </right>
      <top style="thin">
        <color indexed="64"/>
      </top>
      <bottom/>
      <diagonal/>
    </border>
    <border>
      <left/>
      <right style="thin">
        <color theme="0"/>
      </right>
      <top style="thin">
        <color indexed="64"/>
      </top>
      <bottom style="thin">
        <color theme="0"/>
      </bottom>
      <diagonal/>
    </border>
    <border>
      <left style="hair">
        <color auto="1"/>
      </left>
      <right style="hair">
        <color auto="1"/>
      </right>
      <top style="mediumDashed">
        <color auto="1"/>
      </top>
      <bottom style="hair">
        <color auto="1"/>
      </bottom>
      <diagonal/>
    </border>
    <border>
      <left/>
      <right style="thin">
        <color indexed="64"/>
      </right>
      <top style="thin">
        <color indexed="64"/>
      </top>
      <bottom style="hair">
        <color indexed="64"/>
      </bottom>
      <diagonal/>
    </border>
    <border>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37">
    <xf numFmtId="0" fontId="0" fillId="0" borderId="0"/>
    <xf numFmtId="0" fontId="3" fillId="0" borderId="0"/>
    <xf numFmtId="164" fontId="8" fillId="0" borderId="3" applyAlignment="0" applyProtection="0"/>
    <xf numFmtId="0" fontId="9" fillId="0" borderId="0" applyNumberFormat="0" applyFill="0" applyBorder="0" applyAlignment="0" applyProtection="0"/>
    <xf numFmtId="0" fontId="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7" fontId="6" fillId="0" borderId="0" applyFont="0" applyFill="0" applyBorder="0" applyAlignment="0" applyProtection="0"/>
    <xf numFmtId="168" fontId="6" fillId="0" borderId="0" applyFont="0" applyFill="0" applyBorder="0" applyAlignment="0" applyProtection="0"/>
    <xf numFmtId="169" fontId="3" fillId="0" borderId="0" applyFont="0" applyFill="0" applyBorder="0" applyAlignment="0" applyProtection="0"/>
    <xf numFmtId="38" fontId="4" fillId="2" borderId="0" applyNumberFormat="0" applyBorder="0" applyAlignment="0" applyProtection="0"/>
    <xf numFmtId="0" fontId="11" fillId="0" borderId="0"/>
    <xf numFmtId="10" fontId="4" fillId="3" borderId="4" applyNumberFormat="0" applyBorder="0" applyAlignment="0" applyProtection="0"/>
    <xf numFmtId="170" fontId="12" fillId="0" borderId="0" applyFont="0" applyFill="0" applyBorder="0" applyAlignment="0" applyProtection="0"/>
    <xf numFmtId="171" fontId="10" fillId="0" borderId="0" applyFont="0" applyFill="0" applyBorder="0" applyAlignment="0" applyProtection="0"/>
    <xf numFmtId="0" fontId="3" fillId="0" borderId="0"/>
    <xf numFmtId="172" fontId="12" fillId="0" borderId="0"/>
    <xf numFmtId="0" fontId="7" fillId="0" borderId="0"/>
    <xf numFmtId="0" fontId="3" fillId="0" borderId="0"/>
    <xf numFmtId="0" fontId="13" fillId="0" borderId="0"/>
    <xf numFmtId="9" fontId="14" fillId="0" borderId="0"/>
    <xf numFmtId="10" fontId="3" fillId="0" borderId="0" applyFont="0" applyFill="0" applyBorder="0" applyAlignment="0" applyProtection="0"/>
    <xf numFmtId="9" fontId="3" fillId="0" borderId="0" applyFont="0" applyFill="0" applyBorder="0" applyAlignment="0" applyProtection="0"/>
    <xf numFmtId="0" fontId="15" fillId="0" borderId="0"/>
    <xf numFmtId="173" fontId="6" fillId="0" borderId="0" applyFont="0" applyFill="0" applyBorder="0" applyAlignment="0" applyProtection="0"/>
    <xf numFmtId="174" fontId="6" fillId="0" borderId="0" applyFont="0" applyFill="0" applyBorder="0" applyAlignment="0" applyProtection="0"/>
    <xf numFmtId="0" fontId="2" fillId="0" borderId="0"/>
    <xf numFmtId="0" fontId="2" fillId="0" borderId="0"/>
    <xf numFmtId="0" fontId="2"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cellStyleXfs>
  <cellXfs count="439">
    <xf numFmtId="0" fontId="0" fillId="0" borderId="0" xfId="0"/>
    <xf numFmtId="0" fontId="5" fillId="0" borderId="0" xfId="0" applyFont="1" applyFill="1" applyBorder="1" applyAlignment="1" applyProtection="1">
      <alignment horizontal="left" vertical="top"/>
      <protection hidden="1"/>
    </xf>
    <xf numFmtId="0" fontId="0" fillId="5" borderId="9" xfId="1" applyFont="1" applyFill="1" applyBorder="1" applyAlignment="1" applyProtection="1">
      <alignment horizontal="right" indent="1"/>
      <protection hidden="1"/>
    </xf>
    <xf numFmtId="0" fontId="0" fillId="5" borderId="30" xfId="1" applyFont="1" applyFill="1" applyBorder="1" applyAlignment="1" applyProtection="1">
      <alignment horizontal="center" vertical="center"/>
      <protection hidden="1"/>
    </xf>
    <xf numFmtId="49" fontId="0" fillId="5" borderId="30" xfId="1" applyNumberFormat="1" applyFont="1" applyFill="1" applyBorder="1" applyAlignment="1" applyProtection="1">
      <alignment horizontal="center" vertical="center"/>
      <protection hidden="1"/>
    </xf>
    <xf numFmtId="0" fontId="0" fillId="9" borderId="6" xfId="1" applyFont="1" applyFill="1" applyBorder="1" applyAlignment="1" applyProtection="1">
      <alignment horizontal="right"/>
      <protection hidden="1"/>
    </xf>
    <xf numFmtId="0" fontId="0" fillId="9" borderId="9" xfId="1" applyFont="1" applyFill="1" applyBorder="1" applyAlignment="1" applyProtection="1">
      <alignment horizontal="right"/>
      <protection hidden="1"/>
    </xf>
    <xf numFmtId="9" fontId="3" fillId="9" borderId="7" xfId="32" applyFill="1" applyBorder="1" applyAlignment="1" applyProtection="1">
      <alignment horizontal="center" vertical="center"/>
      <protection hidden="1"/>
    </xf>
    <xf numFmtId="9" fontId="3" fillId="9" borderId="2" xfId="32" applyFill="1" applyBorder="1" applyAlignment="1" applyProtection="1">
      <alignment horizontal="center" vertical="center"/>
      <protection hidden="1"/>
    </xf>
    <xf numFmtId="0" fontId="0" fillId="9" borderId="9" xfId="1" applyFont="1" applyFill="1" applyBorder="1" applyAlignment="1" applyProtection="1">
      <alignment horizontal="center" vertical="center"/>
      <protection hidden="1"/>
    </xf>
    <xf numFmtId="49" fontId="22" fillId="8" borderId="2" xfId="1" applyNumberFormat="1" applyFont="1" applyFill="1" applyBorder="1" applyAlignment="1" applyProtection="1">
      <alignment horizontal="center" vertical="center" wrapText="1"/>
      <protection hidden="1"/>
    </xf>
    <xf numFmtId="49" fontId="22" fillId="8" borderId="2" xfId="1" quotePrefix="1" applyNumberFormat="1" applyFont="1" applyFill="1" applyBorder="1" applyAlignment="1" applyProtection="1">
      <alignment horizontal="center" vertical="center" wrapText="1"/>
      <protection hidden="1"/>
    </xf>
    <xf numFmtId="0" fontId="0" fillId="9" borderId="11" xfId="1" applyFont="1" applyFill="1" applyBorder="1" applyAlignment="1" applyProtection="1">
      <alignment horizontal="center" vertical="center"/>
      <protection hidden="1"/>
    </xf>
    <xf numFmtId="0" fontId="0" fillId="9" borderId="32" xfId="1" applyFont="1" applyFill="1" applyBorder="1" applyAlignment="1" applyProtection="1">
      <alignment horizontal="center" vertical="center"/>
      <protection hidden="1"/>
    </xf>
    <xf numFmtId="0" fontId="3" fillId="9" borderId="9" xfId="1" applyFont="1" applyFill="1" applyBorder="1" applyAlignment="1" applyProtection="1">
      <alignment horizontal="center" vertical="center"/>
      <protection hidden="1"/>
    </xf>
    <xf numFmtId="0" fontId="3" fillId="9" borderId="11" xfId="1" applyFont="1" applyFill="1" applyBorder="1" applyAlignment="1" applyProtection="1">
      <alignment horizontal="center" vertical="center"/>
      <protection hidden="1"/>
    </xf>
    <xf numFmtId="49" fontId="22" fillId="8" borderId="10" xfId="1" quotePrefix="1" applyNumberFormat="1" applyFont="1" applyFill="1" applyBorder="1" applyAlignment="1" applyProtection="1">
      <alignment horizontal="center" vertical="center" wrapText="1"/>
      <protection hidden="1"/>
    </xf>
    <xf numFmtId="9" fontId="3" fillId="9" borderId="12" xfId="32" applyFill="1" applyBorder="1" applyAlignment="1" applyProtection="1">
      <alignment horizontal="center" vertical="center"/>
      <protection hidden="1"/>
    </xf>
    <xf numFmtId="0" fontId="0" fillId="9" borderId="6" xfId="1" applyFont="1" applyFill="1" applyBorder="1" applyAlignment="1" applyProtection="1">
      <alignment horizontal="center" vertical="center"/>
      <protection hidden="1"/>
    </xf>
    <xf numFmtId="0" fontId="0" fillId="9" borderId="35" xfId="1" applyFont="1" applyFill="1" applyBorder="1" applyAlignment="1" applyProtection="1">
      <alignment horizontal="center" vertical="center"/>
      <protection hidden="1"/>
    </xf>
    <xf numFmtId="9" fontId="22" fillId="8" borderId="7" xfId="1" quotePrefix="1" applyNumberFormat="1" applyFont="1" applyFill="1" applyBorder="1" applyAlignment="1" applyProtection="1">
      <alignment horizontal="center" vertical="center" wrapText="1"/>
      <protection hidden="1"/>
    </xf>
    <xf numFmtId="9" fontId="22" fillId="8" borderId="8" xfId="1" quotePrefix="1" applyNumberFormat="1" applyFont="1" applyFill="1" applyBorder="1" applyAlignment="1" applyProtection="1">
      <alignment horizontal="center" vertical="center" wrapText="1"/>
      <protection hidden="1"/>
    </xf>
    <xf numFmtId="0" fontId="3" fillId="9" borderId="32" xfId="1" applyFont="1" applyFill="1" applyBorder="1" applyAlignment="1" applyProtection="1">
      <alignment horizontal="center" vertical="center"/>
      <protection hidden="1"/>
    </xf>
    <xf numFmtId="0" fontId="3" fillId="9" borderId="35" xfId="1" applyFont="1" applyFill="1" applyBorder="1" applyAlignment="1" applyProtection="1">
      <alignment horizontal="center" vertical="center"/>
      <protection hidden="1"/>
    </xf>
    <xf numFmtId="0" fontId="3" fillId="9" borderId="9" xfId="1" applyFont="1" applyFill="1" applyBorder="1" applyAlignment="1" applyProtection="1">
      <alignment horizontal="center"/>
      <protection hidden="1"/>
    </xf>
    <xf numFmtId="0" fontId="5" fillId="0" borderId="0" xfId="0" applyFont="1" applyFill="1" applyBorder="1" applyAlignment="1" applyProtection="1">
      <alignment horizontal="center" vertical="top"/>
      <protection hidden="1"/>
    </xf>
    <xf numFmtId="177" fontId="23" fillId="8" borderId="2" xfId="1" applyNumberFormat="1" applyFont="1" applyFill="1" applyBorder="1" applyAlignment="1" applyProtection="1">
      <alignment horizontal="center" vertical="center" wrapText="1"/>
      <protection hidden="1"/>
    </xf>
    <xf numFmtId="177" fontId="23" fillId="8" borderId="10" xfId="1" applyNumberFormat="1" applyFont="1" applyFill="1" applyBorder="1" applyAlignment="1" applyProtection="1">
      <alignment horizontal="center" vertical="center" wrapText="1"/>
      <protection hidden="1"/>
    </xf>
    <xf numFmtId="0" fontId="17" fillId="8" borderId="13" xfId="1" applyFont="1" applyFill="1" applyBorder="1" applyAlignment="1" applyProtection="1">
      <alignment horizontal="center" vertical="center" wrapText="1"/>
      <protection hidden="1"/>
    </xf>
    <xf numFmtId="0" fontId="17" fillId="8" borderId="12" xfId="1" applyFont="1" applyFill="1" applyBorder="1" applyAlignment="1" applyProtection="1">
      <alignment horizontal="center" vertical="center" wrapText="1"/>
      <protection hidden="1"/>
    </xf>
    <xf numFmtId="0" fontId="17" fillId="8" borderId="9" xfId="1" applyFont="1" applyFill="1" applyBorder="1" applyAlignment="1" applyProtection="1">
      <alignment horizontal="center" vertical="center" wrapText="1"/>
      <protection hidden="1"/>
    </xf>
    <xf numFmtId="0" fontId="17" fillId="8" borderId="2" xfId="1" applyFont="1" applyFill="1" applyBorder="1" applyAlignment="1" applyProtection="1">
      <alignment horizontal="center" vertical="center" wrapText="1"/>
      <protection hidden="1"/>
    </xf>
    <xf numFmtId="0" fontId="22" fillId="8" borderId="12" xfId="1" applyFont="1" applyFill="1" applyBorder="1" applyAlignment="1" applyProtection="1">
      <alignment horizontal="center" vertical="center" wrapText="1"/>
      <protection hidden="1"/>
    </xf>
    <xf numFmtId="0" fontId="0" fillId="0" borderId="0" xfId="0" applyProtection="1">
      <protection hidden="1"/>
    </xf>
    <xf numFmtId="0" fontId="0" fillId="0" borderId="0" xfId="0" applyAlignment="1" applyProtection="1">
      <alignment horizontal="center"/>
      <protection hidden="1"/>
    </xf>
    <xf numFmtId="43" fontId="0" fillId="0" borderId="0" xfId="34" applyFont="1" applyProtection="1">
      <protection hidden="1"/>
    </xf>
    <xf numFmtId="0" fontId="20" fillId="9" borderId="32" xfId="0" applyFont="1" applyFill="1" applyBorder="1" applyAlignment="1" applyProtection="1">
      <alignment horizontal="center"/>
      <protection hidden="1"/>
    </xf>
    <xf numFmtId="0" fontId="20" fillId="9" borderId="9" xfId="0" applyFont="1" applyFill="1" applyBorder="1" applyAlignment="1" applyProtection="1">
      <alignment horizontal="center"/>
      <protection hidden="1"/>
    </xf>
    <xf numFmtId="0" fontId="20" fillId="9" borderId="9" xfId="0" applyNumberFormat="1" applyFont="1" applyFill="1" applyBorder="1" applyAlignment="1" applyProtection="1">
      <alignment horizontal="center"/>
      <protection hidden="1"/>
    </xf>
    <xf numFmtId="0" fontId="20" fillId="9" borderId="11" xfId="0" applyFont="1" applyFill="1" applyBorder="1" applyAlignment="1" applyProtection="1">
      <alignment horizontal="center"/>
      <protection hidden="1"/>
    </xf>
    <xf numFmtId="0" fontId="18" fillId="0" borderId="0" xfId="0" applyFont="1" applyProtection="1">
      <protection hidden="1"/>
    </xf>
    <xf numFmtId="0" fontId="0" fillId="0" borderId="0" xfId="0" applyAlignment="1" applyProtection="1">
      <alignment vertical="top"/>
      <protection hidden="1"/>
    </xf>
    <xf numFmtId="0" fontId="3" fillId="9" borderId="46" xfId="0" applyFont="1" applyFill="1" applyBorder="1" applyAlignment="1" applyProtection="1">
      <alignment horizontal="center" vertical="center"/>
      <protection hidden="1"/>
    </xf>
    <xf numFmtId="0" fontId="3" fillId="9" borderId="10" xfId="0" applyFont="1" applyFill="1" applyBorder="1" applyAlignment="1" applyProtection="1">
      <alignment horizontal="center" vertical="center"/>
      <protection hidden="1"/>
    </xf>
    <xf numFmtId="0" fontId="3" fillId="9" borderId="36" xfId="0" applyFont="1" applyFill="1" applyBorder="1" applyAlignment="1" applyProtection="1">
      <alignment horizontal="center" vertical="center"/>
      <protection hidden="1"/>
    </xf>
    <xf numFmtId="0" fontId="0" fillId="0" borderId="0" xfId="0" applyAlignment="1" applyProtection="1">
      <alignment horizontal="right"/>
      <protection hidden="1"/>
    </xf>
    <xf numFmtId="9" fontId="0" fillId="0" borderId="0" xfId="32" applyFont="1" applyBorder="1" applyAlignment="1" applyProtection="1">
      <alignment horizontal="center"/>
      <protection hidden="1"/>
    </xf>
    <xf numFmtId="176" fontId="0" fillId="0" borderId="0" xfId="0" applyNumberFormat="1" applyBorder="1" applyAlignment="1" applyProtection="1">
      <protection hidden="1"/>
    </xf>
    <xf numFmtId="0" fontId="17" fillId="8" borderId="10" xfId="1" applyFont="1" applyFill="1" applyBorder="1" applyAlignment="1" applyProtection="1">
      <alignment horizontal="center" vertical="center" wrapText="1"/>
      <protection hidden="1"/>
    </xf>
    <xf numFmtId="178" fontId="0" fillId="0" borderId="0" xfId="0" applyNumberFormat="1" applyProtection="1">
      <protection hidden="1"/>
    </xf>
    <xf numFmtId="0" fontId="0" fillId="0" borderId="0" xfId="0" applyFont="1" applyProtection="1">
      <protection hidden="1"/>
    </xf>
    <xf numFmtId="9" fontId="0" fillId="5" borderId="7" xfId="32" applyFont="1" applyFill="1" applyBorder="1" applyAlignment="1" applyProtection="1">
      <alignment horizontal="center" vertical="center"/>
      <protection hidden="1"/>
    </xf>
    <xf numFmtId="0" fontId="0" fillId="8" borderId="37" xfId="0" applyFont="1" applyFill="1" applyBorder="1" applyAlignment="1" applyProtection="1">
      <alignment horizontal="right"/>
      <protection hidden="1"/>
    </xf>
    <xf numFmtId="10" fontId="0" fillId="0" borderId="0" xfId="0" applyNumberFormat="1" applyProtection="1">
      <protection hidden="1"/>
    </xf>
    <xf numFmtId="0" fontId="5" fillId="10" borderId="0" xfId="0" applyFont="1" applyFill="1" applyProtection="1">
      <protection hidden="1"/>
    </xf>
    <xf numFmtId="0" fontId="0" fillId="8" borderId="0" xfId="0" applyFill="1" applyProtection="1">
      <protection hidden="1"/>
    </xf>
    <xf numFmtId="0" fontId="16" fillId="8" borderId="0" xfId="0" applyFont="1" applyFill="1" applyProtection="1">
      <protection hidden="1"/>
    </xf>
    <xf numFmtId="0" fontId="36" fillId="12" borderId="51" xfId="0" applyFont="1" applyFill="1" applyBorder="1" applyAlignment="1" applyProtection="1">
      <alignment horizontal="right" vertical="center"/>
      <protection hidden="1"/>
    </xf>
    <xf numFmtId="179" fontId="37" fillId="12" borderId="51" xfId="0" applyNumberFormat="1" applyFont="1" applyFill="1" applyBorder="1" applyAlignment="1" applyProtection="1">
      <alignment horizontal="right" vertical="center"/>
      <protection hidden="1"/>
    </xf>
    <xf numFmtId="175" fontId="37" fillId="12" borderId="51" xfId="32" applyNumberFormat="1" applyFont="1" applyFill="1" applyBorder="1" applyAlignment="1" applyProtection="1">
      <alignment horizontal="right" vertical="center"/>
      <protection hidden="1"/>
    </xf>
    <xf numFmtId="0" fontId="37" fillId="12" borderId="51" xfId="0" applyFont="1" applyFill="1" applyBorder="1" applyAlignment="1" applyProtection="1">
      <alignment horizontal="right" vertical="center"/>
      <protection hidden="1"/>
    </xf>
    <xf numFmtId="9" fontId="0" fillId="0" borderId="0" xfId="0" applyNumberFormat="1" applyProtection="1">
      <protection hidden="1"/>
    </xf>
    <xf numFmtId="9" fontId="0" fillId="0" borderId="0" xfId="32" applyFont="1" applyProtection="1">
      <protection hidden="1"/>
    </xf>
    <xf numFmtId="0" fontId="36" fillId="13" borderId="51" xfId="0" applyFont="1" applyFill="1" applyBorder="1" applyAlignment="1" applyProtection="1">
      <alignment horizontal="right" vertical="center"/>
      <protection hidden="1"/>
    </xf>
    <xf numFmtId="0" fontId="37" fillId="13" borderId="51" xfId="0" applyFont="1" applyFill="1" applyBorder="1" applyAlignment="1" applyProtection="1">
      <alignment horizontal="right" vertical="center"/>
      <protection hidden="1"/>
    </xf>
    <xf numFmtId="43" fontId="0" fillId="4" borderId="0" xfId="34" applyFont="1" applyFill="1" applyProtection="1">
      <protection hidden="1"/>
    </xf>
    <xf numFmtId="179" fontId="37" fillId="13" borderId="51" xfId="0" applyNumberFormat="1" applyFont="1" applyFill="1" applyBorder="1" applyAlignment="1" applyProtection="1">
      <alignment horizontal="right" vertical="center"/>
      <protection hidden="1"/>
    </xf>
    <xf numFmtId="43" fontId="0" fillId="0" borderId="0" xfId="0" applyNumberFormat="1" applyProtection="1">
      <protection hidden="1"/>
    </xf>
    <xf numFmtId="0" fontId="16" fillId="8" borderId="0" xfId="0" applyFont="1" applyFill="1" applyAlignment="1" applyProtection="1">
      <alignment horizontal="right"/>
      <protection hidden="1"/>
    </xf>
    <xf numFmtId="0" fontId="36" fillId="12" borderId="52" xfId="0" applyFont="1" applyFill="1" applyBorder="1" applyAlignment="1" applyProtection="1">
      <alignment horizontal="right" vertical="center"/>
      <protection hidden="1"/>
    </xf>
    <xf numFmtId="179" fontId="37" fillId="12" borderId="52" xfId="0" applyNumberFormat="1" applyFont="1" applyFill="1" applyBorder="1" applyAlignment="1" applyProtection="1">
      <alignment horizontal="right" vertical="center"/>
      <protection hidden="1"/>
    </xf>
    <xf numFmtId="175" fontId="37" fillId="12" borderId="52" xfId="32" applyNumberFormat="1" applyFont="1" applyFill="1" applyBorder="1" applyAlignment="1" applyProtection="1">
      <alignment horizontal="right" vertical="center"/>
      <protection hidden="1"/>
    </xf>
    <xf numFmtId="0" fontId="37" fillId="12" borderId="52" xfId="0" applyFont="1" applyFill="1" applyBorder="1" applyAlignment="1" applyProtection="1">
      <alignment horizontal="right" vertical="center"/>
      <protection hidden="1"/>
    </xf>
    <xf numFmtId="0" fontId="36" fillId="13" borderId="53" xfId="0" applyFont="1" applyFill="1" applyBorder="1" applyAlignment="1" applyProtection="1">
      <alignment horizontal="right"/>
      <protection hidden="1"/>
    </xf>
    <xf numFmtId="179" fontId="37" fillId="13" borderId="53" xfId="0" applyNumberFormat="1" applyFont="1" applyFill="1" applyBorder="1" applyAlignment="1" applyProtection="1">
      <alignment horizontal="right"/>
      <protection hidden="1"/>
    </xf>
    <xf numFmtId="175" fontId="37" fillId="12" borderId="54" xfId="32" applyNumberFormat="1" applyFont="1" applyFill="1" applyBorder="1" applyAlignment="1" applyProtection="1">
      <alignment horizontal="right" vertical="center"/>
      <protection hidden="1"/>
    </xf>
    <xf numFmtId="0" fontId="37" fillId="13" borderId="53" xfId="0" applyFont="1" applyFill="1" applyBorder="1" applyAlignment="1" applyProtection="1">
      <alignment horizontal="right"/>
      <protection hidden="1"/>
    </xf>
    <xf numFmtId="9" fontId="0" fillId="4" borderId="0" xfId="0" applyNumberFormat="1" applyFill="1" applyAlignment="1" applyProtection="1">
      <protection hidden="1"/>
    </xf>
    <xf numFmtId="0" fontId="0" fillId="0" borderId="0" xfId="0" applyAlignment="1" applyProtection="1">
      <protection hidden="1"/>
    </xf>
    <xf numFmtId="0" fontId="3" fillId="5" borderId="30" xfId="1" applyFill="1" applyBorder="1" applyAlignment="1" applyProtection="1">
      <alignment horizontal="center" vertical="center"/>
      <protection hidden="1"/>
    </xf>
    <xf numFmtId="176" fontId="0" fillId="5" borderId="7" xfId="1" applyNumberFormat="1" applyFont="1" applyFill="1" applyBorder="1" applyAlignment="1" applyProtection="1">
      <alignment horizontal="center" vertical="center"/>
      <protection hidden="1"/>
    </xf>
    <xf numFmtId="9" fontId="0" fillId="4" borderId="7" xfId="32" applyFont="1" applyFill="1" applyBorder="1" applyAlignment="1" applyProtection="1">
      <alignment horizontal="center" vertical="center"/>
      <protection hidden="1"/>
    </xf>
    <xf numFmtId="0" fontId="0" fillId="5" borderId="2" xfId="1" applyFont="1" applyFill="1" applyBorder="1" applyAlignment="1" applyProtection="1">
      <alignment horizontal="center" vertical="center"/>
      <protection hidden="1"/>
    </xf>
    <xf numFmtId="0" fontId="3" fillId="5" borderId="2" xfId="1" applyFill="1" applyBorder="1" applyAlignment="1" applyProtection="1">
      <alignment horizontal="center" vertical="center"/>
      <protection hidden="1"/>
    </xf>
    <xf numFmtId="176" fontId="0" fillId="5" borderId="2" xfId="1" applyNumberFormat="1" applyFont="1" applyFill="1" applyBorder="1" applyAlignment="1" applyProtection="1">
      <alignment horizontal="center" vertical="center"/>
      <protection hidden="1"/>
    </xf>
    <xf numFmtId="9" fontId="0" fillId="4" borderId="2" xfId="32" applyFont="1" applyFill="1" applyBorder="1" applyAlignment="1" applyProtection="1">
      <alignment horizontal="center" vertical="center"/>
      <protection hidden="1"/>
    </xf>
    <xf numFmtId="176" fontId="0" fillId="0" borderId="0" xfId="0" applyNumberFormat="1" applyProtection="1">
      <protection hidden="1"/>
    </xf>
    <xf numFmtId="0" fontId="31" fillId="8" borderId="0" xfId="0" applyFont="1" applyFill="1" applyProtection="1">
      <protection hidden="1"/>
    </xf>
    <xf numFmtId="0" fontId="29" fillId="0" borderId="0" xfId="0" applyFont="1" applyAlignment="1" applyProtection="1">
      <alignment horizontal="right"/>
      <protection hidden="1"/>
    </xf>
    <xf numFmtId="0" fontId="30" fillId="0" borderId="0" xfId="0" applyFont="1" applyProtection="1">
      <protection hidden="1"/>
    </xf>
    <xf numFmtId="0" fontId="27" fillId="0" borderId="0" xfId="0" applyFont="1" applyProtection="1">
      <protection hidden="1"/>
    </xf>
    <xf numFmtId="0" fontId="26" fillId="7" borderId="0" xfId="0" applyFont="1" applyFill="1" applyAlignment="1" applyProtection="1">
      <alignment wrapText="1"/>
      <protection hidden="1"/>
    </xf>
    <xf numFmtId="0" fontId="35" fillId="7" borderId="0" xfId="0" applyFont="1" applyFill="1" applyAlignment="1" applyProtection="1">
      <alignment wrapText="1"/>
      <protection hidden="1"/>
    </xf>
    <xf numFmtId="0" fontId="33" fillId="7" borderId="0" xfId="0" applyFont="1" applyFill="1" applyAlignment="1" applyProtection="1">
      <alignment wrapText="1"/>
      <protection hidden="1"/>
    </xf>
    <xf numFmtId="0" fontId="26" fillId="0" borderId="0" xfId="0" applyFont="1" applyProtection="1">
      <protection hidden="1"/>
    </xf>
    <xf numFmtId="0" fontId="26" fillId="7" borderId="0" xfId="0" applyFont="1" applyFill="1" applyProtection="1">
      <protection hidden="1"/>
    </xf>
    <xf numFmtId="0" fontId="0" fillId="7" borderId="0" xfId="0" applyFill="1" applyProtection="1">
      <protection hidden="1"/>
    </xf>
    <xf numFmtId="178" fontId="5" fillId="7" borderId="0" xfId="0" applyNumberFormat="1" applyFont="1" applyFill="1" applyProtection="1">
      <protection hidden="1"/>
    </xf>
    <xf numFmtId="9" fontId="5" fillId="7" borderId="0" xfId="32" applyFont="1" applyFill="1" applyProtection="1">
      <protection hidden="1"/>
    </xf>
    <xf numFmtId="0" fontId="0" fillId="7" borderId="0" xfId="0" applyFill="1" applyAlignment="1" applyProtection="1">
      <alignment horizontal="right"/>
      <protection hidden="1"/>
    </xf>
    <xf numFmtId="9" fontId="0" fillId="7" borderId="0" xfId="32" applyFont="1" applyFill="1" applyProtection="1">
      <protection hidden="1"/>
    </xf>
    <xf numFmtId="0" fontId="27" fillId="0" borderId="0" xfId="0" applyFont="1" applyAlignment="1" applyProtection="1">
      <alignment horizontal="left"/>
      <protection hidden="1"/>
    </xf>
    <xf numFmtId="0" fontId="0" fillId="7" borderId="0" xfId="0" applyFill="1" applyAlignment="1" applyProtection="1">
      <protection hidden="1"/>
    </xf>
    <xf numFmtId="0" fontId="35" fillId="7" borderId="0" xfId="0" applyFont="1" applyFill="1" applyAlignment="1" applyProtection="1">
      <alignment horizontal="center"/>
      <protection hidden="1"/>
    </xf>
    <xf numFmtId="0" fontId="0" fillId="6" borderId="0" xfId="0" applyFill="1" applyProtection="1">
      <protection hidden="1"/>
    </xf>
    <xf numFmtId="0" fontId="1" fillId="0" borderId="15" xfId="0" applyFont="1" applyBorder="1" applyProtection="1">
      <protection hidden="1"/>
    </xf>
    <xf numFmtId="0" fontId="1" fillId="0" borderId="15" xfId="0" applyFont="1" applyFill="1" applyBorder="1" applyProtection="1">
      <protection hidden="1"/>
    </xf>
    <xf numFmtId="0" fontId="0" fillId="11" borderId="0" xfId="0" applyFill="1" applyProtection="1">
      <protection hidden="1"/>
    </xf>
    <xf numFmtId="0" fontId="0" fillId="4" borderId="0" xfId="0" applyFill="1" applyProtection="1">
      <protection hidden="1"/>
    </xf>
    <xf numFmtId="0" fontId="5" fillId="7" borderId="0" xfId="0" applyFont="1" applyFill="1" applyAlignment="1" applyProtection="1">
      <protection hidden="1"/>
    </xf>
    <xf numFmtId="178" fontId="0" fillId="0" borderId="8" xfId="0" applyNumberFormat="1" applyBorder="1" applyAlignment="1" applyProtection="1">
      <alignment horizontal="center" vertical="center"/>
      <protection locked="0" hidden="1"/>
    </xf>
    <xf numFmtId="178" fontId="0" fillId="0" borderId="10" xfId="0" applyNumberFormat="1" applyBorder="1" applyAlignment="1" applyProtection="1">
      <alignment horizontal="center" vertical="center"/>
      <protection locked="0" hidden="1"/>
    </xf>
    <xf numFmtId="178" fontId="0" fillId="0" borderId="13" xfId="0" applyNumberFormat="1" applyBorder="1" applyAlignment="1" applyProtection="1">
      <alignment horizontal="center" vertical="center"/>
      <protection locked="0" hidden="1"/>
    </xf>
    <xf numFmtId="178" fontId="0" fillId="0" borderId="30" xfId="0" applyNumberFormat="1" applyBorder="1" applyAlignment="1" applyProtection="1">
      <alignment horizontal="center" vertical="center"/>
      <protection locked="0" hidden="1"/>
    </xf>
    <xf numFmtId="178" fontId="0" fillId="0" borderId="46" xfId="0" applyNumberFormat="1" applyBorder="1" applyAlignment="1" applyProtection="1">
      <alignment horizontal="center" vertical="center"/>
      <protection locked="0" hidden="1"/>
    </xf>
    <xf numFmtId="178" fontId="0" fillId="0" borderId="2" xfId="0" applyNumberFormat="1" applyBorder="1" applyAlignment="1" applyProtection="1">
      <alignment horizontal="center" vertical="center"/>
      <protection locked="0" hidden="1"/>
    </xf>
    <xf numFmtId="178" fontId="0" fillId="0" borderId="39" xfId="0" applyNumberFormat="1" applyBorder="1" applyAlignment="1" applyProtection="1">
      <alignment horizontal="center" vertical="center"/>
      <protection locked="0" hidden="1"/>
    </xf>
    <xf numFmtId="178" fontId="0" fillId="0" borderId="36" xfId="0" applyNumberFormat="1" applyBorder="1" applyAlignment="1" applyProtection="1">
      <alignment horizontal="center" vertical="center"/>
      <protection locked="0" hidden="1"/>
    </xf>
    <xf numFmtId="178" fontId="0" fillId="0" borderId="12" xfId="0" applyNumberFormat="1" applyBorder="1" applyAlignment="1" applyProtection="1">
      <alignment horizontal="center" vertical="center"/>
      <protection locked="0" hidden="1"/>
    </xf>
    <xf numFmtId="0" fontId="5" fillId="0" borderId="0" xfId="0" applyFont="1" applyFill="1" applyBorder="1" applyAlignment="1" applyProtection="1">
      <alignment horizontal="left"/>
      <protection hidden="1"/>
    </xf>
    <xf numFmtId="0" fontId="0" fillId="9" borderId="6" xfId="1" applyFont="1" applyFill="1" applyBorder="1" applyAlignment="1" applyProtection="1">
      <alignment horizontal="center" vertical="center" wrapText="1"/>
      <protection hidden="1"/>
    </xf>
    <xf numFmtId="175" fontId="26" fillId="0" borderId="0" xfId="0" applyNumberFormat="1" applyFont="1" applyProtection="1">
      <protection hidden="1"/>
    </xf>
    <xf numFmtId="175" fontId="0" fillId="0" borderId="0" xfId="32" applyNumberFormat="1" applyFont="1" applyProtection="1">
      <protection hidden="1"/>
    </xf>
    <xf numFmtId="0" fontId="0" fillId="0" borderId="30" xfId="0" applyNumberFormat="1" applyBorder="1" applyAlignment="1" applyProtection="1">
      <alignment horizontal="center"/>
      <protection locked="0" hidden="1"/>
    </xf>
    <xf numFmtId="0" fontId="0" fillId="0" borderId="2" xfId="0" applyNumberFormat="1" applyBorder="1" applyAlignment="1" applyProtection="1">
      <alignment horizontal="center"/>
      <protection locked="0" hidden="1"/>
    </xf>
    <xf numFmtId="0" fontId="0" fillId="0" borderId="12" xfId="0" applyNumberFormat="1" applyBorder="1" applyAlignment="1" applyProtection="1">
      <alignment horizontal="center"/>
      <protection locked="0" hidden="1"/>
    </xf>
    <xf numFmtId="43" fontId="20" fillId="5" borderId="7" xfId="34" applyFont="1" applyFill="1" applyBorder="1" applyAlignment="1" applyProtection="1">
      <alignment horizontal="center" vertical="center"/>
      <protection locked="0" hidden="1"/>
    </xf>
    <xf numFmtId="43" fontId="20" fillId="5" borderId="8" xfId="34" applyFont="1" applyFill="1" applyBorder="1" applyAlignment="1" applyProtection="1">
      <alignment horizontal="center" vertical="center"/>
      <protection locked="0" hidden="1"/>
    </xf>
    <xf numFmtId="43" fontId="20" fillId="5" borderId="2" xfId="34" applyFont="1" applyFill="1" applyBorder="1" applyAlignment="1" applyProtection="1">
      <alignment horizontal="center" vertical="center"/>
      <protection locked="0" hidden="1"/>
    </xf>
    <xf numFmtId="43" fontId="20" fillId="5" borderId="10" xfId="34" applyFont="1" applyFill="1" applyBorder="1" applyAlignment="1" applyProtection="1">
      <alignment horizontal="center" vertical="center"/>
      <protection locked="0" hidden="1"/>
    </xf>
    <xf numFmtId="43" fontId="20" fillId="5" borderId="12" xfId="34" applyFont="1" applyFill="1" applyBorder="1" applyAlignment="1" applyProtection="1">
      <alignment horizontal="center" vertical="center"/>
      <protection locked="0" hidden="1"/>
    </xf>
    <xf numFmtId="43" fontId="20" fillId="5" borderId="13" xfId="34" applyFont="1" applyFill="1" applyBorder="1" applyAlignment="1" applyProtection="1">
      <alignment horizontal="center" vertical="center"/>
      <protection locked="0" hidden="1"/>
    </xf>
    <xf numFmtId="0" fontId="38" fillId="0" borderId="39" xfId="0" applyFont="1" applyBorder="1"/>
    <xf numFmtId="0" fontId="39" fillId="0" borderId="55" xfId="0" applyFont="1" applyBorder="1" applyAlignment="1">
      <alignment horizontal="right"/>
    </xf>
    <xf numFmtId="175" fontId="40" fillId="0" borderId="0" xfId="32" applyNumberFormat="1" applyFont="1"/>
    <xf numFmtId="0" fontId="39" fillId="0" borderId="2" xfId="0" applyFont="1" applyBorder="1" applyAlignment="1">
      <alignment horizontal="right"/>
    </xf>
    <xf numFmtId="0" fontId="41" fillId="15" borderId="0" xfId="1" applyFont="1" applyFill="1" applyBorder="1" applyAlignment="1" applyProtection="1">
      <alignment vertical="center" wrapText="1"/>
      <protection hidden="1"/>
    </xf>
    <xf numFmtId="0" fontId="42" fillId="15" borderId="0" xfId="0" applyFont="1" applyFill="1" applyBorder="1"/>
    <xf numFmtId="175" fontId="43" fillId="0" borderId="2" xfId="32" applyNumberFormat="1" applyFont="1" applyFill="1" applyBorder="1"/>
    <xf numFmtId="175" fontId="0" fillId="0" borderId="0" xfId="0" applyNumberFormat="1" applyProtection="1">
      <protection hidden="1"/>
    </xf>
    <xf numFmtId="9" fontId="0" fillId="6" borderId="0" xfId="32" applyFont="1" applyFill="1" applyProtection="1">
      <protection hidden="1"/>
    </xf>
    <xf numFmtId="9" fontId="0" fillId="11" borderId="0" xfId="32" applyFont="1" applyFill="1" applyProtection="1">
      <protection hidden="1"/>
    </xf>
    <xf numFmtId="9" fontId="0" fillId="4" borderId="0" xfId="32" applyFont="1" applyFill="1" applyProtection="1">
      <protection hidden="1"/>
    </xf>
    <xf numFmtId="175" fontId="28" fillId="0" borderId="0" xfId="32" applyNumberFormat="1" applyFont="1" applyProtection="1">
      <protection hidden="1"/>
    </xf>
    <xf numFmtId="3" fontId="0" fillId="5" borderId="30" xfId="32" applyNumberFormat="1" applyFont="1" applyFill="1" applyBorder="1" applyAlignment="1" applyProtection="1">
      <alignment horizontal="center" vertical="center"/>
      <protection locked="0" hidden="1"/>
    </xf>
    <xf numFmtId="3" fontId="3" fillId="5" borderId="2" xfId="32" applyNumberFormat="1" applyFill="1" applyBorder="1" applyAlignment="1" applyProtection="1">
      <alignment horizontal="center" vertical="center"/>
      <protection locked="0" hidden="1"/>
    </xf>
    <xf numFmtId="3" fontId="0" fillId="0" borderId="2" xfId="32" applyNumberFormat="1" applyFont="1" applyBorder="1" applyAlignment="1" applyProtection="1">
      <alignment horizontal="center"/>
      <protection locked="0" hidden="1"/>
    </xf>
    <xf numFmtId="3" fontId="0" fillId="0" borderId="12" xfId="32" applyNumberFormat="1" applyFont="1" applyBorder="1" applyAlignment="1" applyProtection="1">
      <alignment horizontal="center"/>
      <protection locked="0" hidden="1"/>
    </xf>
    <xf numFmtId="175" fontId="0" fillId="9" borderId="2" xfId="32" applyNumberFormat="1" applyFont="1" applyFill="1" applyBorder="1" applyAlignment="1" applyProtection="1">
      <alignment horizontal="center"/>
      <protection hidden="1"/>
    </xf>
    <xf numFmtId="175" fontId="0" fillId="9" borderId="12" xfId="32" applyNumberFormat="1" applyFont="1" applyFill="1" applyBorder="1" applyAlignment="1" applyProtection="1">
      <alignment horizontal="center"/>
      <protection hidden="1"/>
    </xf>
    <xf numFmtId="175" fontId="0" fillId="9" borderId="10" xfId="32" applyNumberFormat="1" applyFont="1" applyFill="1" applyBorder="1" applyAlignment="1" applyProtection="1">
      <alignment horizontal="center"/>
      <protection hidden="1"/>
    </xf>
    <xf numFmtId="175" fontId="0" fillId="9" borderId="13" xfId="32" applyNumberFormat="1" applyFont="1" applyFill="1" applyBorder="1" applyAlignment="1" applyProtection="1">
      <alignment horizontal="center"/>
      <protection hidden="1"/>
    </xf>
    <xf numFmtId="0" fontId="0" fillId="9" borderId="9" xfId="1" applyFont="1" applyFill="1" applyBorder="1" applyAlignment="1" applyProtection="1">
      <alignment horizontal="center"/>
      <protection hidden="1"/>
    </xf>
    <xf numFmtId="0" fontId="3" fillId="9" borderId="11" xfId="1" applyFont="1" applyFill="1" applyBorder="1" applyAlignment="1" applyProtection="1">
      <alignment horizontal="center"/>
      <protection hidden="1"/>
    </xf>
    <xf numFmtId="177" fontId="24" fillId="8" borderId="2" xfId="1" applyNumberFormat="1" applyFont="1" applyFill="1" applyBorder="1" applyAlignment="1" applyProtection="1">
      <alignment horizontal="center" vertical="center" wrapText="1"/>
      <protection hidden="1"/>
    </xf>
    <xf numFmtId="177" fontId="24" fillId="8" borderId="10" xfId="1" applyNumberFormat="1" applyFont="1" applyFill="1" applyBorder="1" applyAlignment="1" applyProtection="1">
      <alignment horizontal="center" vertical="center" wrapText="1"/>
      <protection hidden="1"/>
    </xf>
    <xf numFmtId="0" fontId="18" fillId="9" borderId="2" xfId="32" applyNumberFormat="1" applyFont="1" applyFill="1" applyBorder="1" applyAlignment="1" applyProtection="1">
      <alignment horizontal="center" vertical="center"/>
      <protection hidden="1"/>
    </xf>
    <xf numFmtId="0" fontId="0" fillId="0" borderId="2" xfId="32" applyNumberFormat="1" applyFont="1" applyBorder="1" applyAlignment="1" applyProtection="1">
      <alignment horizontal="center" vertical="center"/>
      <protection locked="0" hidden="1"/>
    </xf>
    <xf numFmtId="178" fontId="0" fillId="0" borderId="10" xfId="32" applyNumberFormat="1" applyFont="1" applyBorder="1" applyAlignment="1" applyProtection="1">
      <alignment horizontal="center" vertical="center"/>
      <protection locked="0" hidden="1"/>
    </xf>
    <xf numFmtId="0" fontId="18" fillId="9" borderId="12" xfId="32" applyNumberFormat="1" applyFont="1" applyFill="1" applyBorder="1" applyAlignment="1" applyProtection="1">
      <alignment horizontal="center" vertical="center"/>
      <protection hidden="1"/>
    </xf>
    <xf numFmtId="0" fontId="0" fillId="0" borderId="12" xfId="32" applyNumberFormat="1" applyFont="1" applyBorder="1" applyAlignment="1" applyProtection="1">
      <alignment horizontal="center" vertical="center"/>
      <protection locked="0" hidden="1"/>
    </xf>
    <xf numFmtId="178" fontId="0" fillId="0" borderId="13" xfId="32" applyNumberFormat="1" applyFont="1" applyBorder="1" applyAlignment="1" applyProtection="1">
      <alignment horizontal="center" vertical="center"/>
      <protection locked="0" hidden="1"/>
    </xf>
    <xf numFmtId="2" fontId="0" fillId="0" borderId="0" xfId="0" applyNumberFormat="1" applyProtection="1">
      <protection hidden="1"/>
    </xf>
    <xf numFmtId="0" fontId="5" fillId="0" borderId="0" xfId="0" applyFont="1" applyProtection="1">
      <protection hidden="1"/>
    </xf>
    <xf numFmtId="49" fontId="22" fillId="8" borderId="10" xfId="1" applyNumberFormat="1" applyFont="1" applyFill="1" applyBorder="1" applyAlignment="1" applyProtection="1">
      <alignment horizontal="center" vertical="center" wrapText="1"/>
      <protection hidden="1"/>
    </xf>
    <xf numFmtId="177" fontId="24" fillId="8" borderId="2" xfId="1" applyNumberFormat="1" applyFont="1" applyFill="1" applyBorder="1" applyAlignment="1" applyProtection="1">
      <alignment horizontal="center" vertical="center" wrapText="1"/>
      <protection hidden="1"/>
    </xf>
    <xf numFmtId="177" fontId="24" fillId="8" borderId="10" xfId="1" applyNumberFormat="1" applyFont="1" applyFill="1" applyBorder="1" applyAlignment="1" applyProtection="1">
      <alignment horizontal="center" vertical="center" wrapText="1"/>
      <protection hidden="1"/>
    </xf>
    <xf numFmtId="9" fontId="0" fillId="9" borderId="0" xfId="32" applyFont="1" applyFill="1" applyProtection="1">
      <protection hidden="1"/>
    </xf>
    <xf numFmtId="10" fontId="3" fillId="5" borderId="2" xfId="32" applyNumberFormat="1" applyFill="1" applyBorder="1" applyAlignment="1" applyProtection="1">
      <alignment horizontal="center"/>
      <protection locked="0" hidden="1"/>
    </xf>
    <xf numFmtId="10" fontId="3" fillId="5" borderId="10" xfId="32" applyNumberFormat="1" applyFill="1" applyBorder="1" applyAlignment="1" applyProtection="1">
      <alignment horizontal="center"/>
      <protection locked="0" hidden="1"/>
    </xf>
    <xf numFmtId="10" fontId="3" fillId="5" borderId="12" xfId="32" applyNumberFormat="1" applyFill="1" applyBorder="1" applyAlignment="1" applyProtection="1">
      <alignment horizontal="center"/>
      <protection locked="0" hidden="1"/>
    </xf>
    <xf numFmtId="10" fontId="0" fillId="9" borderId="30" xfId="32" applyNumberFormat="1" applyFont="1" applyFill="1" applyBorder="1" applyAlignment="1" applyProtection="1">
      <alignment horizontal="center"/>
      <protection hidden="1"/>
    </xf>
    <xf numFmtId="10" fontId="0" fillId="0" borderId="30" xfId="32" applyNumberFormat="1" applyFont="1" applyBorder="1" applyAlignment="1" applyProtection="1">
      <alignment horizontal="center"/>
      <protection locked="0" hidden="1"/>
    </xf>
    <xf numFmtId="10" fontId="0" fillId="0" borderId="46" xfId="32" applyNumberFormat="1" applyFont="1" applyBorder="1" applyAlignment="1" applyProtection="1">
      <alignment horizontal="center"/>
      <protection locked="0" hidden="1"/>
    </xf>
    <xf numFmtId="10" fontId="0" fillId="9" borderId="2" xfId="32" applyNumberFormat="1" applyFont="1" applyFill="1" applyBorder="1" applyAlignment="1" applyProtection="1">
      <alignment horizontal="center"/>
      <protection hidden="1"/>
    </xf>
    <xf numFmtId="10" fontId="0" fillId="0" borderId="2" xfId="32" applyNumberFormat="1" applyFont="1" applyBorder="1" applyAlignment="1" applyProtection="1">
      <alignment horizontal="center"/>
      <protection locked="0" hidden="1"/>
    </xf>
    <xf numFmtId="10" fontId="0" fillId="0" borderId="10" xfId="32" applyNumberFormat="1" applyFont="1" applyBorder="1" applyAlignment="1" applyProtection="1">
      <alignment horizontal="center"/>
      <protection locked="0" hidden="1"/>
    </xf>
    <xf numFmtId="10" fontId="0" fillId="9" borderId="10" xfId="32" applyNumberFormat="1" applyFont="1" applyFill="1" applyBorder="1" applyAlignment="1" applyProtection="1">
      <alignment horizontal="center"/>
      <protection hidden="1"/>
    </xf>
    <xf numFmtId="10" fontId="0" fillId="9" borderId="46" xfId="32" applyNumberFormat="1" applyFont="1" applyFill="1" applyBorder="1" applyAlignment="1" applyProtection="1">
      <alignment horizontal="center"/>
      <protection hidden="1"/>
    </xf>
    <xf numFmtId="10" fontId="0" fillId="0" borderId="12" xfId="32" applyNumberFormat="1" applyFont="1" applyBorder="1" applyAlignment="1" applyProtection="1">
      <alignment horizontal="center"/>
      <protection locked="0" hidden="1"/>
    </xf>
    <xf numFmtId="10" fontId="0" fillId="9" borderId="12" xfId="32" applyNumberFormat="1" applyFont="1" applyFill="1" applyBorder="1" applyAlignment="1" applyProtection="1">
      <alignment horizontal="center"/>
      <protection hidden="1"/>
    </xf>
    <xf numFmtId="10" fontId="0" fillId="9" borderId="13" xfId="32" applyNumberFormat="1" applyFont="1" applyFill="1" applyBorder="1" applyAlignment="1" applyProtection="1">
      <alignment horizontal="center"/>
      <protection hidden="1"/>
    </xf>
    <xf numFmtId="10" fontId="3" fillId="0" borderId="30" xfId="32" applyNumberFormat="1" applyFont="1" applyBorder="1" applyAlignment="1" applyProtection="1">
      <alignment horizontal="center" vertical="center"/>
      <protection locked="0" hidden="1"/>
    </xf>
    <xf numFmtId="10" fontId="3" fillId="0" borderId="46" xfId="32" applyNumberFormat="1" applyFont="1" applyBorder="1" applyAlignment="1" applyProtection="1">
      <alignment horizontal="center" vertical="center"/>
      <protection locked="0" hidden="1"/>
    </xf>
    <xf numFmtId="10" fontId="3" fillId="0" borderId="2" xfId="32" applyNumberFormat="1" applyFont="1" applyBorder="1" applyAlignment="1" applyProtection="1">
      <alignment horizontal="center" vertical="center"/>
      <protection locked="0" hidden="1"/>
    </xf>
    <xf numFmtId="10" fontId="3" fillId="0" borderId="10" xfId="32" applyNumberFormat="1" applyFont="1" applyBorder="1" applyAlignment="1" applyProtection="1">
      <alignment horizontal="center" vertical="center"/>
      <protection locked="0" hidden="1"/>
    </xf>
    <xf numFmtId="10" fontId="3" fillId="0" borderId="12" xfId="32" applyNumberFormat="1" applyFont="1" applyBorder="1" applyAlignment="1" applyProtection="1">
      <alignment horizontal="center" vertical="center"/>
      <protection locked="0" hidden="1"/>
    </xf>
    <xf numFmtId="10" fontId="3" fillId="0" borderId="13" xfId="32" applyNumberFormat="1" applyFont="1" applyBorder="1" applyAlignment="1" applyProtection="1">
      <alignment horizontal="center" vertical="center"/>
      <protection locked="0" hidden="1"/>
    </xf>
    <xf numFmtId="10" fontId="3" fillId="5" borderId="30" xfId="32" applyNumberFormat="1" applyFont="1" applyFill="1" applyBorder="1" applyAlignment="1" applyProtection="1">
      <alignment horizontal="center" vertical="center"/>
      <protection locked="0" hidden="1"/>
    </xf>
    <xf numFmtId="10" fontId="3" fillId="5" borderId="2" xfId="32" applyNumberFormat="1" applyFont="1" applyFill="1" applyBorder="1" applyAlignment="1" applyProtection="1">
      <alignment horizontal="center" vertical="center"/>
      <protection locked="0" hidden="1"/>
    </xf>
    <xf numFmtId="10" fontId="3" fillId="5" borderId="39" xfId="32" applyNumberFormat="1" applyFont="1" applyFill="1" applyBorder="1" applyAlignment="1" applyProtection="1">
      <alignment horizontal="center" vertical="center"/>
      <protection locked="0" hidden="1"/>
    </xf>
    <xf numFmtId="10" fontId="3" fillId="9" borderId="30" xfId="32" applyNumberFormat="1" applyFont="1" applyFill="1" applyBorder="1" applyAlignment="1" applyProtection="1">
      <alignment horizontal="center" vertical="center"/>
      <protection hidden="1"/>
    </xf>
    <xf numFmtId="10" fontId="3" fillId="9" borderId="2" xfId="32" applyNumberFormat="1" applyFont="1" applyFill="1" applyBorder="1" applyAlignment="1" applyProtection="1">
      <alignment horizontal="center" vertical="center"/>
      <protection hidden="1"/>
    </xf>
    <xf numFmtId="10" fontId="3" fillId="9" borderId="39" xfId="32" applyNumberFormat="1" applyFont="1" applyFill="1" applyBorder="1" applyAlignment="1" applyProtection="1">
      <alignment horizontal="center" vertical="center"/>
      <protection hidden="1"/>
    </xf>
    <xf numFmtId="10" fontId="0" fillId="9" borderId="7" xfId="1" applyNumberFormat="1" applyFont="1" applyFill="1" applyBorder="1" applyAlignment="1" applyProtection="1">
      <alignment horizontal="center" vertical="center"/>
      <protection hidden="1"/>
    </xf>
    <xf numFmtId="10" fontId="0" fillId="5" borderId="7" xfId="32" applyNumberFormat="1" applyFont="1" applyFill="1" applyBorder="1" applyAlignment="1" applyProtection="1">
      <alignment horizontal="center" vertical="center"/>
      <protection locked="0" hidden="1"/>
    </xf>
    <xf numFmtId="10" fontId="3" fillId="5" borderId="7" xfId="32" applyNumberFormat="1" applyFill="1" applyBorder="1" applyAlignment="1" applyProtection="1">
      <alignment horizontal="center" vertical="center"/>
      <protection locked="0" hidden="1"/>
    </xf>
    <xf numFmtId="10" fontId="3" fillId="5" borderId="8" xfId="32" applyNumberFormat="1" applyFill="1" applyBorder="1" applyAlignment="1" applyProtection="1">
      <alignment horizontal="center" vertical="center"/>
      <protection locked="0" hidden="1"/>
    </xf>
    <xf numFmtId="10" fontId="3" fillId="9" borderId="2" xfId="1" applyNumberFormat="1" applyFill="1" applyBorder="1" applyAlignment="1" applyProtection="1">
      <alignment horizontal="center" vertical="center"/>
      <protection hidden="1"/>
    </xf>
    <xf numFmtId="10" fontId="3" fillId="5" borderId="2" xfId="32" applyNumberFormat="1" applyFill="1" applyBorder="1" applyAlignment="1" applyProtection="1">
      <alignment horizontal="center" vertical="center"/>
      <protection locked="0" hidden="1"/>
    </xf>
    <xf numFmtId="10" fontId="3" fillId="5" borderId="10" xfId="32" applyNumberFormat="1" applyFill="1" applyBorder="1" applyAlignment="1" applyProtection="1">
      <alignment horizontal="center" vertical="center"/>
      <protection locked="0" hidden="1"/>
    </xf>
    <xf numFmtId="10" fontId="3" fillId="9" borderId="12" xfId="1" applyNumberFormat="1" applyFill="1" applyBorder="1" applyAlignment="1" applyProtection="1">
      <alignment horizontal="center" vertical="center"/>
      <protection hidden="1"/>
    </xf>
    <xf numFmtId="10" fontId="3" fillId="5" borderId="12" xfId="32" applyNumberFormat="1" applyFill="1" applyBorder="1" applyAlignment="1" applyProtection="1">
      <alignment horizontal="center" vertical="center"/>
      <protection locked="0" hidden="1"/>
    </xf>
    <xf numFmtId="10" fontId="3" fillId="5" borderId="13" xfId="32" applyNumberFormat="1" applyFill="1" applyBorder="1" applyAlignment="1" applyProtection="1">
      <alignment horizontal="center" vertical="center"/>
      <protection locked="0" hidden="1"/>
    </xf>
    <xf numFmtId="10" fontId="0" fillId="5" borderId="2" xfId="32" applyNumberFormat="1" applyFont="1" applyFill="1" applyBorder="1" applyAlignment="1" applyProtection="1">
      <alignment horizontal="center" vertical="center"/>
      <protection locked="0" hidden="1"/>
    </xf>
    <xf numFmtId="10" fontId="0" fillId="0" borderId="30" xfId="32" applyNumberFormat="1" applyFont="1" applyBorder="1" applyAlignment="1" applyProtection="1">
      <alignment horizontal="center" vertical="center"/>
      <protection locked="0" hidden="1"/>
    </xf>
    <xf numFmtId="10" fontId="0" fillId="0" borderId="46" xfId="32" applyNumberFormat="1" applyFont="1" applyBorder="1" applyAlignment="1" applyProtection="1">
      <alignment horizontal="center" vertical="center"/>
      <protection locked="0" hidden="1"/>
    </xf>
    <xf numFmtId="10" fontId="0" fillId="0" borderId="2" xfId="32" applyNumberFormat="1" applyFont="1" applyBorder="1" applyAlignment="1" applyProtection="1">
      <alignment horizontal="center" vertical="center"/>
      <protection locked="0" hidden="1"/>
    </xf>
    <xf numFmtId="10" fontId="0" fillId="0" borderId="10" xfId="32" applyNumberFormat="1" applyFont="1" applyBorder="1" applyAlignment="1" applyProtection="1">
      <alignment horizontal="center" vertical="center"/>
      <protection locked="0" hidden="1"/>
    </xf>
    <xf numFmtId="10" fontId="0" fillId="9" borderId="2" xfId="1" applyNumberFormat="1" applyFont="1" applyFill="1" applyBorder="1" applyAlignment="1" applyProtection="1">
      <alignment horizontal="center" vertical="center"/>
      <protection hidden="1"/>
    </xf>
    <xf numFmtId="10" fontId="0" fillId="0" borderId="12" xfId="32" applyNumberFormat="1" applyFont="1" applyBorder="1" applyAlignment="1" applyProtection="1">
      <alignment horizontal="center" vertical="center"/>
      <protection locked="0" hidden="1"/>
    </xf>
    <xf numFmtId="10" fontId="0" fillId="0" borderId="13" xfId="32" applyNumberFormat="1" applyFont="1" applyBorder="1" applyAlignment="1" applyProtection="1">
      <alignment horizontal="center" vertical="center"/>
      <protection locked="0" hidden="1"/>
    </xf>
    <xf numFmtId="10" fontId="0" fillId="0" borderId="13" xfId="32" applyNumberFormat="1" applyFont="1" applyBorder="1" applyAlignment="1" applyProtection="1">
      <alignment horizontal="center"/>
      <protection locked="0" hidden="1"/>
    </xf>
    <xf numFmtId="9" fontId="0" fillId="16" borderId="0" xfId="32" applyFont="1" applyFill="1" applyProtection="1">
      <protection hidden="1"/>
    </xf>
    <xf numFmtId="0" fontId="0" fillId="16" borderId="48" xfId="0" applyFill="1" applyBorder="1" applyProtection="1">
      <protection hidden="1"/>
    </xf>
    <xf numFmtId="0" fontId="5" fillId="16" borderId="0" xfId="0" applyFont="1" applyFill="1" applyAlignment="1" applyProtection="1">
      <protection hidden="1"/>
    </xf>
    <xf numFmtId="178" fontId="5" fillId="16" borderId="48" xfId="0" applyNumberFormat="1" applyFont="1" applyFill="1" applyBorder="1" applyProtection="1">
      <protection hidden="1"/>
    </xf>
    <xf numFmtId="180" fontId="0" fillId="16" borderId="0" xfId="32" applyNumberFormat="1" applyFont="1" applyFill="1" applyProtection="1">
      <protection hidden="1"/>
    </xf>
    <xf numFmtId="0" fontId="45" fillId="0" borderId="0" xfId="0" applyFont="1" applyProtection="1">
      <protection hidden="1"/>
    </xf>
    <xf numFmtId="0" fontId="45" fillId="0" borderId="0" xfId="0" applyFont="1" applyAlignment="1" applyProtection="1">
      <alignment horizontal="right"/>
      <protection hidden="1"/>
    </xf>
    <xf numFmtId="0" fontId="45" fillId="0" borderId="0" xfId="0" quotePrefix="1" applyFont="1" applyAlignment="1" applyProtection="1">
      <alignment horizontal="center"/>
      <protection hidden="1"/>
    </xf>
    <xf numFmtId="0" fontId="0" fillId="0" borderId="2" xfId="0" applyBorder="1" applyAlignment="1" applyProtection="1">
      <alignment vertical="center"/>
      <protection hidden="1"/>
    </xf>
    <xf numFmtId="178" fontId="0" fillId="0" borderId="2" xfId="0" applyNumberFormat="1" applyBorder="1" applyAlignment="1" applyProtection="1">
      <alignment vertical="center"/>
      <protection hidden="1"/>
    </xf>
    <xf numFmtId="10" fontId="0" fillId="0" borderId="2" xfId="32" applyNumberFormat="1" applyFont="1" applyBorder="1" applyAlignment="1" applyProtection="1">
      <alignment vertical="center"/>
      <protection hidden="1"/>
    </xf>
    <xf numFmtId="0" fontId="0" fillId="0" borderId="0" xfId="0" applyProtection="1"/>
    <xf numFmtId="10" fontId="3" fillId="9" borderId="2" xfId="32" applyNumberFormat="1" applyFont="1" applyFill="1" applyBorder="1" applyAlignment="1" applyProtection="1">
      <alignment horizontal="center"/>
      <protection hidden="1"/>
    </xf>
    <xf numFmtId="10" fontId="3" fillId="9" borderId="2" xfId="32" applyNumberFormat="1" applyFill="1" applyBorder="1" applyAlignment="1" applyProtection="1">
      <alignment horizontal="center"/>
      <protection hidden="1"/>
    </xf>
    <xf numFmtId="10" fontId="3" fillId="9" borderId="10" xfId="32" applyNumberFormat="1" applyFill="1" applyBorder="1" applyAlignment="1" applyProtection="1">
      <alignment horizontal="center"/>
      <protection hidden="1"/>
    </xf>
    <xf numFmtId="10" fontId="3" fillId="9" borderId="12" xfId="32" applyNumberFormat="1" applyFill="1" applyBorder="1" applyAlignment="1" applyProtection="1">
      <alignment horizontal="center"/>
      <protection hidden="1"/>
    </xf>
    <xf numFmtId="10" fontId="3" fillId="9" borderId="13" xfId="32" applyNumberFormat="1" applyFill="1" applyBorder="1" applyAlignment="1" applyProtection="1">
      <alignment horizontal="center"/>
      <protection hidden="1"/>
    </xf>
    <xf numFmtId="9" fontId="3" fillId="9" borderId="2" xfId="32" applyFill="1" applyBorder="1" applyAlignment="1" applyProtection="1">
      <alignment horizontal="center"/>
      <protection hidden="1"/>
    </xf>
    <xf numFmtId="9" fontId="3" fillId="9" borderId="10" xfId="32" applyFill="1" applyBorder="1" applyAlignment="1" applyProtection="1">
      <alignment horizontal="center"/>
      <protection hidden="1"/>
    </xf>
    <xf numFmtId="9" fontId="3" fillId="9" borderId="12" xfId="32" applyFill="1" applyBorder="1" applyAlignment="1" applyProtection="1">
      <alignment horizontal="center"/>
      <protection hidden="1"/>
    </xf>
    <xf numFmtId="9" fontId="3" fillId="9" borderId="13" xfId="32" applyFill="1" applyBorder="1" applyAlignment="1" applyProtection="1">
      <alignment horizontal="center"/>
      <protection hidden="1"/>
    </xf>
    <xf numFmtId="0" fontId="0" fillId="0" borderId="57" xfId="0" applyBorder="1" applyAlignment="1" applyProtection="1">
      <alignment horizontal="right"/>
      <protection locked="0"/>
    </xf>
    <xf numFmtId="0" fontId="0" fillId="0" borderId="0" xfId="0" applyAlignment="1" applyProtection="1">
      <alignment vertical="center"/>
      <protection hidden="1"/>
    </xf>
    <xf numFmtId="10" fontId="0" fillId="5" borderId="2" xfId="32" applyNumberFormat="1" applyFont="1" applyFill="1" applyBorder="1" applyAlignment="1" applyProtection="1">
      <alignment horizontal="center"/>
      <protection locked="0" hidden="1"/>
    </xf>
    <xf numFmtId="10" fontId="20" fillId="5" borderId="7" xfId="32" applyNumberFormat="1" applyFont="1" applyFill="1" applyBorder="1" applyAlignment="1" applyProtection="1">
      <alignment horizontal="center" vertical="center"/>
      <protection locked="0" hidden="1"/>
    </xf>
    <xf numFmtId="10" fontId="20" fillId="9" borderId="7" xfId="32" applyNumberFormat="1" applyFont="1" applyFill="1" applyBorder="1" applyAlignment="1" applyProtection="1">
      <alignment horizontal="center" vertical="center"/>
      <protection hidden="1"/>
    </xf>
    <xf numFmtId="10" fontId="20" fillId="5" borderId="8" xfId="32" applyNumberFormat="1" applyFont="1" applyFill="1" applyBorder="1" applyAlignment="1" applyProtection="1">
      <alignment horizontal="center" vertical="center"/>
      <protection locked="0" hidden="1"/>
    </xf>
    <xf numFmtId="10" fontId="20" fillId="5" borderId="2" xfId="32" applyNumberFormat="1" applyFont="1" applyFill="1" applyBorder="1" applyAlignment="1" applyProtection="1">
      <alignment horizontal="center" vertical="center"/>
      <protection locked="0" hidden="1"/>
    </xf>
    <xf numFmtId="10" fontId="20" fillId="9" borderId="2" xfId="32" applyNumberFormat="1" applyFont="1" applyFill="1" applyBorder="1" applyAlignment="1" applyProtection="1">
      <alignment horizontal="center" vertical="center"/>
      <protection hidden="1"/>
    </xf>
    <xf numFmtId="10" fontId="20" fillId="5" borderId="10" xfId="32" applyNumberFormat="1" applyFont="1" applyFill="1" applyBorder="1" applyAlignment="1" applyProtection="1">
      <alignment horizontal="center" vertical="center"/>
      <protection locked="0" hidden="1"/>
    </xf>
    <xf numFmtId="10" fontId="20" fillId="5" borderId="12" xfId="32" applyNumberFormat="1" applyFont="1" applyFill="1" applyBorder="1" applyAlignment="1" applyProtection="1">
      <alignment horizontal="center" vertical="center"/>
      <protection locked="0" hidden="1"/>
    </xf>
    <xf numFmtId="10" fontId="20" fillId="5" borderId="13" xfId="32" applyNumberFormat="1" applyFont="1" applyFill="1" applyBorder="1" applyAlignment="1" applyProtection="1">
      <alignment horizontal="center" vertical="center"/>
      <protection locked="0" hidden="1"/>
    </xf>
    <xf numFmtId="0" fontId="20" fillId="0" borderId="0" xfId="0" applyFont="1" applyProtection="1">
      <protection hidden="1"/>
    </xf>
    <xf numFmtId="1" fontId="47" fillId="8" borderId="39" xfId="1" applyNumberFormat="1" applyFont="1" applyFill="1" applyBorder="1" applyAlignment="1" applyProtection="1">
      <alignment horizontal="center" vertical="center" wrapText="1"/>
      <protection hidden="1"/>
    </xf>
    <xf numFmtId="1" fontId="47" fillId="8" borderId="36" xfId="1" applyNumberFormat="1" applyFont="1" applyFill="1" applyBorder="1" applyAlignment="1" applyProtection="1">
      <alignment horizontal="center" vertical="center" wrapText="1"/>
      <protection hidden="1"/>
    </xf>
    <xf numFmtId="1" fontId="47" fillId="8" borderId="38" xfId="1" applyNumberFormat="1" applyFont="1" applyFill="1" applyBorder="1" applyAlignment="1" applyProtection="1">
      <alignment horizontal="center" vertical="center" wrapText="1"/>
      <protection hidden="1"/>
    </xf>
    <xf numFmtId="1" fontId="47" fillId="8" borderId="47" xfId="1" applyNumberFormat="1" applyFont="1" applyFill="1" applyBorder="1" applyAlignment="1" applyProtection="1">
      <alignment horizontal="center" vertical="center" wrapText="1"/>
      <protection hidden="1"/>
    </xf>
    <xf numFmtId="0" fontId="0" fillId="0" borderId="39" xfId="0" applyNumberFormat="1" applyBorder="1" applyAlignment="1" applyProtection="1">
      <alignment horizontal="center"/>
      <protection locked="0" hidden="1"/>
    </xf>
    <xf numFmtId="0" fontId="0" fillId="0" borderId="7" xfId="0" applyNumberFormat="1" applyBorder="1" applyAlignment="1" applyProtection="1">
      <alignment horizontal="center"/>
      <protection locked="0" hidden="1"/>
    </xf>
    <xf numFmtId="0" fontId="48" fillId="9" borderId="58" xfId="1" applyFont="1" applyFill="1" applyBorder="1" applyAlignment="1" applyProtection="1">
      <alignment horizontal="center" vertical="center"/>
      <protection hidden="1"/>
    </xf>
    <xf numFmtId="0" fontId="48" fillId="9" borderId="9" xfId="1" applyFont="1" applyFill="1" applyBorder="1" applyAlignment="1" applyProtection="1">
      <alignment horizontal="center" vertical="center"/>
      <protection hidden="1"/>
    </xf>
    <xf numFmtId="10" fontId="48" fillId="9" borderId="2" xfId="32" applyNumberFormat="1" applyFont="1" applyFill="1" applyBorder="1" applyAlignment="1" applyProtection="1">
      <alignment horizontal="center"/>
      <protection hidden="1"/>
    </xf>
    <xf numFmtId="10" fontId="48" fillId="9" borderId="10" xfId="32" applyNumberFormat="1" applyFont="1" applyFill="1" applyBorder="1" applyAlignment="1" applyProtection="1">
      <alignment horizontal="center"/>
      <protection hidden="1"/>
    </xf>
    <xf numFmtId="0" fontId="45" fillId="9" borderId="1" xfId="0" applyNumberFormat="1" applyFont="1" applyFill="1" applyBorder="1" applyAlignment="1" applyProtection="1">
      <alignment horizontal="center"/>
      <protection hidden="1"/>
    </xf>
    <xf numFmtId="180" fontId="0" fillId="0" borderId="2" xfId="36" applyNumberFormat="1" applyFont="1" applyBorder="1" applyAlignment="1" applyProtection="1">
      <alignment vertical="center"/>
      <protection hidden="1"/>
    </xf>
    <xf numFmtId="0" fontId="49" fillId="9" borderId="11" xfId="1" applyFont="1" applyFill="1" applyBorder="1" applyAlignment="1" applyProtection="1">
      <alignment horizontal="center" vertical="center" wrapText="1"/>
      <protection hidden="1"/>
    </xf>
    <xf numFmtId="0" fontId="49" fillId="9" borderId="11" xfId="1" applyFont="1" applyFill="1" applyBorder="1" applyAlignment="1" applyProtection="1">
      <alignment horizontal="right"/>
      <protection hidden="1"/>
    </xf>
    <xf numFmtId="0" fontId="50" fillId="0" borderId="0" xfId="0" applyFont="1" applyProtection="1">
      <protection hidden="1"/>
    </xf>
    <xf numFmtId="0" fontId="17" fillId="8" borderId="19" xfId="1" applyFont="1" applyFill="1" applyBorder="1" applyAlignment="1" applyProtection="1">
      <alignment horizontal="center" vertical="center" wrapText="1"/>
      <protection hidden="1"/>
    </xf>
    <xf numFmtId="0" fontId="17" fillId="8" borderId="20" xfId="1" applyFont="1" applyFill="1" applyBorder="1" applyAlignment="1" applyProtection="1">
      <alignment horizontal="center" vertical="center" wrapText="1"/>
      <protection hidden="1"/>
    </xf>
    <xf numFmtId="0" fontId="17" fillId="8" borderId="5" xfId="1" applyFont="1" applyFill="1" applyBorder="1" applyAlignment="1" applyProtection="1">
      <alignment horizontal="center" vertical="center" wrapText="1"/>
      <protection hidden="1"/>
    </xf>
    <xf numFmtId="0" fontId="22" fillId="8" borderId="18" xfId="1" applyFont="1" applyFill="1" applyBorder="1" applyAlignment="1" applyProtection="1">
      <alignment horizontal="center" vertical="center" wrapText="1"/>
      <protection hidden="1"/>
    </xf>
    <xf numFmtId="0" fontId="22" fillId="8" borderId="38" xfId="1" applyFont="1" applyFill="1" applyBorder="1" applyAlignment="1" applyProtection="1">
      <alignment horizontal="center" vertical="center" wrapText="1"/>
      <protection hidden="1"/>
    </xf>
    <xf numFmtId="0" fontId="22" fillId="8" borderId="27" xfId="1" applyFont="1" applyFill="1" applyBorder="1" applyAlignment="1" applyProtection="1">
      <alignment horizontal="center" vertical="center" wrapText="1"/>
      <protection hidden="1"/>
    </xf>
    <xf numFmtId="0" fontId="17" fillId="8" borderId="7" xfId="1" applyFont="1" applyFill="1" applyBorder="1" applyAlignment="1" applyProtection="1">
      <alignment horizontal="center" vertical="center" wrapText="1"/>
      <protection hidden="1"/>
    </xf>
    <xf numFmtId="0" fontId="17" fillId="8" borderId="2" xfId="1" applyFont="1" applyFill="1" applyBorder="1" applyAlignment="1" applyProtection="1">
      <alignment horizontal="center" vertical="center" wrapText="1"/>
      <protection hidden="1"/>
    </xf>
    <xf numFmtId="0" fontId="17" fillId="8" borderId="6" xfId="1" applyFont="1" applyFill="1" applyBorder="1" applyAlignment="1" applyProtection="1">
      <alignment horizontal="center" vertical="center" wrapText="1"/>
      <protection hidden="1"/>
    </xf>
    <xf numFmtId="0" fontId="17" fillId="8" borderId="9" xfId="1" applyFont="1" applyFill="1" applyBorder="1" applyAlignment="1" applyProtection="1">
      <alignment horizontal="center" vertical="center" wrapText="1"/>
      <protection hidden="1"/>
    </xf>
    <xf numFmtId="0" fontId="17" fillId="8" borderId="11" xfId="1" applyFont="1" applyFill="1" applyBorder="1" applyAlignment="1" applyProtection="1">
      <alignment horizontal="center" vertical="center" wrapText="1"/>
      <protection hidden="1"/>
    </xf>
    <xf numFmtId="177" fontId="23" fillId="8" borderId="2" xfId="1" applyNumberFormat="1" applyFont="1" applyFill="1" applyBorder="1" applyAlignment="1" applyProtection="1">
      <alignment horizontal="center" vertical="center" wrapText="1"/>
      <protection hidden="1"/>
    </xf>
    <xf numFmtId="177" fontId="23" fillId="8" borderId="12" xfId="1" applyNumberFormat="1" applyFont="1" applyFill="1" applyBorder="1" applyAlignment="1" applyProtection="1">
      <alignment horizontal="center" vertical="center" wrapText="1"/>
      <protection hidden="1"/>
    </xf>
    <xf numFmtId="0" fontId="19" fillId="8" borderId="7" xfId="0" applyFont="1" applyFill="1" applyBorder="1" applyAlignment="1" applyProtection="1">
      <alignment horizontal="center"/>
      <protection hidden="1"/>
    </xf>
    <xf numFmtId="0" fontId="19" fillId="8" borderId="8" xfId="0" applyFont="1" applyFill="1" applyBorder="1" applyAlignment="1" applyProtection="1">
      <alignment horizontal="center"/>
      <protection hidden="1"/>
    </xf>
    <xf numFmtId="177" fontId="23" fillId="8" borderId="39" xfId="1" applyNumberFormat="1" applyFont="1" applyFill="1" applyBorder="1" applyAlignment="1" applyProtection="1">
      <alignment horizontal="center" vertical="center" wrapText="1"/>
      <protection hidden="1"/>
    </xf>
    <xf numFmtId="177" fontId="23" fillId="8" borderId="27" xfId="1" applyNumberFormat="1" applyFont="1" applyFill="1" applyBorder="1" applyAlignment="1" applyProtection="1">
      <alignment horizontal="center" vertical="center" wrapText="1"/>
      <protection hidden="1"/>
    </xf>
    <xf numFmtId="177" fontId="23" fillId="8" borderId="36" xfId="1" applyNumberFormat="1" applyFont="1" applyFill="1" applyBorder="1" applyAlignment="1" applyProtection="1">
      <alignment horizontal="center" vertical="center" wrapText="1"/>
      <protection hidden="1"/>
    </xf>
    <xf numFmtId="177" fontId="23" fillId="8" borderId="29" xfId="1" applyNumberFormat="1" applyFont="1" applyFill="1" applyBorder="1" applyAlignment="1" applyProtection="1">
      <alignment horizontal="center" vertical="center" wrapText="1"/>
      <protection hidden="1"/>
    </xf>
    <xf numFmtId="177" fontId="23" fillId="8" borderId="10" xfId="1" applyNumberFormat="1" applyFont="1" applyFill="1" applyBorder="1" applyAlignment="1" applyProtection="1">
      <alignment horizontal="center" vertical="center" wrapText="1"/>
      <protection hidden="1"/>
    </xf>
    <xf numFmtId="177" fontId="23" fillId="8" borderId="13" xfId="1" applyNumberFormat="1" applyFont="1" applyFill="1" applyBorder="1" applyAlignment="1" applyProtection="1">
      <alignment horizontal="center" vertical="center" wrapText="1"/>
      <protection hidden="1"/>
    </xf>
    <xf numFmtId="0" fontId="17" fillId="8" borderId="8" xfId="1" applyFont="1" applyFill="1" applyBorder="1" applyAlignment="1" applyProtection="1">
      <alignment horizontal="center" vertical="center" wrapText="1"/>
      <protection hidden="1"/>
    </xf>
    <xf numFmtId="0" fontId="17" fillId="8" borderId="10" xfId="1" applyFont="1" applyFill="1" applyBorder="1" applyAlignment="1" applyProtection="1">
      <alignment horizontal="center" vertical="center" wrapText="1"/>
      <protection hidden="1"/>
    </xf>
    <xf numFmtId="0" fontId="17" fillId="8" borderId="28" xfId="1" applyFont="1" applyFill="1" applyBorder="1" applyAlignment="1" applyProtection="1">
      <alignment horizontal="center" vertical="center" wrapText="1"/>
      <protection hidden="1"/>
    </xf>
    <xf numFmtId="0" fontId="17" fillId="8" borderId="42" xfId="1" applyFont="1" applyFill="1" applyBorder="1" applyAlignment="1" applyProtection="1">
      <alignment horizontal="center" vertical="center" wrapText="1"/>
      <protection hidden="1"/>
    </xf>
    <xf numFmtId="0" fontId="44" fillId="9" borderId="39" xfId="32" applyNumberFormat="1" applyFont="1" applyFill="1" applyBorder="1" applyAlignment="1" applyProtection="1">
      <alignment horizontal="center" vertical="center" wrapText="1"/>
      <protection hidden="1"/>
    </xf>
    <xf numFmtId="0" fontId="44" fillId="9" borderId="30" xfId="32" applyNumberFormat="1" applyFont="1" applyFill="1" applyBorder="1" applyAlignment="1" applyProtection="1">
      <alignment horizontal="center" vertical="center" wrapText="1"/>
      <protection hidden="1"/>
    </xf>
    <xf numFmtId="0" fontId="44" fillId="9" borderId="27" xfId="32" applyNumberFormat="1" applyFont="1" applyFill="1" applyBorder="1" applyAlignment="1" applyProtection="1">
      <alignment horizontal="center" vertical="center" wrapText="1"/>
      <protection hidden="1"/>
    </xf>
    <xf numFmtId="0" fontId="20" fillId="9" borderId="20" xfId="0" applyFont="1" applyFill="1" applyBorder="1" applyAlignment="1">
      <alignment horizontal="center" vertical="center"/>
    </xf>
    <xf numFmtId="0" fontId="20" fillId="9" borderId="42" xfId="0" applyFont="1" applyFill="1" applyBorder="1" applyAlignment="1">
      <alignment horizontal="center" vertical="center"/>
    </xf>
    <xf numFmtId="0" fontId="20" fillId="9" borderId="5" xfId="0" applyFont="1" applyFill="1" applyBorder="1" applyAlignment="1">
      <alignment horizontal="center" vertical="center"/>
    </xf>
    <xf numFmtId="0" fontId="20" fillId="9" borderId="34" xfId="0" applyFont="1" applyFill="1" applyBorder="1" applyAlignment="1">
      <alignment horizontal="center" vertical="center"/>
    </xf>
    <xf numFmtId="0" fontId="24" fillId="8" borderId="17" xfId="0" applyFont="1" applyFill="1" applyBorder="1" applyAlignment="1" applyProtection="1">
      <alignment horizontal="center" vertical="center"/>
      <protection hidden="1"/>
    </xf>
    <xf numFmtId="0" fontId="24" fillId="8" borderId="26" xfId="0" applyFont="1" applyFill="1" applyBorder="1" applyAlignment="1" applyProtection="1">
      <alignment horizontal="center" vertical="center"/>
      <protection hidden="1"/>
    </xf>
    <xf numFmtId="0" fontId="3" fillId="8" borderId="36" xfId="0" applyFont="1" applyFill="1" applyBorder="1" applyAlignment="1" applyProtection="1">
      <alignment horizontal="center" vertical="center"/>
      <protection hidden="1"/>
    </xf>
    <xf numFmtId="0" fontId="3" fillId="8" borderId="29" xfId="0" applyFont="1" applyFill="1" applyBorder="1" applyAlignment="1" applyProtection="1">
      <alignment horizontal="center" vertical="center"/>
      <protection hidden="1"/>
    </xf>
    <xf numFmtId="0" fontId="3" fillId="8" borderId="25" xfId="0" applyFont="1" applyFill="1" applyBorder="1" applyAlignment="1" applyProtection="1">
      <alignment horizontal="center" vertical="center"/>
      <protection hidden="1"/>
    </xf>
    <xf numFmtId="0" fontId="0" fillId="5" borderId="14" xfId="1" applyFont="1" applyFill="1" applyBorder="1" applyAlignment="1" applyProtection="1">
      <alignment horizontal="center" vertical="center"/>
      <protection locked="0" hidden="1"/>
    </xf>
    <xf numFmtId="0" fontId="0" fillId="5" borderId="21" xfId="1" applyFont="1" applyFill="1" applyBorder="1" applyAlignment="1" applyProtection="1">
      <alignment horizontal="center" vertical="center"/>
      <protection locked="0" hidden="1"/>
    </xf>
    <xf numFmtId="0" fontId="0" fillId="5" borderId="15" xfId="1" applyFont="1" applyFill="1" applyBorder="1" applyAlignment="1" applyProtection="1">
      <alignment horizontal="center" vertical="center"/>
      <protection locked="0" hidden="1"/>
    </xf>
    <xf numFmtId="0" fontId="0" fillId="5" borderId="22" xfId="1" applyFont="1" applyFill="1" applyBorder="1" applyAlignment="1" applyProtection="1">
      <alignment horizontal="center" vertical="center"/>
      <protection locked="0" hidden="1"/>
    </xf>
    <xf numFmtId="0" fontId="0" fillId="5" borderId="16" xfId="1" applyFont="1" applyFill="1" applyBorder="1" applyAlignment="1" applyProtection="1">
      <alignment horizontal="center" vertical="center"/>
      <protection locked="0" hidden="1"/>
    </xf>
    <xf numFmtId="0" fontId="0" fillId="5" borderId="23" xfId="1" applyFont="1" applyFill="1" applyBorder="1" applyAlignment="1" applyProtection="1">
      <alignment horizontal="center" vertical="center"/>
      <protection locked="0" hidden="1"/>
    </xf>
    <xf numFmtId="176" fontId="0" fillId="0" borderId="0" xfId="0" applyNumberFormat="1" applyBorder="1" applyAlignment="1" applyProtection="1">
      <alignment horizontal="center"/>
      <protection hidden="1"/>
    </xf>
    <xf numFmtId="0" fontId="24" fillId="8" borderId="7" xfId="0" applyFont="1" applyFill="1" applyBorder="1" applyAlignment="1" applyProtection="1">
      <alignment horizontal="center"/>
      <protection hidden="1"/>
    </xf>
    <xf numFmtId="0" fontId="24" fillId="8" borderId="8" xfId="0" applyFont="1" applyFill="1" applyBorder="1" applyAlignment="1" applyProtection="1">
      <alignment horizontal="center"/>
      <protection hidden="1"/>
    </xf>
    <xf numFmtId="176" fontId="3" fillId="9" borderId="15" xfId="1" applyNumberFormat="1" applyFill="1" applyBorder="1" applyAlignment="1" applyProtection="1">
      <alignment horizontal="center" vertical="center"/>
      <protection hidden="1"/>
    </xf>
    <xf numFmtId="176" fontId="3" fillId="9" borderId="1" xfId="1" applyNumberFormat="1" applyFill="1" applyBorder="1" applyAlignment="1" applyProtection="1">
      <alignment horizontal="center" vertical="center"/>
      <protection hidden="1"/>
    </xf>
    <xf numFmtId="176" fontId="3" fillId="9" borderId="22" xfId="1" applyNumberFormat="1" applyFill="1" applyBorder="1" applyAlignment="1" applyProtection="1">
      <alignment horizontal="center" vertical="center"/>
      <protection hidden="1"/>
    </xf>
    <xf numFmtId="176" fontId="3" fillId="9" borderId="16" xfId="1" applyNumberFormat="1" applyFill="1" applyBorder="1" applyAlignment="1" applyProtection="1">
      <alignment horizontal="center" vertical="center"/>
      <protection hidden="1"/>
    </xf>
    <xf numFmtId="176" fontId="3" fillId="9" borderId="44" xfId="1" applyNumberFormat="1" applyFill="1" applyBorder="1" applyAlignment="1" applyProtection="1">
      <alignment horizontal="center" vertical="center"/>
      <protection hidden="1"/>
    </xf>
    <xf numFmtId="176" fontId="3" fillId="9" borderId="23" xfId="1" applyNumberFormat="1" applyFill="1" applyBorder="1" applyAlignment="1" applyProtection="1">
      <alignment horizontal="center" vertical="center"/>
      <protection hidden="1"/>
    </xf>
    <xf numFmtId="9" fontId="17" fillId="8" borderId="7" xfId="32" applyFont="1" applyFill="1" applyBorder="1" applyAlignment="1" applyProtection="1">
      <alignment horizontal="center" vertical="center" wrapText="1"/>
      <protection hidden="1"/>
    </xf>
    <xf numFmtId="9" fontId="17" fillId="8" borderId="12" xfId="32" applyFont="1" applyFill="1" applyBorder="1" applyAlignment="1" applyProtection="1">
      <alignment horizontal="center" vertical="center" wrapText="1"/>
      <protection hidden="1"/>
    </xf>
    <xf numFmtId="0" fontId="17" fillId="8" borderId="17" xfId="1" applyFont="1" applyFill="1" applyBorder="1" applyAlignment="1" applyProtection="1">
      <alignment horizontal="center" vertical="center" wrapText="1"/>
      <protection hidden="1"/>
    </xf>
    <xf numFmtId="0" fontId="17" fillId="8" borderId="37" xfId="1" applyFont="1" applyFill="1" applyBorder="1" applyAlignment="1" applyProtection="1">
      <alignment horizontal="center" vertical="center" wrapText="1"/>
      <protection hidden="1"/>
    </xf>
    <xf numFmtId="0" fontId="17" fillId="8" borderId="26" xfId="1" applyFont="1" applyFill="1" applyBorder="1" applyAlignment="1" applyProtection="1">
      <alignment horizontal="center" vertical="center" wrapText="1"/>
      <protection hidden="1"/>
    </xf>
    <xf numFmtId="9" fontId="17" fillId="8" borderId="8" xfId="32" applyFont="1" applyFill="1" applyBorder="1" applyAlignment="1" applyProtection="1">
      <alignment horizontal="center" vertical="center" wrapText="1"/>
      <protection hidden="1"/>
    </xf>
    <xf numFmtId="9" fontId="17" fillId="8" borderId="13" xfId="32" applyFont="1" applyFill="1" applyBorder="1" applyAlignment="1" applyProtection="1">
      <alignment horizontal="center" vertical="center" wrapText="1"/>
      <protection hidden="1"/>
    </xf>
    <xf numFmtId="0" fontId="17" fillId="8" borderId="24" xfId="1" applyFont="1" applyFill="1" applyBorder="1" applyAlignment="1" applyProtection="1">
      <alignment horizontal="center" vertical="center" wrapText="1"/>
      <protection hidden="1"/>
    </xf>
    <xf numFmtId="0" fontId="17" fillId="8" borderId="43" xfId="1" applyFont="1" applyFill="1" applyBorder="1" applyAlignment="1" applyProtection="1">
      <alignment horizontal="center" vertical="center" wrapText="1"/>
      <protection hidden="1"/>
    </xf>
    <xf numFmtId="0" fontId="17" fillId="8" borderId="18" xfId="1" applyFont="1" applyFill="1" applyBorder="1" applyAlignment="1" applyProtection="1">
      <alignment horizontal="center" vertical="center" wrapText="1"/>
      <protection hidden="1"/>
    </xf>
    <xf numFmtId="0" fontId="17" fillId="8" borderId="38" xfId="1" applyFont="1" applyFill="1" applyBorder="1" applyAlignment="1" applyProtection="1">
      <alignment horizontal="center" vertical="center" wrapText="1"/>
      <protection hidden="1"/>
    </xf>
    <xf numFmtId="0" fontId="17" fillId="8" borderId="3" xfId="1" applyFont="1" applyFill="1" applyBorder="1" applyAlignment="1" applyProtection="1">
      <alignment horizontal="center" vertical="center" wrapText="1"/>
      <protection hidden="1"/>
    </xf>
    <xf numFmtId="0" fontId="17" fillId="8" borderId="0" xfId="1" applyFont="1" applyFill="1" applyBorder="1" applyAlignment="1" applyProtection="1">
      <alignment horizontal="center" vertical="center" wrapText="1"/>
      <protection hidden="1"/>
    </xf>
    <xf numFmtId="9" fontId="3" fillId="9" borderId="18" xfId="32" applyFill="1" applyBorder="1" applyAlignment="1" applyProtection="1">
      <alignment horizontal="center" vertical="center"/>
      <protection hidden="1"/>
    </xf>
    <xf numFmtId="9" fontId="3" fillId="9" borderId="38" xfId="32" applyFill="1" applyBorder="1" applyAlignment="1" applyProtection="1">
      <alignment horizontal="center" vertical="center"/>
      <protection hidden="1"/>
    </xf>
    <xf numFmtId="9" fontId="3" fillId="9" borderId="30" xfId="32" applyFill="1" applyBorder="1" applyAlignment="1" applyProtection="1">
      <alignment horizontal="center" vertical="center"/>
      <protection hidden="1"/>
    </xf>
    <xf numFmtId="1" fontId="17" fillId="8" borderId="25" xfId="1" applyNumberFormat="1" applyFont="1" applyFill="1" applyBorder="1" applyAlignment="1" applyProtection="1">
      <alignment horizontal="center" vertical="center" wrapText="1"/>
      <protection hidden="1"/>
    </xf>
    <xf numFmtId="1" fontId="17" fillId="8" borderId="47" xfId="1" applyNumberFormat="1" applyFont="1" applyFill="1" applyBorder="1" applyAlignment="1" applyProtection="1">
      <alignment horizontal="center" vertical="center" wrapText="1"/>
      <protection hidden="1"/>
    </xf>
    <xf numFmtId="9" fontId="17" fillId="8" borderId="2" xfId="32" applyFont="1" applyFill="1" applyBorder="1" applyAlignment="1" applyProtection="1">
      <alignment horizontal="center" vertical="center" wrapText="1"/>
      <protection hidden="1"/>
    </xf>
    <xf numFmtId="0" fontId="24" fillId="8" borderId="6" xfId="0" applyFont="1" applyFill="1" applyBorder="1" applyAlignment="1" applyProtection="1">
      <alignment horizontal="center" vertical="center"/>
      <protection hidden="1"/>
    </xf>
    <xf numFmtId="0" fontId="24" fillId="8" borderId="9" xfId="0" applyFont="1" applyFill="1" applyBorder="1" applyAlignment="1" applyProtection="1">
      <alignment horizontal="center" vertical="center"/>
      <protection hidden="1"/>
    </xf>
    <xf numFmtId="0" fontId="24" fillId="8" borderId="11" xfId="0" applyFont="1" applyFill="1" applyBorder="1" applyAlignment="1" applyProtection="1">
      <alignment horizontal="center" vertical="center"/>
      <protection hidden="1"/>
    </xf>
    <xf numFmtId="0" fontId="17" fillId="8" borderId="7" xfId="1" applyFont="1" applyFill="1" applyBorder="1" applyAlignment="1" applyProtection="1">
      <alignment horizontal="center" vertical="center"/>
      <protection hidden="1"/>
    </xf>
    <xf numFmtId="0" fontId="17" fillId="8" borderId="39" xfId="1" applyFont="1" applyFill="1" applyBorder="1" applyAlignment="1" applyProtection="1">
      <alignment horizontal="center" vertical="center"/>
      <protection hidden="1"/>
    </xf>
    <xf numFmtId="0" fontId="17" fillId="8" borderId="14" xfId="1" applyFont="1" applyFill="1" applyBorder="1" applyAlignment="1" applyProtection="1">
      <alignment horizontal="center" vertical="center"/>
      <protection hidden="1"/>
    </xf>
    <xf numFmtId="0" fontId="17" fillId="8" borderId="45" xfId="1" applyFont="1" applyFill="1" applyBorder="1" applyAlignment="1" applyProtection="1">
      <alignment horizontal="center" vertical="center"/>
      <protection hidden="1"/>
    </xf>
    <xf numFmtId="0" fontId="17" fillId="8" borderId="6" xfId="1" applyFont="1" applyFill="1" applyBorder="1" applyAlignment="1" applyProtection="1">
      <alignment horizontal="center" vertical="center"/>
      <protection hidden="1"/>
    </xf>
    <xf numFmtId="0" fontId="17" fillId="8" borderId="35" xfId="1" applyFont="1" applyFill="1" applyBorder="1" applyAlignment="1" applyProtection="1">
      <alignment horizontal="center" vertical="center"/>
      <protection hidden="1"/>
    </xf>
    <xf numFmtId="0" fontId="17" fillId="8" borderId="35" xfId="1" applyFont="1" applyFill="1" applyBorder="1" applyAlignment="1" applyProtection="1">
      <alignment horizontal="center" vertical="center" wrapText="1"/>
      <protection hidden="1"/>
    </xf>
    <xf numFmtId="1" fontId="22" fillId="8" borderId="2" xfId="1" applyNumberFormat="1" applyFont="1" applyFill="1" applyBorder="1" applyAlignment="1" applyProtection="1">
      <alignment horizontal="center" vertical="center" wrapText="1"/>
      <protection hidden="1"/>
    </xf>
    <xf numFmtId="1" fontId="22" fillId="8" borderId="12" xfId="1" applyNumberFormat="1" applyFont="1" applyFill="1" applyBorder="1" applyAlignment="1" applyProtection="1">
      <alignment horizontal="center" vertical="center" wrapText="1"/>
      <protection hidden="1"/>
    </xf>
    <xf numFmtId="1" fontId="22" fillId="8" borderId="10" xfId="1" applyNumberFormat="1" applyFont="1" applyFill="1" applyBorder="1" applyAlignment="1" applyProtection="1">
      <alignment horizontal="center" vertical="center" wrapText="1"/>
      <protection hidden="1"/>
    </xf>
    <xf numFmtId="1" fontId="22" fillId="8" borderId="13" xfId="1" applyNumberFormat="1" applyFont="1" applyFill="1" applyBorder="1" applyAlignment="1" applyProtection="1">
      <alignment horizontal="center" vertical="center" wrapText="1"/>
      <protection hidden="1"/>
    </xf>
    <xf numFmtId="0" fontId="24" fillId="8" borderId="7" xfId="1" applyFont="1" applyFill="1" applyBorder="1" applyAlignment="1" applyProtection="1">
      <alignment horizontal="center" vertical="center"/>
      <protection hidden="1"/>
    </xf>
    <xf numFmtId="0" fontId="24" fillId="8" borderId="8" xfId="1" applyFont="1" applyFill="1" applyBorder="1" applyAlignment="1" applyProtection="1">
      <alignment horizontal="center" vertical="center"/>
      <protection hidden="1"/>
    </xf>
    <xf numFmtId="177" fontId="24" fillId="8" borderId="2" xfId="1" applyNumberFormat="1" applyFont="1" applyFill="1" applyBorder="1" applyAlignment="1" applyProtection="1">
      <alignment horizontal="center" vertical="center" wrapText="1"/>
      <protection hidden="1"/>
    </xf>
    <xf numFmtId="177" fontId="24" fillId="8" borderId="10" xfId="1" applyNumberFormat="1" applyFont="1" applyFill="1" applyBorder="1" applyAlignment="1" applyProtection="1">
      <alignment horizontal="center" vertical="center" wrapText="1"/>
      <protection hidden="1"/>
    </xf>
    <xf numFmtId="0" fontId="19" fillId="8" borderId="14" xfId="35" applyFont="1" applyFill="1" applyBorder="1" applyAlignment="1" applyProtection="1">
      <alignment horizontal="center" vertical="center"/>
      <protection hidden="1"/>
    </xf>
    <xf numFmtId="0" fontId="19" fillId="8" borderId="40" xfId="35" applyFont="1" applyFill="1" applyBorder="1" applyAlignment="1" applyProtection="1">
      <alignment horizontal="center" vertical="center"/>
      <protection hidden="1"/>
    </xf>
    <xf numFmtId="0" fontId="19" fillId="8" borderId="56" xfId="35" applyFont="1" applyFill="1" applyBorder="1" applyAlignment="1" applyProtection="1">
      <alignment horizontal="center" vertical="center"/>
      <protection hidden="1"/>
    </xf>
    <xf numFmtId="0" fontId="17" fillId="8" borderId="32" xfId="1" applyFont="1" applyFill="1" applyBorder="1" applyAlignment="1" applyProtection="1">
      <alignment horizontal="center" vertical="center" wrapText="1"/>
      <protection hidden="1"/>
    </xf>
    <xf numFmtId="0" fontId="17" fillId="8" borderId="12" xfId="1" applyFont="1" applyFill="1" applyBorder="1" applyAlignment="1" applyProtection="1">
      <alignment horizontal="center" vertical="center" wrapText="1"/>
      <protection hidden="1"/>
    </xf>
    <xf numFmtId="0" fontId="17" fillId="8" borderId="13" xfId="1" applyFont="1" applyFill="1" applyBorder="1" applyAlignment="1" applyProtection="1">
      <alignment horizontal="center" vertical="center" wrapText="1"/>
      <protection hidden="1"/>
    </xf>
    <xf numFmtId="3" fontId="0" fillId="5" borderId="7" xfId="1" applyNumberFormat="1" applyFont="1" applyFill="1" applyBorder="1" applyAlignment="1" applyProtection="1">
      <alignment horizontal="center" vertical="center"/>
      <protection locked="0" hidden="1"/>
    </xf>
    <xf numFmtId="3" fontId="0" fillId="5" borderId="8" xfId="1" applyNumberFormat="1" applyFont="1" applyFill="1" applyBorder="1" applyAlignment="1" applyProtection="1">
      <alignment horizontal="center" vertical="center"/>
      <protection locked="0" hidden="1"/>
    </xf>
    <xf numFmtId="3" fontId="0" fillId="5" borderId="2" xfId="1" applyNumberFormat="1" applyFont="1" applyFill="1" applyBorder="1" applyAlignment="1" applyProtection="1">
      <alignment horizontal="center" vertical="center"/>
      <protection locked="0" hidden="1"/>
    </xf>
    <xf numFmtId="3" fontId="0" fillId="5" borderId="10" xfId="1" applyNumberFormat="1" applyFont="1" applyFill="1" applyBorder="1" applyAlignment="1" applyProtection="1">
      <alignment horizontal="center" vertical="center"/>
      <protection locked="0" hidden="1"/>
    </xf>
    <xf numFmtId="3" fontId="0" fillId="9" borderId="1" xfId="1" applyNumberFormat="1" applyFont="1" applyFill="1" applyBorder="1" applyAlignment="1" applyProtection="1">
      <alignment horizontal="center" vertical="center"/>
      <protection hidden="1"/>
    </xf>
    <xf numFmtId="3" fontId="0" fillId="9" borderId="59" xfId="1" applyNumberFormat="1" applyFont="1" applyFill="1" applyBorder="1" applyAlignment="1" applyProtection="1">
      <alignment horizontal="center" vertical="center"/>
      <protection hidden="1"/>
    </xf>
    <xf numFmtId="3" fontId="0" fillId="5" borderId="30" xfId="1" applyNumberFormat="1" applyFont="1" applyFill="1" applyBorder="1" applyAlignment="1" applyProtection="1">
      <alignment horizontal="center" vertical="center"/>
      <protection locked="0" hidden="1"/>
    </xf>
    <xf numFmtId="3" fontId="0" fillId="5" borderId="46" xfId="1" applyNumberFormat="1" applyFont="1" applyFill="1" applyBorder="1" applyAlignment="1" applyProtection="1">
      <alignment horizontal="center" vertical="center"/>
      <protection locked="0" hidden="1"/>
    </xf>
    <xf numFmtId="3" fontId="0" fillId="5" borderId="39" xfId="1" applyNumberFormat="1" applyFont="1" applyFill="1" applyBorder="1" applyAlignment="1" applyProtection="1">
      <alignment horizontal="center" vertical="center"/>
      <protection locked="0" hidden="1"/>
    </xf>
    <xf numFmtId="3" fontId="0" fillId="5" borderId="36" xfId="1" applyNumberFormat="1" applyFont="1" applyFill="1" applyBorder="1" applyAlignment="1" applyProtection="1">
      <alignment horizontal="center" vertical="center"/>
      <protection locked="0" hidden="1"/>
    </xf>
    <xf numFmtId="3" fontId="48" fillId="9" borderId="1" xfId="1" applyNumberFormat="1" applyFont="1" applyFill="1" applyBorder="1" applyAlignment="1" applyProtection="1">
      <alignment horizontal="center" vertical="center"/>
      <protection hidden="1"/>
    </xf>
    <xf numFmtId="3" fontId="0" fillId="5" borderId="16" xfId="1" applyNumberFormat="1" applyFont="1" applyFill="1" applyBorder="1" applyAlignment="1" applyProtection="1">
      <alignment horizontal="center" vertical="center"/>
      <protection locked="0" hidden="1"/>
    </xf>
    <xf numFmtId="3" fontId="0" fillId="5" borderId="23" xfId="1" applyNumberFormat="1" applyFont="1" applyFill="1" applyBorder="1" applyAlignment="1" applyProtection="1">
      <alignment horizontal="center" vertical="center"/>
      <protection locked="0" hidden="1"/>
    </xf>
    <xf numFmtId="3" fontId="0" fillId="5" borderId="49" xfId="1" applyNumberFormat="1" applyFont="1" applyFill="1" applyBorder="1" applyAlignment="1" applyProtection="1">
      <alignment horizontal="center" vertical="center"/>
      <protection locked="0" hidden="1"/>
    </xf>
    <xf numFmtId="1" fontId="47" fillId="8" borderId="7" xfId="1" applyNumberFormat="1" applyFont="1" applyFill="1" applyBorder="1" applyAlignment="1" applyProtection="1">
      <alignment horizontal="center" vertical="center" wrapText="1"/>
      <protection hidden="1"/>
    </xf>
    <xf numFmtId="1" fontId="47" fillId="8" borderId="8" xfId="1" applyNumberFormat="1" applyFont="1" applyFill="1" applyBorder="1" applyAlignment="1" applyProtection="1">
      <alignment horizontal="center" vertical="center" wrapText="1"/>
      <protection hidden="1"/>
    </xf>
    <xf numFmtId="0" fontId="17" fillId="8" borderId="41" xfId="1" applyFont="1" applyFill="1" applyBorder="1" applyAlignment="1" applyProtection="1">
      <alignment horizontal="center" vertical="center" wrapText="1"/>
      <protection hidden="1"/>
    </xf>
    <xf numFmtId="0" fontId="49" fillId="9" borderId="12" xfId="1" applyFont="1" applyFill="1" applyBorder="1" applyAlignment="1" applyProtection="1">
      <alignment horizontal="center" vertical="center"/>
      <protection hidden="1"/>
    </xf>
    <xf numFmtId="49" fontId="49" fillId="9" borderId="12" xfId="1" applyNumberFormat="1" applyFont="1" applyFill="1" applyBorder="1" applyAlignment="1" applyProtection="1">
      <alignment horizontal="center" vertical="center"/>
      <protection hidden="1"/>
    </xf>
    <xf numFmtId="0" fontId="50" fillId="9" borderId="12" xfId="1" applyNumberFormat="1" applyFont="1" applyFill="1" applyBorder="1" applyAlignment="1" applyProtection="1">
      <alignment horizontal="center" vertical="center"/>
      <protection hidden="1"/>
    </xf>
    <xf numFmtId="0" fontId="50" fillId="9" borderId="13" xfId="1" applyNumberFormat="1" applyFont="1" applyFill="1" applyBorder="1" applyAlignment="1" applyProtection="1">
      <alignment horizontal="center" vertical="center"/>
      <protection hidden="1"/>
    </xf>
    <xf numFmtId="0" fontId="17" fillId="8" borderId="39" xfId="1" applyFont="1" applyFill="1" applyBorder="1" applyAlignment="1" applyProtection="1">
      <alignment horizontal="center" vertical="center" wrapText="1"/>
      <protection hidden="1"/>
    </xf>
    <xf numFmtId="0" fontId="17" fillId="8" borderId="36" xfId="1" applyFont="1" applyFill="1" applyBorder="1" applyAlignment="1" applyProtection="1">
      <alignment horizontal="center" vertical="center" wrapText="1"/>
      <protection hidden="1"/>
    </xf>
    <xf numFmtId="0" fontId="50" fillId="0" borderId="0" xfId="0" applyFont="1" applyBorder="1" applyAlignment="1" applyProtection="1">
      <alignment horizontal="left" wrapText="1"/>
      <protection hidden="1"/>
    </xf>
    <xf numFmtId="0" fontId="20" fillId="9" borderId="39" xfId="1" applyNumberFormat="1" applyFont="1" applyFill="1" applyBorder="1" applyAlignment="1" applyProtection="1">
      <alignment horizontal="center" vertical="center"/>
      <protection hidden="1"/>
    </xf>
    <xf numFmtId="0" fontId="20" fillId="9" borderId="7" xfId="1" applyNumberFormat="1" applyFont="1" applyFill="1" applyBorder="1" applyAlignment="1" applyProtection="1">
      <alignment horizontal="center" vertical="center"/>
      <protection hidden="1"/>
    </xf>
    <xf numFmtId="0" fontId="20" fillId="9" borderId="8" xfId="1" applyNumberFormat="1" applyFont="1" applyFill="1" applyBorder="1" applyAlignment="1" applyProtection="1">
      <alignment horizontal="center" vertical="center"/>
      <protection hidden="1"/>
    </xf>
    <xf numFmtId="0" fontId="20" fillId="9" borderId="2" xfId="1" applyNumberFormat="1" applyFont="1" applyFill="1" applyBorder="1" applyAlignment="1" applyProtection="1">
      <alignment horizontal="center" vertical="center"/>
      <protection hidden="1"/>
    </xf>
    <xf numFmtId="0" fontId="20" fillId="9" borderId="10" xfId="1" applyNumberFormat="1" applyFont="1" applyFill="1" applyBorder="1" applyAlignment="1" applyProtection="1">
      <alignment horizontal="center" vertical="center"/>
      <protection hidden="1"/>
    </xf>
    <xf numFmtId="0" fontId="20" fillId="9" borderId="36" xfId="1" applyNumberFormat="1" applyFont="1" applyFill="1" applyBorder="1" applyAlignment="1" applyProtection="1">
      <alignment horizontal="center" vertical="center"/>
      <protection hidden="1"/>
    </xf>
    <xf numFmtId="49" fontId="0" fillId="9" borderId="7" xfId="1" applyNumberFormat="1" applyFont="1" applyFill="1" applyBorder="1" applyAlignment="1" applyProtection="1">
      <alignment horizontal="center" vertical="center"/>
      <protection hidden="1"/>
    </xf>
    <xf numFmtId="49" fontId="0" fillId="9" borderId="2" xfId="1" applyNumberFormat="1" applyFont="1" applyFill="1" applyBorder="1" applyAlignment="1" applyProtection="1">
      <alignment horizontal="center" vertical="center"/>
      <protection hidden="1"/>
    </xf>
    <xf numFmtId="1" fontId="22" fillId="8" borderId="43" xfId="1" applyNumberFormat="1" applyFont="1" applyFill="1" applyBorder="1" applyAlignment="1" applyProtection="1">
      <alignment horizontal="center" vertical="center" wrapText="1"/>
      <protection hidden="1"/>
    </xf>
    <xf numFmtId="1" fontId="22" fillId="8" borderId="33" xfId="1" applyNumberFormat="1" applyFont="1" applyFill="1" applyBorder="1" applyAlignment="1" applyProtection="1">
      <alignment horizontal="center" vertical="center" wrapText="1"/>
      <protection hidden="1"/>
    </xf>
    <xf numFmtId="177" fontId="23" fillId="8" borderId="30" xfId="1" applyNumberFormat="1" applyFont="1" applyFill="1" applyBorder="1" applyAlignment="1" applyProtection="1">
      <alignment horizontal="center" vertical="center" wrapText="1"/>
      <protection hidden="1"/>
    </xf>
    <xf numFmtId="49" fontId="0" fillId="9" borderId="39" xfId="1" applyNumberFormat="1" applyFont="1" applyFill="1" applyBorder="1" applyAlignment="1" applyProtection="1">
      <alignment horizontal="center" vertical="center"/>
      <protection hidden="1"/>
    </xf>
    <xf numFmtId="0" fontId="24" fillId="8" borderId="14" xfId="1" applyFont="1" applyFill="1" applyBorder="1" applyAlignment="1" applyProtection="1">
      <alignment horizontal="center" vertical="center"/>
      <protection hidden="1"/>
    </xf>
    <xf numFmtId="0" fontId="24" fillId="8" borderId="40" xfId="1" applyFont="1" applyFill="1" applyBorder="1" applyAlignment="1" applyProtection="1">
      <alignment horizontal="center" vertical="center"/>
      <protection hidden="1"/>
    </xf>
    <xf numFmtId="177" fontId="23" fillId="8" borderId="45" xfId="1" applyNumberFormat="1" applyFont="1" applyFill="1" applyBorder="1" applyAlignment="1" applyProtection="1">
      <alignment horizontal="center" vertical="center" wrapText="1"/>
      <protection hidden="1"/>
    </xf>
    <xf numFmtId="177" fontId="23" fillId="8" borderId="31" xfId="1" applyNumberFormat="1" applyFont="1" applyFill="1" applyBorder="1" applyAlignment="1" applyProtection="1">
      <alignment horizontal="center" vertical="center" wrapText="1"/>
      <protection hidden="1"/>
    </xf>
    <xf numFmtId="0" fontId="0" fillId="9" borderId="2" xfId="1" applyFont="1" applyFill="1" applyBorder="1" applyAlignment="1" applyProtection="1">
      <alignment horizontal="center" vertical="center"/>
      <protection hidden="1"/>
    </xf>
    <xf numFmtId="0" fontId="0" fillId="9" borderId="39" xfId="1" applyFont="1" applyFill="1" applyBorder="1" applyAlignment="1" applyProtection="1">
      <alignment horizontal="center" vertical="center"/>
      <protection hidden="1"/>
    </xf>
    <xf numFmtId="0" fontId="0" fillId="9" borderId="9" xfId="1" applyFont="1" applyFill="1" applyBorder="1" applyAlignment="1" applyProtection="1">
      <alignment horizontal="center" vertical="center" wrapText="1"/>
      <protection hidden="1"/>
    </xf>
    <xf numFmtId="0" fontId="0" fillId="9" borderId="35" xfId="1" applyFont="1" applyFill="1" applyBorder="1" applyAlignment="1" applyProtection="1">
      <alignment horizontal="center" vertical="center" wrapText="1"/>
      <protection hidden="1"/>
    </xf>
    <xf numFmtId="0" fontId="17" fillId="8" borderId="34" xfId="1" applyFont="1" applyFill="1" applyBorder="1" applyAlignment="1" applyProtection="1">
      <alignment horizontal="center" vertical="center" wrapText="1"/>
      <protection hidden="1"/>
    </xf>
    <xf numFmtId="0" fontId="0" fillId="9" borderId="7" xfId="1" applyFont="1" applyFill="1" applyBorder="1" applyAlignment="1" applyProtection="1">
      <alignment horizontal="center" vertical="center"/>
      <protection hidden="1"/>
    </xf>
    <xf numFmtId="0" fontId="46" fillId="0" borderId="0" xfId="0" applyFont="1" applyAlignment="1">
      <alignment horizontal="left" vertical="center" wrapText="1"/>
    </xf>
    <xf numFmtId="0" fontId="46" fillId="0" borderId="0" xfId="0" applyFont="1" applyAlignment="1">
      <alignment horizontal="left" vertical="top" wrapText="1"/>
    </xf>
    <xf numFmtId="0" fontId="24" fillId="8" borderId="2" xfId="0" applyFont="1" applyFill="1" applyBorder="1" applyAlignment="1" applyProtection="1">
      <alignment horizontal="center" vertical="center" wrapText="1"/>
      <protection hidden="1"/>
    </xf>
    <xf numFmtId="0" fontId="24" fillId="8" borderId="39" xfId="0" applyFont="1" applyFill="1" applyBorder="1" applyAlignment="1" applyProtection="1">
      <alignment horizontal="center" vertical="center"/>
      <protection hidden="1"/>
    </xf>
    <xf numFmtId="0" fontId="24" fillId="8" borderId="30" xfId="0" applyFont="1" applyFill="1" applyBorder="1" applyAlignment="1" applyProtection="1">
      <alignment horizontal="center" vertical="center"/>
      <protection hidden="1"/>
    </xf>
    <xf numFmtId="0" fontId="16" fillId="8" borderId="0" xfId="0" applyFont="1" applyFill="1" applyAlignment="1" applyProtection="1">
      <alignment horizontal="center"/>
      <protection hidden="1"/>
    </xf>
    <xf numFmtId="0" fontId="16" fillId="8" borderId="50" xfId="0" applyFont="1" applyFill="1" applyBorder="1" applyAlignment="1" applyProtection="1">
      <alignment horizontal="center"/>
      <protection hidden="1"/>
    </xf>
    <xf numFmtId="9" fontId="16" fillId="14" borderId="0" xfId="32" applyNumberFormat="1" applyFont="1" applyFill="1" applyBorder="1" applyAlignment="1" applyProtection="1">
      <alignment horizontal="center" vertical="center" wrapText="1"/>
      <protection hidden="1"/>
    </xf>
    <xf numFmtId="9" fontId="16" fillId="14" borderId="50" xfId="32" applyNumberFormat="1" applyFont="1" applyFill="1" applyBorder="1" applyAlignment="1" applyProtection="1">
      <alignment horizontal="center" vertical="center" wrapText="1"/>
      <protection hidden="1"/>
    </xf>
    <xf numFmtId="0" fontId="16" fillId="14" borderId="0" xfId="0" applyFont="1" applyFill="1" applyBorder="1" applyAlignment="1" applyProtection="1">
      <alignment horizontal="center" vertical="center" wrapText="1"/>
      <protection hidden="1"/>
    </xf>
    <xf numFmtId="0" fontId="16" fillId="14" borderId="50" xfId="0" applyFont="1" applyFill="1" applyBorder="1" applyAlignment="1" applyProtection="1">
      <alignment horizontal="center" vertical="center" wrapText="1"/>
      <protection hidden="1"/>
    </xf>
    <xf numFmtId="0" fontId="16" fillId="8" borderId="0" xfId="0" applyFont="1" applyFill="1" applyBorder="1" applyAlignment="1" applyProtection="1">
      <alignment horizontal="center" vertical="center" wrapText="1"/>
      <protection hidden="1"/>
    </xf>
    <xf numFmtId="0" fontId="16" fillId="8" borderId="50" xfId="0" applyFont="1" applyFill="1" applyBorder="1" applyAlignment="1" applyProtection="1">
      <alignment horizontal="center" vertical="center" wrapText="1"/>
      <protection hidden="1"/>
    </xf>
    <xf numFmtId="1" fontId="22" fillId="8" borderId="18" xfId="1" applyNumberFormat="1" applyFont="1" applyFill="1" applyBorder="1" applyAlignment="1" applyProtection="1">
      <alignment horizontal="center" vertical="center" wrapText="1"/>
      <protection hidden="1"/>
    </xf>
    <xf numFmtId="1" fontId="22" fillId="8" borderId="27" xfId="1" applyNumberFormat="1" applyFont="1" applyFill="1" applyBorder="1" applyAlignment="1" applyProtection="1">
      <alignment horizontal="center" vertical="center" wrapText="1"/>
      <protection hidden="1"/>
    </xf>
    <xf numFmtId="9" fontId="17" fillId="8" borderId="2" xfId="32" applyFont="1" applyFill="1" applyBorder="1" applyAlignment="1" applyProtection="1">
      <alignment vertical="center" wrapText="1"/>
      <protection hidden="1"/>
    </xf>
    <xf numFmtId="9" fontId="17" fillId="8" borderId="12" xfId="32" applyFont="1" applyFill="1" applyBorder="1" applyAlignment="1" applyProtection="1">
      <alignment vertical="center" wrapText="1"/>
      <protection hidden="1"/>
    </xf>
    <xf numFmtId="0" fontId="3" fillId="8" borderId="36" xfId="0" applyFont="1" applyFill="1" applyBorder="1" applyAlignment="1" applyProtection="1">
      <alignment vertical="center"/>
      <protection hidden="1"/>
    </xf>
    <xf numFmtId="0" fontId="3" fillId="8" borderId="29" xfId="0" applyFont="1" applyFill="1" applyBorder="1" applyAlignment="1" applyProtection="1">
      <alignment vertical="center"/>
      <protection hidden="1"/>
    </xf>
    <xf numFmtId="9" fontId="0" fillId="5" borderId="39" xfId="32" applyFont="1" applyFill="1" applyBorder="1" applyAlignment="1" applyProtection="1">
      <alignment horizontal="center" vertical="center" wrapText="1"/>
      <protection hidden="1"/>
    </xf>
    <xf numFmtId="9" fontId="0" fillId="5" borderId="38" xfId="32" applyFont="1" applyFill="1" applyBorder="1" applyAlignment="1" applyProtection="1">
      <alignment horizontal="center" vertical="center" wrapText="1"/>
      <protection hidden="1"/>
    </xf>
    <xf numFmtId="9" fontId="0" fillId="5" borderId="30" xfId="32" applyFont="1" applyFill="1" applyBorder="1" applyAlignment="1" applyProtection="1">
      <alignment horizontal="center" vertical="center" wrapText="1"/>
      <protection hidden="1"/>
    </xf>
    <xf numFmtId="0" fontId="0" fillId="5" borderId="35" xfId="1" applyFont="1" applyFill="1" applyBorder="1" applyAlignment="1" applyProtection="1">
      <alignment horizontal="center" vertical="center"/>
      <protection hidden="1"/>
    </xf>
    <xf numFmtId="0" fontId="0" fillId="5" borderId="37" xfId="1" applyFont="1" applyFill="1" applyBorder="1" applyAlignment="1" applyProtection="1">
      <alignment horizontal="center" vertical="center"/>
      <protection hidden="1"/>
    </xf>
    <xf numFmtId="0" fontId="0" fillId="5" borderId="32" xfId="1" applyFont="1" applyFill="1" applyBorder="1" applyAlignment="1" applyProtection="1">
      <alignment horizontal="center" vertical="center"/>
      <protection hidden="1"/>
    </xf>
    <xf numFmtId="0" fontId="22" fillId="8" borderId="17" xfId="1" applyFont="1" applyFill="1" applyBorder="1" applyAlignment="1" applyProtection="1">
      <alignment horizontal="center" vertical="center" wrapText="1"/>
      <protection hidden="1"/>
    </xf>
    <xf numFmtId="0" fontId="21" fillId="8" borderId="26" xfId="0" applyFont="1" applyFill="1" applyBorder="1" applyAlignment="1" applyProtection="1">
      <alignment horizontal="center" vertical="center" wrapText="1"/>
      <protection hidden="1"/>
    </xf>
    <xf numFmtId="0" fontId="21" fillId="8" borderId="27" xfId="0" applyFont="1" applyFill="1" applyBorder="1" applyAlignment="1" applyProtection="1">
      <alignment horizontal="center" vertical="center" wrapText="1"/>
      <protection hidden="1"/>
    </xf>
    <xf numFmtId="0" fontId="22" fillId="8" borderId="24" xfId="1" applyFont="1" applyFill="1" applyBorder="1" applyAlignment="1" applyProtection="1">
      <alignment horizontal="center" vertical="center" wrapText="1"/>
      <protection hidden="1"/>
    </xf>
    <xf numFmtId="0" fontId="22" fillId="8" borderId="28" xfId="1" applyFont="1" applyFill="1" applyBorder="1" applyAlignment="1" applyProtection="1">
      <alignment horizontal="center" vertical="center" wrapText="1"/>
      <protection hidden="1"/>
    </xf>
    <xf numFmtId="0" fontId="0" fillId="5" borderId="39" xfId="1" applyFont="1" applyFill="1" applyBorder="1" applyAlignment="1" applyProtection="1">
      <alignment horizontal="center" vertical="center" wrapText="1"/>
      <protection hidden="1"/>
    </xf>
    <xf numFmtId="0" fontId="0" fillId="5" borderId="38" xfId="1" applyFont="1" applyFill="1" applyBorder="1" applyAlignment="1" applyProtection="1">
      <alignment horizontal="center" vertical="center" wrapText="1"/>
      <protection hidden="1"/>
    </xf>
    <xf numFmtId="0" fontId="0" fillId="5" borderId="30" xfId="1" applyFont="1" applyFill="1" applyBorder="1" applyAlignment="1" applyProtection="1">
      <alignment horizontal="center" vertical="center" wrapText="1"/>
      <protection hidden="1"/>
    </xf>
    <xf numFmtId="0" fontId="16" fillId="8" borderId="42" xfId="0" applyFont="1" applyFill="1" applyBorder="1" applyAlignment="1" applyProtection="1">
      <alignment horizontal="center" vertical="center"/>
      <protection hidden="1"/>
    </xf>
    <xf numFmtId="0" fontId="5" fillId="7" borderId="0" xfId="0" applyFont="1" applyFill="1" applyAlignment="1" applyProtection="1">
      <alignment horizontal="right"/>
      <protection hidden="1"/>
    </xf>
    <xf numFmtId="0" fontId="32" fillId="7" borderId="0" xfId="0" applyFont="1" applyFill="1" applyAlignment="1" applyProtection="1">
      <alignment horizontal="center"/>
      <protection hidden="1"/>
    </xf>
    <xf numFmtId="0" fontId="0" fillId="0" borderId="0" xfId="0" applyAlignment="1" applyProtection="1">
      <alignment horizontal="center" vertical="center" wrapText="1"/>
      <protection hidden="1"/>
    </xf>
  </cellXfs>
  <cellStyles count="37">
    <cellStyle name="Border" xfId="2"/>
    <cellStyle name="Comma" xfId="34" builtinId="3"/>
    <cellStyle name="Comma0" xfId="3"/>
    <cellStyle name="Currency" xfId="36" builtinId="4"/>
    <cellStyle name="Currency0" xfId="4"/>
    <cellStyle name="č?rky_6-11DE~1" xfId="5"/>
    <cellStyle name="čárky_6-11DE~1" xfId="6"/>
    <cellStyle name="Dezimal [0]_laroux" xfId="7"/>
    <cellStyle name="Dezimal_laroux" xfId="8"/>
    <cellStyle name="Dziesiętny [0]_Bonduelle 02.03.-18.03.2000" xfId="9"/>
    <cellStyle name="Dziesiętny_Bonduelle 02.03.-18.03.2000" xfId="10"/>
    <cellStyle name="Euro" xfId="11"/>
    <cellStyle name="Grey" xfId="12"/>
    <cellStyle name="h" xfId="13"/>
    <cellStyle name="Input [yellow]" xfId="14"/>
    <cellStyle name="Milliers [0]_laroux" xfId="15"/>
    <cellStyle name="Milliers_laroux" xfId="16"/>
    <cellStyle name="norm?ln?_6-11DE~1" xfId="17"/>
    <cellStyle name="Normal" xfId="0" builtinId="0"/>
    <cellStyle name="Normal - Style1" xfId="18"/>
    <cellStyle name="Normal 2" xfId="19"/>
    <cellStyle name="Normal 3" xfId="28"/>
    <cellStyle name="Normal 4" xfId="29"/>
    <cellStyle name="Normal 5" xfId="30"/>
    <cellStyle name="Normal 6" xfId="31"/>
    <cellStyle name="Normal 9" xfId="35"/>
    <cellStyle name="Normal_TV summary example_Lit" xfId="1"/>
    <cellStyle name="normální_6-11DE~1" xfId="20"/>
    <cellStyle name="Normalny_Arkusz1" xfId="21"/>
    <cellStyle name="Percent" xfId="32" builtinId="5"/>
    <cellStyle name="Percent (0)" xfId="22"/>
    <cellStyle name="Percent [2]" xfId="23"/>
    <cellStyle name="Percent 2" xfId="24"/>
    <cellStyle name="Percent 5" xfId="33"/>
    <cellStyle name="Tekst1" xfId="25"/>
    <cellStyle name="Walutowy [0]_Bonduelle 02.03.-18.03.2000" xfId="26"/>
    <cellStyle name="Walutowy_Bonduelle 02.03.-18.03.2000" xfId="2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3001E"/>
      <rgbColor rgb="00FFFFFF"/>
      <rgbColor rgb="00EFCA7B"/>
      <rgbColor rgb="00CC5E1E"/>
      <rgbColor rgb="00A0BE32"/>
      <rgbColor rgb="00000000"/>
      <rgbColor rgb="00BEBC26"/>
      <rgbColor rgb="00C88AB3"/>
      <rgbColor rgb="00A10078"/>
      <rgbColor rgb="0066672A"/>
      <rgbColor rgb="00986725"/>
      <rgbColor rgb="00EDC200"/>
      <rgbColor rgb="00839A2B"/>
      <rgbColor rgb="00FFEC00"/>
      <rgbColor rgb="00274927"/>
      <rgbColor rgb="00D3D51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CE8C6"/>
      <color rgb="FFA47000"/>
      <color rgb="FF00625B"/>
      <color rgb="FFD9FFFC"/>
      <color rgb="FFFFC647"/>
      <color rgb="FFFFE5AB"/>
      <color rgb="FFC1FFFB"/>
      <color rgb="FFFFD679"/>
      <color rgb="FF89E0FF"/>
      <color rgb="FFA5C2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825500</xdr:colOff>
      <xdr:row>40</xdr:row>
      <xdr:rowOff>0</xdr:rowOff>
    </xdr:from>
    <xdr:ext cx="184731" cy="264560"/>
    <xdr:sp macro="" textlink="">
      <xdr:nvSpPr>
        <xdr:cNvPr id="2" name="TextBox 1"/>
        <xdr:cNvSpPr txBox="1"/>
      </xdr:nvSpPr>
      <xdr:spPr>
        <a:xfrm>
          <a:off x="2781300" y="62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lv-LV"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rus.db.lv/" TargetMode="External"/><Relationship Id="rId13" Type="http://schemas.openxmlformats.org/officeDocument/2006/relationships/printerSettings" Target="../printerSettings/printerSettings1.bin"/><Relationship Id="rId3" Type="http://schemas.openxmlformats.org/officeDocument/2006/relationships/hyperlink" Target="http://www.db.lv/" TargetMode="External"/><Relationship Id="rId7" Type="http://schemas.openxmlformats.org/officeDocument/2006/relationships/hyperlink" Target="http://www.db.lv/" TargetMode="External"/><Relationship Id="rId12" Type="http://schemas.openxmlformats.org/officeDocument/2006/relationships/hyperlink" Target="http://www.rus.db.lv/" TargetMode="External"/><Relationship Id="rId2" Type="http://schemas.openxmlformats.org/officeDocument/2006/relationships/hyperlink" Target="http://www.rus.tvnet.lv/" TargetMode="External"/><Relationship Id="rId1" Type="http://schemas.openxmlformats.org/officeDocument/2006/relationships/hyperlink" Target="http://www.rus.delfi.lv/" TargetMode="External"/><Relationship Id="rId6" Type="http://schemas.openxmlformats.org/officeDocument/2006/relationships/hyperlink" Target="http://www.rus.tvnet.lv/" TargetMode="External"/><Relationship Id="rId11" Type="http://schemas.openxmlformats.org/officeDocument/2006/relationships/hyperlink" Target="http://www.db.lv/" TargetMode="External"/><Relationship Id="rId5" Type="http://schemas.openxmlformats.org/officeDocument/2006/relationships/hyperlink" Target="http://www.rus.delfi.lv/" TargetMode="External"/><Relationship Id="rId10" Type="http://schemas.openxmlformats.org/officeDocument/2006/relationships/hyperlink" Target="http://www.rus.tvnet.lv/" TargetMode="External"/><Relationship Id="rId4" Type="http://schemas.openxmlformats.org/officeDocument/2006/relationships/hyperlink" Target="http://www.rus.db.lv/" TargetMode="External"/><Relationship Id="rId9" Type="http://schemas.openxmlformats.org/officeDocument/2006/relationships/hyperlink" Target="http://www.rus.delfi.lv/"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7"/>
  <sheetViews>
    <sheetView showGridLines="0" tabSelected="1" view="pageLayout" zoomScaleNormal="100" workbookViewId="0">
      <selection activeCell="B9" sqref="B9"/>
    </sheetView>
  </sheetViews>
  <sheetFormatPr defaultColWidth="9" defaultRowHeight="12.75"/>
  <cols>
    <col min="1" max="1" width="16.28515625" style="34" customWidth="1"/>
    <col min="2" max="2" width="10.28515625" style="33" customWidth="1"/>
    <col min="3" max="3" width="9" style="33" customWidth="1"/>
    <col min="4" max="4" width="9.42578125" style="33" customWidth="1"/>
    <col min="5" max="10" width="9" style="33" customWidth="1"/>
    <col min="11" max="11" width="9.5703125" style="33" customWidth="1"/>
    <col min="12" max="13" width="9" style="33" customWidth="1"/>
    <col min="14" max="14" width="16.28515625" style="34" customWidth="1"/>
    <col min="15" max="26" width="9" style="33" customWidth="1"/>
    <col min="27" max="27" width="16.28515625" style="33" customWidth="1"/>
    <col min="28" max="40" width="9" style="33" customWidth="1"/>
    <col min="41" max="41" width="7.140625" style="33" customWidth="1"/>
    <col min="42" max="42" width="9" style="33"/>
    <col min="43" max="43" width="12" style="33" customWidth="1"/>
    <col min="44" max="44" width="11.7109375" style="33" customWidth="1"/>
    <col min="45" max="45" width="13.42578125" style="33" customWidth="1"/>
    <col min="46" max="46" width="14.28515625" style="33" customWidth="1"/>
    <col min="47" max="47" width="13.85546875" style="33" bestFit="1" customWidth="1"/>
    <col min="48" max="16384" width="9" style="33"/>
  </cols>
  <sheetData>
    <row r="1" spans="1:53" ht="12.75" customHeight="1">
      <c r="A1" s="1" t="s">
        <v>358</v>
      </c>
      <c r="M1" s="33" t="s">
        <v>415</v>
      </c>
      <c r="Z1" s="33" t="s">
        <v>416</v>
      </c>
      <c r="AN1" s="33" t="s">
        <v>417</v>
      </c>
      <c r="AZ1" s="33" t="s">
        <v>418</v>
      </c>
    </row>
    <row r="2" spans="1:53" ht="12.75" customHeight="1"/>
    <row r="3" spans="1:53" ht="12.75" customHeight="1">
      <c r="A3" s="1" t="s">
        <v>350</v>
      </c>
      <c r="N3" s="1" t="s">
        <v>351</v>
      </c>
      <c r="AA3" s="1" t="s">
        <v>352</v>
      </c>
    </row>
    <row r="4" spans="1:53" ht="12.75" customHeight="1">
      <c r="A4" s="25"/>
    </row>
    <row r="5" spans="1:53" ht="12.75" customHeight="1">
      <c r="A5" s="261" t="s">
        <v>266</v>
      </c>
      <c r="B5" s="264" t="s">
        <v>349</v>
      </c>
      <c r="C5" s="274" t="s">
        <v>345</v>
      </c>
      <c r="D5" s="274"/>
      <c r="E5" s="274"/>
      <c r="F5" s="274"/>
      <c r="G5" s="274"/>
      <c r="H5" s="274"/>
      <c r="I5" s="274"/>
      <c r="J5" s="274"/>
      <c r="K5" s="274"/>
      <c r="L5" s="275"/>
      <c r="N5" s="269" t="s">
        <v>266</v>
      </c>
      <c r="O5" s="274" t="s">
        <v>345</v>
      </c>
      <c r="P5" s="274"/>
      <c r="Q5" s="274"/>
      <c r="R5" s="274"/>
      <c r="S5" s="274"/>
      <c r="T5" s="274"/>
      <c r="U5" s="274"/>
      <c r="V5" s="274"/>
      <c r="W5" s="274"/>
      <c r="X5" s="274"/>
      <c r="Y5" s="274"/>
      <c r="Z5" s="275"/>
      <c r="AA5" s="269" t="s">
        <v>266</v>
      </c>
      <c r="AB5" s="274" t="s">
        <v>345</v>
      </c>
      <c r="AC5" s="274"/>
      <c r="AD5" s="274"/>
      <c r="AE5" s="274"/>
      <c r="AF5" s="274"/>
      <c r="AG5" s="274"/>
      <c r="AH5" s="274"/>
      <c r="AI5" s="274"/>
      <c r="AJ5" s="274"/>
      <c r="AK5" s="274"/>
      <c r="AL5" s="274"/>
      <c r="AM5" s="274"/>
      <c r="AN5" s="275"/>
      <c r="AO5" s="1" t="s">
        <v>387</v>
      </c>
      <c r="AU5"/>
      <c r="AV5"/>
      <c r="AW5"/>
      <c r="AX5"/>
      <c r="AY5"/>
      <c r="AZ5"/>
      <c r="BA5"/>
    </row>
    <row r="6" spans="1:53" ht="17.25" customHeight="1">
      <c r="A6" s="262"/>
      <c r="B6" s="265"/>
      <c r="C6" s="26" t="s">
        <v>76</v>
      </c>
      <c r="D6" s="26" t="s">
        <v>77</v>
      </c>
      <c r="E6" s="26" t="s">
        <v>78</v>
      </c>
      <c r="F6" s="26" t="s">
        <v>79</v>
      </c>
      <c r="G6" s="26" t="s">
        <v>80</v>
      </c>
      <c r="H6" s="26" t="s">
        <v>81</v>
      </c>
      <c r="I6" s="26" t="s">
        <v>82</v>
      </c>
      <c r="J6" s="26" t="s">
        <v>83</v>
      </c>
      <c r="K6" s="26" t="s">
        <v>84</v>
      </c>
      <c r="L6" s="27" t="s">
        <v>85</v>
      </c>
      <c r="N6" s="270"/>
      <c r="O6" s="26" t="s">
        <v>86</v>
      </c>
      <c r="P6" s="26" t="s">
        <v>87</v>
      </c>
      <c r="Q6" s="26" t="s">
        <v>88</v>
      </c>
      <c r="R6" s="26" t="s">
        <v>131</v>
      </c>
      <c r="S6" s="26" t="s">
        <v>132</v>
      </c>
      <c r="T6" s="26" t="s">
        <v>133</v>
      </c>
      <c r="U6" s="26" t="s">
        <v>134</v>
      </c>
      <c r="V6" s="26" t="s">
        <v>135</v>
      </c>
      <c r="W6" s="26" t="s">
        <v>136</v>
      </c>
      <c r="X6" s="26" t="s">
        <v>267</v>
      </c>
      <c r="Y6" s="26" t="s">
        <v>268</v>
      </c>
      <c r="Z6" s="27" t="s">
        <v>269</v>
      </c>
      <c r="AA6" s="270"/>
      <c r="AB6" s="26" t="s">
        <v>270</v>
      </c>
      <c r="AC6" s="26" t="s">
        <v>271</v>
      </c>
      <c r="AD6" s="26" t="s">
        <v>272</v>
      </c>
      <c r="AE6" s="26" t="s">
        <v>273</v>
      </c>
      <c r="AF6" s="26" t="s">
        <v>274</v>
      </c>
      <c r="AG6" s="26" t="s">
        <v>275</v>
      </c>
      <c r="AH6" s="26" t="s">
        <v>276</v>
      </c>
      <c r="AI6" s="26" t="s">
        <v>277</v>
      </c>
      <c r="AJ6" s="26" t="s">
        <v>278</v>
      </c>
      <c r="AK6" s="26" t="s">
        <v>279</v>
      </c>
      <c r="AL6" s="26" t="s">
        <v>280</v>
      </c>
      <c r="AM6" s="26" t="s">
        <v>281</v>
      </c>
      <c r="AN6" s="27" t="s">
        <v>282</v>
      </c>
      <c r="AO6" s="34"/>
      <c r="AU6"/>
      <c r="AV6"/>
      <c r="AW6"/>
      <c r="AX6"/>
      <c r="AY6"/>
      <c r="AZ6"/>
      <c r="BA6"/>
    </row>
    <row r="7" spans="1:53" ht="12.75" customHeight="1">
      <c r="A7" s="262"/>
      <c r="B7" s="265"/>
      <c r="C7" s="276" t="s">
        <v>211</v>
      </c>
      <c r="D7" s="276" t="s">
        <v>211</v>
      </c>
      <c r="E7" s="276" t="s">
        <v>211</v>
      </c>
      <c r="F7" s="276" t="s">
        <v>211</v>
      </c>
      <c r="G7" s="276" t="s">
        <v>211</v>
      </c>
      <c r="H7" s="276" t="s">
        <v>211</v>
      </c>
      <c r="I7" s="276" t="s">
        <v>211</v>
      </c>
      <c r="J7" s="276" t="s">
        <v>211</v>
      </c>
      <c r="K7" s="276" t="s">
        <v>211</v>
      </c>
      <c r="L7" s="278" t="s">
        <v>211</v>
      </c>
      <c r="N7" s="270"/>
      <c r="O7" s="272" t="s">
        <v>211</v>
      </c>
      <c r="P7" s="272" t="s">
        <v>211</v>
      </c>
      <c r="Q7" s="272" t="s">
        <v>211</v>
      </c>
      <c r="R7" s="272" t="s">
        <v>211</v>
      </c>
      <c r="S7" s="272" t="s">
        <v>211</v>
      </c>
      <c r="T7" s="272" t="s">
        <v>211</v>
      </c>
      <c r="U7" s="272" t="s">
        <v>211</v>
      </c>
      <c r="V7" s="272" t="s">
        <v>211</v>
      </c>
      <c r="W7" s="272" t="s">
        <v>211</v>
      </c>
      <c r="X7" s="272" t="s">
        <v>211</v>
      </c>
      <c r="Y7" s="272" t="s">
        <v>211</v>
      </c>
      <c r="Z7" s="280" t="s">
        <v>211</v>
      </c>
      <c r="AA7" s="270"/>
      <c r="AB7" s="272" t="s">
        <v>211</v>
      </c>
      <c r="AC7" s="272" t="s">
        <v>211</v>
      </c>
      <c r="AD7" s="272" t="s">
        <v>211</v>
      </c>
      <c r="AE7" s="272" t="s">
        <v>211</v>
      </c>
      <c r="AF7" s="272" t="s">
        <v>211</v>
      </c>
      <c r="AG7" s="272" t="s">
        <v>211</v>
      </c>
      <c r="AH7" s="272" t="s">
        <v>211</v>
      </c>
      <c r="AI7" s="272" t="s">
        <v>211</v>
      </c>
      <c r="AJ7" s="272" t="s">
        <v>211</v>
      </c>
      <c r="AK7" s="272" t="s">
        <v>211</v>
      </c>
      <c r="AL7" s="272" t="s">
        <v>211</v>
      </c>
      <c r="AM7" s="272" t="s">
        <v>211</v>
      </c>
      <c r="AN7" s="280" t="s">
        <v>211</v>
      </c>
      <c r="AO7" s="261" t="s">
        <v>266</v>
      </c>
      <c r="AP7" s="284"/>
      <c r="AQ7" s="267" t="s">
        <v>325</v>
      </c>
      <c r="AR7" s="267" t="s">
        <v>75</v>
      </c>
      <c r="AS7" s="267" t="s">
        <v>349</v>
      </c>
      <c r="AT7" s="267" t="s">
        <v>346</v>
      </c>
      <c r="AU7" s="282" t="s">
        <v>317</v>
      </c>
      <c r="AV7"/>
      <c r="AW7"/>
      <c r="AX7"/>
      <c r="AY7"/>
      <c r="AZ7"/>
      <c r="BA7"/>
    </row>
    <row r="8" spans="1:53" ht="16.5" customHeight="1">
      <c r="A8" s="263"/>
      <c r="B8" s="266"/>
      <c r="C8" s="277"/>
      <c r="D8" s="277"/>
      <c r="E8" s="277"/>
      <c r="F8" s="277"/>
      <c r="G8" s="277"/>
      <c r="H8" s="277"/>
      <c r="I8" s="277"/>
      <c r="J8" s="277"/>
      <c r="K8" s="277"/>
      <c r="L8" s="279"/>
      <c r="N8" s="271"/>
      <c r="O8" s="273"/>
      <c r="P8" s="273"/>
      <c r="Q8" s="273"/>
      <c r="R8" s="273"/>
      <c r="S8" s="273"/>
      <c r="T8" s="273"/>
      <c r="U8" s="273"/>
      <c r="V8" s="273"/>
      <c r="W8" s="273"/>
      <c r="X8" s="273"/>
      <c r="Y8" s="273"/>
      <c r="Z8" s="281"/>
      <c r="AA8" s="271"/>
      <c r="AB8" s="273"/>
      <c r="AC8" s="273"/>
      <c r="AD8" s="273"/>
      <c r="AE8" s="273"/>
      <c r="AF8" s="273"/>
      <c r="AG8" s="273"/>
      <c r="AH8" s="273"/>
      <c r="AI8" s="273"/>
      <c r="AJ8" s="273"/>
      <c r="AK8" s="273"/>
      <c r="AL8" s="273"/>
      <c r="AM8" s="273"/>
      <c r="AN8" s="281"/>
      <c r="AO8" s="262"/>
      <c r="AP8" s="285"/>
      <c r="AQ8" s="268"/>
      <c r="AR8" s="268"/>
      <c r="AS8" s="268"/>
      <c r="AT8" s="268"/>
      <c r="AU8" s="283"/>
      <c r="AV8"/>
      <c r="AW8"/>
      <c r="AX8"/>
      <c r="AY8"/>
      <c r="AZ8"/>
      <c r="BA8"/>
    </row>
    <row r="9" spans="1:53" ht="12.75" customHeight="1">
      <c r="A9" s="36" t="s">
        <v>113</v>
      </c>
      <c r="B9" s="144"/>
      <c r="C9" s="171"/>
      <c r="D9" s="171"/>
      <c r="E9" s="171"/>
      <c r="F9" s="171"/>
      <c r="G9" s="171"/>
      <c r="H9" s="171"/>
      <c r="I9" s="171"/>
      <c r="J9" s="171"/>
      <c r="K9" s="171"/>
      <c r="L9" s="178"/>
      <c r="M9" s="34"/>
      <c r="N9" s="36" t="s">
        <v>113</v>
      </c>
      <c r="O9" s="171"/>
      <c r="P9" s="171"/>
      <c r="Q9" s="171"/>
      <c r="R9" s="171"/>
      <c r="S9" s="171"/>
      <c r="T9" s="172"/>
      <c r="U9" s="172"/>
      <c r="V9" s="172"/>
      <c r="W9" s="172"/>
      <c r="X9" s="172"/>
      <c r="Y9" s="172"/>
      <c r="Z9" s="173"/>
      <c r="AA9" s="36" t="s">
        <v>113</v>
      </c>
      <c r="AB9" s="172"/>
      <c r="AC9" s="172"/>
      <c r="AD9" s="172"/>
      <c r="AE9" s="172"/>
      <c r="AF9" s="172"/>
      <c r="AG9" s="172"/>
      <c r="AH9" s="172"/>
      <c r="AI9" s="172"/>
      <c r="AJ9" s="172"/>
      <c r="AK9" s="172"/>
      <c r="AL9" s="172"/>
      <c r="AM9" s="172"/>
      <c r="AN9" s="173"/>
      <c r="AO9" s="262"/>
      <c r="AP9" s="285"/>
      <c r="AQ9" s="268"/>
      <c r="AR9" s="268"/>
      <c r="AS9" s="268"/>
      <c r="AT9" s="268"/>
      <c r="AU9" s="283"/>
      <c r="AV9"/>
      <c r="AW9"/>
      <c r="AX9"/>
      <c r="AY9"/>
      <c r="AZ9"/>
      <c r="BA9"/>
    </row>
    <row r="10" spans="1:53" ht="12.75" customHeight="1">
      <c r="A10" s="37" t="s">
        <v>114</v>
      </c>
      <c r="B10" s="145"/>
      <c r="C10" s="174"/>
      <c r="D10" s="174"/>
      <c r="E10" s="174"/>
      <c r="F10" s="174"/>
      <c r="G10" s="174"/>
      <c r="H10" s="174"/>
      <c r="I10" s="174"/>
      <c r="J10" s="174"/>
      <c r="K10" s="174"/>
      <c r="L10" s="177"/>
      <c r="M10" s="34"/>
      <c r="N10" s="37" t="s">
        <v>114</v>
      </c>
      <c r="O10" s="174"/>
      <c r="P10" s="174"/>
      <c r="Q10" s="174"/>
      <c r="R10" s="174"/>
      <c r="S10" s="174"/>
      <c r="T10" s="175"/>
      <c r="U10" s="175"/>
      <c r="V10" s="175"/>
      <c r="W10" s="175"/>
      <c r="X10" s="175"/>
      <c r="Y10" s="175"/>
      <c r="Z10" s="176"/>
      <c r="AA10" s="37" t="s">
        <v>114</v>
      </c>
      <c r="AB10" s="175"/>
      <c r="AC10" s="175"/>
      <c r="AD10" s="175"/>
      <c r="AE10" s="175"/>
      <c r="AF10" s="175"/>
      <c r="AG10" s="175"/>
      <c r="AH10" s="175"/>
      <c r="AI10" s="175"/>
      <c r="AJ10" s="175"/>
      <c r="AK10" s="175"/>
      <c r="AL10" s="175"/>
      <c r="AM10" s="175"/>
      <c r="AN10" s="176"/>
      <c r="AO10" s="289" t="s">
        <v>365</v>
      </c>
      <c r="AP10" s="290"/>
      <c r="AQ10" s="156" t="s">
        <v>320</v>
      </c>
      <c r="AR10" s="286" t="s">
        <v>366</v>
      </c>
      <c r="AS10" s="157"/>
      <c r="AT10" s="156">
        <v>80</v>
      </c>
      <c r="AU10" s="158"/>
      <c r="AV10"/>
      <c r="AW10"/>
      <c r="AX10"/>
      <c r="AY10"/>
      <c r="AZ10"/>
      <c r="BA10"/>
    </row>
    <row r="11" spans="1:53" ht="12.75" customHeight="1">
      <c r="A11" s="38" t="s">
        <v>110</v>
      </c>
      <c r="B11" s="146"/>
      <c r="C11" s="174"/>
      <c r="D11" s="174"/>
      <c r="E11" s="174"/>
      <c r="F11" s="174"/>
      <c r="G11" s="174"/>
      <c r="H11" s="175"/>
      <c r="I11" s="175"/>
      <c r="J11" s="175"/>
      <c r="K11" s="175"/>
      <c r="L11" s="176"/>
      <c r="M11" s="34"/>
      <c r="N11" s="38" t="s">
        <v>110</v>
      </c>
      <c r="O11" s="175"/>
      <c r="P11" s="175"/>
      <c r="Q11" s="175"/>
      <c r="R11" s="175"/>
      <c r="S11" s="175"/>
      <c r="T11" s="175"/>
      <c r="U11" s="175"/>
      <c r="V11" s="175"/>
      <c r="W11" s="175"/>
      <c r="X11" s="175"/>
      <c r="Y11" s="174"/>
      <c r="Z11" s="177"/>
      <c r="AA11" s="38" t="s">
        <v>110</v>
      </c>
      <c r="AB11" s="148"/>
      <c r="AC11" s="148"/>
      <c r="AD11" s="148"/>
      <c r="AE11" s="148"/>
      <c r="AF11" s="148"/>
      <c r="AG11" s="148"/>
      <c r="AH11" s="148"/>
      <c r="AI11" s="148"/>
      <c r="AJ11" s="148"/>
      <c r="AK11" s="148"/>
      <c r="AL11" s="148"/>
      <c r="AM11" s="148"/>
      <c r="AN11" s="150"/>
      <c r="AO11" s="289"/>
      <c r="AP11" s="290"/>
      <c r="AQ11" s="156" t="s">
        <v>321</v>
      </c>
      <c r="AR11" s="287"/>
      <c r="AS11" s="157"/>
      <c r="AT11" s="156">
        <v>300</v>
      </c>
      <c r="AU11" s="158"/>
      <c r="AV11"/>
      <c r="AW11"/>
      <c r="AX11"/>
      <c r="AY11"/>
      <c r="AZ11"/>
      <c r="BA11"/>
    </row>
    <row r="12" spans="1:53" ht="12.75" customHeight="1">
      <c r="A12" s="38" t="s">
        <v>9</v>
      </c>
      <c r="B12" s="146"/>
      <c r="C12" s="174"/>
      <c r="D12" s="174"/>
      <c r="E12" s="174"/>
      <c r="F12" s="174"/>
      <c r="G12" s="174"/>
      <c r="H12" s="175"/>
      <c r="I12" s="175"/>
      <c r="J12" s="175"/>
      <c r="K12" s="175"/>
      <c r="L12" s="176"/>
      <c r="M12" s="34"/>
      <c r="N12" s="38" t="s">
        <v>9</v>
      </c>
      <c r="O12" s="175"/>
      <c r="P12" s="175"/>
      <c r="Q12" s="175"/>
      <c r="R12" s="175"/>
      <c r="S12" s="175"/>
      <c r="T12" s="175"/>
      <c r="U12" s="175"/>
      <c r="V12" s="175"/>
      <c r="W12" s="175"/>
      <c r="X12" s="175"/>
      <c r="Y12" s="174"/>
      <c r="Z12" s="177"/>
      <c r="AA12" s="38" t="s">
        <v>9</v>
      </c>
      <c r="AB12" s="148"/>
      <c r="AC12" s="148"/>
      <c r="AD12" s="148"/>
      <c r="AE12" s="148"/>
      <c r="AF12" s="148"/>
      <c r="AG12" s="148"/>
      <c r="AH12" s="148"/>
      <c r="AI12" s="148"/>
      <c r="AJ12" s="148"/>
      <c r="AK12" s="148"/>
      <c r="AL12" s="148"/>
      <c r="AM12" s="148"/>
      <c r="AN12" s="150"/>
      <c r="AO12" s="289"/>
      <c r="AP12" s="290"/>
      <c r="AQ12" s="156" t="s">
        <v>320</v>
      </c>
      <c r="AR12" s="286" t="s">
        <v>367</v>
      </c>
      <c r="AS12" s="157"/>
      <c r="AT12" s="156">
        <v>82</v>
      </c>
      <c r="AU12" s="158"/>
      <c r="AV12"/>
      <c r="AW12"/>
      <c r="AX12"/>
      <c r="AY12"/>
      <c r="AZ12"/>
      <c r="BA12"/>
    </row>
    <row r="13" spans="1:53" ht="12.75" customHeight="1">
      <c r="A13" s="38" t="s">
        <v>111</v>
      </c>
      <c r="B13" s="146"/>
      <c r="C13" s="174"/>
      <c r="D13" s="174"/>
      <c r="E13" s="174"/>
      <c r="F13" s="174"/>
      <c r="G13" s="174"/>
      <c r="H13" s="175"/>
      <c r="I13" s="175"/>
      <c r="J13" s="175"/>
      <c r="K13" s="175"/>
      <c r="L13" s="176"/>
      <c r="M13" s="34"/>
      <c r="N13" s="38" t="s">
        <v>111</v>
      </c>
      <c r="O13" s="175"/>
      <c r="P13" s="175"/>
      <c r="Q13" s="175"/>
      <c r="R13" s="175"/>
      <c r="S13" s="175"/>
      <c r="T13" s="175"/>
      <c r="U13" s="175"/>
      <c r="V13" s="175"/>
      <c r="W13" s="175"/>
      <c r="X13" s="175"/>
      <c r="Y13" s="174"/>
      <c r="Z13" s="177"/>
      <c r="AA13" s="38" t="s">
        <v>111</v>
      </c>
      <c r="AB13" s="148"/>
      <c r="AC13" s="148"/>
      <c r="AD13" s="148"/>
      <c r="AE13" s="148"/>
      <c r="AF13" s="148"/>
      <c r="AG13" s="148"/>
      <c r="AH13" s="148"/>
      <c r="AI13" s="148"/>
      <c r="AJ13" s="148"/>
      <c r="AK13" s="148"/>
      <c r="AL13" s="148"/>
      <c r="AM13" s="148"/>
      <c r="AN13" s="150"/>
      <c r="AO13" s="289"/>
      <c r="AP13" s="290"/>
      <c r="AQ13" s="156" t="s">
        <v>321</v>
      </c>
      <c r="AR13" s="287"/>
      <c r="AS13" s="157"/>
      <c r="AT13" s="156">
        <v>320</v>
      </c>
      <c r="AU13" s="158"/>
      <c r="AV13"/>
      <c r="AW13"/>
      <c r="AX13"/>
      <c r="AY13"/>
      <c r="AZ13"/>
      <c r="BA13"/>
    </row>
    <row r="14" spans="1:53" ht="12.75" customHeight="1">
      <c r="A14" s="38" t="s">
        <v>112</v>
      </c>
      <c r="B14" s="146"/>
      <c r="C14" s="174"/>
      <c r="D14" s="174"/>
      <c r="E14" s="174"/>
      <c r="F14" s="174"/>
      <c r="G14" s="174"/>
      <c r="H14" s="175"/>
      <c r="I14" s="175"/>
      <c r="J14" s="175"/>
      <c r="K14" s="175"/>
      <c r="L14" s="176"/>
      <c r="M14" s="34"/>
      <c r="N14" s="38" t="s">
        <v>112</v>
      </c>
      <c r="O14" s="175"/>
      <c r="P14" s="175"/>
      <c r="Q14" s="175"/>
      <c r="R14" s="175"/>
      <c r="S14" s="175"/>
      <c r="T14" s="175"/>
      <c r="U14" s="175"/>
      <c r="V14" s="175"/>
      <c r="W14" s="175"/>
      <c r="X14" s="175"/>
      <c r="Y14" s="174"/>
      <c r="Z14" s="177"/>
      <c r="AA14" s="38" t="s">
        <v>112</v>
      </c>
      <c r="AB14" s="148"/>
      <c r="AC14" s="148"/>
      <c r="AD14" s="148"/>
      <c r="AE14" s="148"/>
      <c r="AF14" s="148"/>
      <c r="AG14" s="148"/>
      <c r="AH14" s="148"/>
      <c r="AI14" s="148"/>
      <c r="AJ14" s="148"/>
      <c r="AK14" s="148"/>
      <c r="AL14" s="148"/>
      <c r="AM14" s="148"/>
      <c r="AN14" s="150"/>
      <c r="AO14" s="289"/>
      <c r="AP14" s="290"/>
      <c r="AQ14" s="156" t="s">
        <v>320</v>
      </c>
      <c r="AR14" s="286" t="s">
        <v>368</v>
      </c>
      <c r="AS14" s="157"/>
      <c r="AT14" s="156">
        <v>82</v>
      </c>
      <c r="AU14" s="158"/>
      <c r="AV14"/>
      <c r="AW14"/>
      <c r="AX14"/>
      <c r="AY14"/>
      <c r="AZ14"/>
      <c r="BA14"/>
    </row>
    <row r="15" spans="1:53" ht="12.75" customHeight="1">
      <c r="A15" s="38" t="s">
        <v>316</v>
      </c>
      <c r="B15" s="146"/>
      <c r="C15" s="174"/>
      <c r="D15" s="174"/>
      <c r="E15" s="175"/>
      <c r="F15" s="175"/>
      <c r="G15" s="175"/>
      <c r="H15" s="175"/>
      <c r="I15" s="175"/>
      <c r="J15" s="175"/>
      <c r="K15" s="175"/>
      <c r="L15" s="176"/>
      <c r="M15" s="34"/>
      <c r="N15" s="38" t="s">
        <v>316</v>
      </c>
      <c r="O15" s="148"/>
      <c r="P15" s="148"/>
      <c r="Q15" s="148"/>
      <c r="R15" s="148"/>
      <c r="S15" s="148"/>
      <c r="T15" s="148"/>
      <c r="U15" s="148"/>
      <c r="V15" s="148"/>
      <c r="W15" s="148"/>
      <c r="X15" s="148"/>
      <c r="Y15" s="148"/>
      <c r="Z15" s="150"/>
      <c r="AA15" s="38" t="s">
        <v>316</v>
      </c>
      <c r="AB15" s="148"/>
      <c r="AC15" s="148"/>
      <c r="AD15" s="148"/>
      <c r="AE15" s="148"/>
      <c r="AF15" s="148"/>
      <c r="AG15" s="148"/>
      <c r="AH15" s="148"/>
      <c r="AI15" s="148"/>
      <c r="AJ15" s="148"/>
      <c r="AK15" s="148"/>
      <c r="AL15" s="148"/>
      <c r="AM15" s="148"/>
      <c r="AN15" s="150"/>
      <c r="AO15" s="291"/>
      <c r="AP15" s="292"/>
      <c r="AQ15" s="159" t="s">
        <v>321</v>
      </c>
      <c r="AR15" s="288"/>
      <c r="AS15" s="160"/>
      <c r="AT15" s="159">
        <v>320</v>
      </c>
      <c r="AU15" s="161"/>
      <c r="AV15"/>
      <c r="AW15"/>
      <c r="AX15"/>
      <c r="AY15"/>
      <c r="AZ15"/>
      <c r="BA15"/>
    </row>
    <row r="16" spans="1:53" ht="12.75" customHeight="1">
      <c r="A16" s="38" t="s">
        <v>412</v>
      </c>
      <c r="B16" s="146"/>
      <c r="C16" s="174"/>
      <c r="D16" s="174"/>
      <c r="E16" s="175"/>
      <c r="F16" s="175"/>
      <c r="G16" s="175"/>
      <c r="H16" s="175"/>
      <c r="I16" s="175"/>
      <c r="J16" s="175"/>
      <c r="K16" s="175"/>
      <c r="L16" s="176"/>
      <c r="M16" s="34"/>
      <c r="N16" s="38" t="s">
        <v>412</v>
      </c>
      <c r="O16" s="148"/>
      <c r="P16" s="148"/>
      <c r="Q16" s="148"/>
      <c r="R16" s="148"/>
      <c r="S16" s="148"/>
      <c r="T16" s="148"/>
      <c r="U16" s="148"/>
      <c r="V16" s="148"/>
      <c r="W16" s="148"/>
      <c r="X16" s="148"/>
      <c r="Y16" s="148"/>
      <c r="Z16" s="150"/>
      <c r="AA16" s="38" t="s">
        <v>412</v>
      </c>
      <c r="AB16" s="148"/>
      <c r="AC16" s="148"/>
      <c r="AD16" s="148"/>
      <c r="AE16" s="148"/>
      <c r="AF16" s="148"/>
      <c r="AG16" s="148"/>
      <c r="AH16" s="148"/>
      <c r="AI16" s="148"/>
      <c r="AJ16" s="148"/>
      <c r="AK16" s="148"/>
      <c r="AL16" s="148"/>
      <c r="AM16" s="148"/>
      <c r="AN16" s="150"/>
      <c r="AO16"/>
      <c r="AV16"/>
      <c r="AW16"/>
      <c r="AX16"/>
      <c r="AY16"/>
      <c r="AZ16"/>
      <c r="BA16"/>
    </row>
    <row r="17" spans="1:53" ht="12.75" customHeight="1">
      <c r="A17" s="38" t="s">
        <v>117</v>
      </c>
      <c r="B17" s="146"/>
      <c r="C17" s="174"/>
      <c r="D17" s="174"/>
      <c r="E17" s="175"/>
      <c r="F17" s="175"/>
      <c r="G17" s="175"/>
      <c r="H17" s="175"/>
      <c r="I17" s="175"/>
      <c r="J17" s="175"/>
      <c r="K17" s="175"/>
      <c r="L17" s="176"/>
      <c r="M17" s="34"/>
      <c r="N17" s="38" t="s">
        <v>117</v>
      </c>
      <c r="O17" s="148"/>
      <c r="P17" s="148"/>
      <c r="Q17" s="148"/>
      <c r="R17" s="148"/>
      <c r="S17" s="148"/>
      <c r="T17" s="148"/>
      <c r="U17" s="148"/>
      <c r="V17" s="148"/>
      <c r="W17" s="148"/>
      <c r="X17" s="148"/>
      <c r="Y17" s="148"/>
      <c r="Z17" s="150"/>
      <c r="AA17" s="38" t="s">
        <v>117</v>
      </c>
      <c r="AB17" s="148"/>
      <c r="AC17" s="148"/>
      <c r="AD17" s="148"/>
      <c r="AE17" s="148"/>
      <c r="AF17" s="148"/>
      <c r="AG17" s="148"/>
      <c r="AH17" s="148"/>
      <c r="AI17" s="148"/>
      <c r="AJ17" s="148"/>
      <c r="AK17" s="148"/>
      <c r="AL17" s="148"/>
      <c r="AM17" s="148"/>
      <c r="AN17" s="150"/>
      <c r="AV17"/>
      <c r="AW17"/>
      <c r="AX17"/>
      <c r="AY17"/>
      <c r="AZ17"/>
      <c r="BA17"/>
    </row>
    <row r="18" spans="1:53" ht="12.75" customHeight="1">
      <c r="A18" s="38" t="s">
        <v>115</v>
      </c>
      <c r="B18" s="146"/>
      <c r="C18" s="174"/>
      <c r="D18" s="174"/>
      <c r="E18" s="175"/>
      <c r="F18" s="175"/>
      <c r="G18" s="175"/>
      <c r="H18" s="175"/>
      <c r="I18" s="175"/>
      <c r="J18" s="175"/>
      <c r="K18" s="175"/>
      <c r="L18" s="176"/>
      <c r="M18" s="34"/>
      <c r="N18" s="38" t="s">
        <v>115</v>
      </c>
      <c r="O18" s="148"/>
      <c r="P18" s="148"/>
      <c r="Q18" s="148"/>
      <c r="R18" s="148"/>
      <c r="S18" s="148"/>
      <c r="T18" s="148"/>
      <c r="U18" s="148"/>
      <c r="V18" s="148"/>
      <c r="W18" s="148"/>
      <c r="X18" s="148"/>
      <c r="Y18" s="148"/>
      <c r="Z18" s="150"/>
      <c r="AA18" s="38" t="s">
        <v>115</v>
      </c>
      <c r="AB18" s="148"/>
      <c r="AC18" s="148"/>
      <c r="AD18" s="148"/>
      <c r="AE18" s="148"/>
      <c r="AF18" s="148"/>
      <c r="AG18" s="148"/>
      <c r="AH18" s="148"/>
      <c r="AI18" s="148"/>
      <c r="AJ18" s="148"/>
      <c r="AK18" s="148"/>
      <c r="AL18" s="148"/>
      <c r="AM18" s="148"/>
      <c r="AN18" s="150"/>
      <c r="AV18"/>
      <c r="AW18"/>
      <c r="AX18"/>
      <c r="AY18"/>
      <c r="AZ18"/>
      <c r="BA18"/>
    </row>
    <row r="19" spans="1:53" ht="12.75" customHeight="1">
      <c r="A19" s="38" t="s">
        <v>119</v>
      </c>
      <c r="B19" s="146"/>
      <c r="C19" s="174"/>
      <c r="D19" s="174"/>
      <c r="E19" s="175"/>
      <c r="F19" s="175"/>
      <c r="G19" s="175"/>
      <c r="H19" s="175"/>
      <c r="I19" s="175"/>
      <c r="J19" s="175"/>
      <c r="K19" s="175"/>
      <c r="L19" s="176"/>
      <c r="M19" s="34"/>
      <c r="N19" s="38" t="s">
        <v>119</v>
      </c>
      <c r="O19" s="148"/>
      <c r="P19" s="148"/>
      <c r="Q19" s="148"/>
      <c r="R19" s="148"/>
      <c r="S19" s="148"/>
      <c r="T19" s="148"/>
      <c r="U19" s="148"/>
      <c r="V19" s="148"/>
      <c r="W19" s="148"/>
      <c r="X19" s="148"/>
      <c r="Y19" s="148"/>
      <c r="Z19" s="150"/>
      <c r="AA19" s="38" t="s">
        <v>119</v>
      </c>
      <c r="AB19" s="148"/>
      <c r="AC19" s="148"/>
      <c r="AD19" s="148"/>
      <c r="AE19" s="148"/>
      <c r="AF19" s="148"/>
      <c r="AG19" s="148"/>
      <c r="AH19" s="148"/>
      <c r="AI19" s="148"/>
      <c r="AJ19" s="148"/>
      <c r="AK19" s="148"/>
      <c r="AL19" s="148"/>
      <c r="AM19" s="148"/>
      <c r="AN19" s="150"/>
    </row>
    <row r="20" spans="1:53" ht="12.75" customHeight="1">
      <c r="A20" s="38" t="s">
        <v>118</v>
      </c>
      <c r="B20" s="146"/>
      <c r="C20" s="174"/>
      <c r="D20" s="174"/>
      <c r="E20" s="175"/>
      <c r="F20" s="175"/>
      <c r="G20" s="175"/>
      <c r="H20" s="175"/>
      <c r="I20" s="175"/>
      <c r="J20" s="175"/>
      <c r="K20" s="175"/>
      <c r="L20" s="176"/>
      <c r="M20" s="34"/>
      <c r="N20" s="38" t="s">
        <v>118</v>
      </c>
      <c r="O20" s="148"/>
      <c r="P20" s="148"/>
      <c r="Q20" s="148"/>
      <c r="R20" s="148"/>
      <c r="S20" s="148"/>
      <c r="T20" s="148"/>
      <c r="U20" s="148"/>
      <c r="V20" s="148"/>
      <c r="W20" s="148"/>
      <c r="X20" s="148"/>
      <c r="Y20" s="148"/>
      <c r="Z20" s="150"/>
      <c r="AA20" s="38" t="s">
        <v>118</v>
      </c>
      <c r="AB20" s="148"/>
      <c r="AC20" s="148"/>
      <c r="AD20" s="148"/>
      <c r="AE20" s="148"/>
      <c r="AF20" s="148"/>
      <c r="AG20" s="148"/>
      <c r="AH20" s="148"/>
      <c r="AI20" s="148"/>
      <c r="AJ20" s="148"/>
      <c r="AK20" s="148"/>
      <c r="AL20" s="148"/>
      <c r="AM20" s="148"/>
      <c r="AN20" s="150"/>
      <c r="AP20" s="162"/>
    </row>
    <row r="21" spans="1:53" ht="12.75" customHeight="1">
      <c r="A21" s="38" t="s">
        <v>257</v>
      </c>
      <c r="B21" s="146"/>
      <c r="C21" s="174"/>
      <c r="D21" s="174"/>
      <c r="E21" s="175"/>
      <c r="F21" s="175"/>
      <c r="G21" s="175"/>
      <c r="H21" s="175"/>
      <c r="I21" s="175"/>
      <c r="J21" s="175"/>
      <c r="K21" s="175"/>
      <c r="L21" s="176"/>
      <c r="M21" s="34"/>
      <c r="N21" s="38" t="s">
        <v>257</v>
      </c>
      <c r="O21" s="148"/>
      <c r="P21" s="148"/>
      <c r="Q21" s="148"/>
      <c r="R21" s="148"/>
      <c r="S21" s="148"/>
      <c r="T21" s="148"/>
      <c r="U21" s="148"/>
      <c r="V21" s="148"/>
      <c r="W21" s="148"/>
      <c r="X21" s="148"/>
      <c r="Y21" s="148"/>
      <c r="Z21" s="150"/>
      <c r="AA21" s="38" t="s">
        <v>257</v>
      </c>
      <c r="AB21" s="148"/>
      <c r="AC21" s="148"/>
      <c r="AD21" s="148"/>
      <c r="AE21" s="148"/>
      <c r="AF21" s="148"/>
      <c r="AG21" s="148"/>
      <c r="AH21" s="148"/>
      <c r="AI21" s="148"/>
      <c r="AJ21" s="148"/>
      <c r="AK21" s="148"/>
      <c r="AL21" s="148"/>
      <c r="AM21" s="148"/>
      <c r="AN21" s="150"/>
    </row>
    <row r="22" spans="1:53" ht="12.75" customHeight="1">
      <c r="A22" s="38" t="s">
        <v>428</v>
      </c>
      <c r="B22" s="146"/>
      <c r="C22" s="174"/>
      <c r="D22" s="174"/>
      <c r="E22" s="175"/>
      <c r="F22" s="175"/>
      <c r="G22" s="175"/>
      <c r="H22" s="175"/>
      <c r="I22" s="175"/>
      <c r="J22" s="175"/>
      <c r="K22" s="175"/>
      <c r="L22" s="176"/>
      <c r="M22" s="34"/>
      <c r="N22" s="38" t="s">
        <v>428</v>
      </c>
      <c r="O22" s="148"/>
      <c r="P22" s="148"/>
      <c r="Q22" s="148"/>
      <c r="R22" s="148"/>
      <c r="S22" s="148"/>
      <c r="T22" s="148"/>
      <c r="U22" s="148"/>
      <c r="V22" s="148"/>
      <c r="W22" s="148"/>
      <c r="X22" s="148"/>
      <c r="Y22" s="148"/>
      <c r="Z22" s="150"/>
      <c r="AA22" s="38" t="s">
        <v>428</v>
      </c>
      <c r="AB22" s="148"/>
      <c r="AC22" s="148"/>
      <c r="AD22" s="148"/>
      <c r="AE22" s="148"/>
      <c r="AF22" s="148"/>
      <c r="AG22" s="148"/>
      <c r="AH22" s="148"/>
      <c r="AI22" s="148"/>
      <c r="AJ22" s="148"/>
      <c r="AK22" s="148"/>
      <c r="AL22" s="148"/>
      <c r="AM22" s="148"/>
      <c r="AN22" s="150"/>
    </row>
    <row r="23" spans="1:53" ht="12.75" customHeight="1">
      <c r="A23" s="38" t="s">
        <v>258</v>
      </c>
      <c r="B23" s="146"/>
      <c r="C23" s="174"/>
      <c r="D23" s="174"/>
      <c r="E23" s="175"/>
      <c r="F23" s="175"/>
      <c r="G23" s="175"/>
      <c r="H23" s="175"/>
      <c r="I23" s="175"/>
      <c r="J23" s="175"/>
      <c r="K23" s="175"/>
      <c r="L23" s="176"/>
      <c r="M23" s="34"/>
      <c r="N23" s="38" t="s">
        <v>258</v>
      </c>
      <c r="O23" s="148"/>
      <c r="P23" s="148"/>
      <c r="Q23" s="148"/>
      <c r="R23" s="148"/>
      <c r="S23" s="148"/>
      <c r="T23" s="148"/>
      <c r="U23" s="148"/>
      <c r="V23" s="148"/>
      <c r="W23" s="148"/>
      <c r="X23" s="148"/>
      <c r="Y23" s="148"/>
      <c r="Z23" s="150"/>
      <c r="AA23" s="38" t="s">
        <v>258</v>
      </c>
      <c r="AB23" s="148"/>
      <c r="AC23" s="148"/>
      <c r="AD23" s="148"/>
      <c r="AE23" s="148"/>
      <c r="AF23" s="148"/>
      <c r="AG23" s="148"/>
      <c r="AH23" s="148"/>
      <c r="AI23" s="148"/>
      <c r="AJ23" s="148"/>
      <c r="AK23" s="148"/>
      <c r="AL23" s="148"/>
      <c r="AM23" s="148"/>
      <c r="AN23" s="150"/>
    </row>
    <row r="24" spans="1:53" ht="12.75" customHeight="1">
      <c r="A24" s="38" t="s">
        <v>265</v>
      </c>
      <c r="B24" s="146"/>
      <c r="C24" s="175"/>
      <c r="D24" s="175"/>
      <c r="E24" s="175"/>
      <c r="F24" s="175"/>
      <c r="G24" s="174"/>
      <c r="H24" s="174"/>
      <c r="I24" s="174"/>
      <c r="J24" s="174"/>
      <c r="K24" s="174"/>
      <c r="L24" s="177"/>
      <c r="M24" s="34"/>
      <c r="N24" s="38" t="s">
        <v>265</v>
      </c>
      <c r="O24" s="148"/>
      <c r="P24" s="148"/>
      <c r="Q24" s="148"/>
      <c r="R24" s="148"/>
      <c r="S24" s="148"/>
      <c r="T24" s="148"/>
      <c r="U24" s="148"/>
      <c r="V24" s="148"/>
      <c r="W24" s="148"/>
      <c r="X24" s="148"/>
      <c r="Y24" s="148"/>
      <c r="Z24" s="150"/>
      <c r="AA24" s="38" t="s">
        <v>265</v>
      </c>
      <c r="AB24" s="148"/>
      <c r="AC24" s="148"/>
      <c r="AD24" s="148"/>
      <c r="AE24" s="148"/>
      <c r="AF24" s="148"/>
      <c r="AG24" s="148"/>
      <c r="AH24" s="148"/>
      <c r="AI24" s="148"/>
      <c r="AJ24" s="148"/>
      <c r="AK24" s="148"/>
      <c r="AL24" s="148"/>
      <c r="AM24" s="148"/>
      <c r="AN24" s="150"/>
    </row>
    <row r="25" spans="1:53" ht="12.75" customHeight="1">
      <c r="A25" s="37" t="s">
        <v>264</v>
      </c>
      <c r="B25" s="146"/>
      <c r="C25" s="175"/>
      <c r="D25" s="175"/>
      <c r="E25" s="175"/>
      <c r="F25" s="175"/>
      <c r="G25" s="174"/>
      <c r="H25" s="174"/>
      <c r="I25" s="174"/>
      <c r="J25" s="174"/>
      <c r="K25" s="174"/>
      <c r="L25" s="177"/>
      <c r="M25" s="34"/>
      <c r="N25" s="37" t="s">
        <v>264</v>
      </c>
      <c r="O25" s="148"/>
      <c r="P25" s="148"/>
      <c r="Q25" s="148"/>
      <c r="R25" s="148"/>
      <c r="S25" s="148"/>
      <c r="T25" s="148"/>
      <c r="U25" s="148"/>
      <c r="V25" s="148"/>
      <c r="W25" s="148"/>
      <c r="X25" s="148"/>
      <c r="Y25" s="148"/>
      <c r="Z25" s="150"/>
      <c r="AA25" s="37" t="s">
        <v>264</v>
      </c>
      <c r="AB25" s="148"/>
      <c r="AC25" s="148"/>
      <c r="AD25" s="148"/>
      <c r="AE25" s="148"/>
      <c r="AF25" s="148"/>
      <c r="AG25" s="148"/>
      <c r="AH25" s="148"/>
      <c r="AI25" s="148"/>
      <c r="AJ25" s="148"/>
      <c r="AK25" s="148"/>
      <c r="AL25" s="148"/>
      <c r="AM25" s="148"/>
      <c r="AN25" s="150"/>
    </row>
    <row r="26" spans="1:53" ht="12.75" customHeight="1">
      <c r="A26" s="37" t="s">
        <v>260</v>
      </c>
      <c r="B26" s="146"/>
      <c r="C26" s="175"/>
      <c r="D26" s="175"/>
      <c r="E26" s="175"/>
      <c r="F26" s="175"/>
      <c r="G26" s="174"/>
      <c r="H26" s="174"/>
      <c r="I26" s="174"/>
      <c r="J26" s="174"/>
      <c r="K26" s="174"/>
      <c r="L26" s="177"/>
      <c r="M26" s="34"/>
      <c r="N26" s="37" t="s">
        <v>260</v>
      </c>
      <c r="O26" s="148"/>
      <c r="P26" s="148"/>
      <c r="Q26" s="148"/>
      <c r="R26" s="148"/>
      <c r="S26" s="148"/>
      <c r="T26" s="148"/>
      <c r="U26" s="148"/>
      <c r="V26" s="148"/>
      <c r="W26" s="148"/>
      <c r="X26" s="148"/>
      <c r="Y26" s="148"/>
      <c r="Z26" s="150"/>
      <c r="AA26" s="37" t="s">
        <v>260</v>
      </c>
      <c r="AB26" s="148"/>
      <c r="AC26" s="148"/>
      <c r="AD26" s="148"/>
      <c r="AE26" s="148"/>
      <c r="AF26" s="148"/>
      <c r="AG26" s="148"/>
      <c r="AH26" s="148"/>
      <c r="AI26" s="148"/>
      <c r="AJ26" s="148"/>
      <c r="AK26" s="148"/>
      <c r="AL26" s="148"/>
      <c r="AM26" s="148"/>
      <c r="AN26" s="150"/>
    </row>
    <row r="27" spans="1:53" ht="12.75" customHeight="1">
      <c r="A27" s="37" t="s">
        <v>261</v>
      </c>
      <c r="B27" s="146"/>
      <c r="C27" s="175"/>
      <c r="D27" s="175"/>
      <c r="E27" s="175"/>
      <c r="F27" s="175"/>
      <c r="G27" s="174"/>
      <c r="H27" s="174"/>
      <c r="I27" s="174"/>
      <c r="J27" s="174"/>
      <c r="K27" s="174"/>
      <c r="L27" s="177"/>
      <c r="M27" s="34"/>
      <c r="N27" s="37" t="s">
        <v>261</v>
      </c>
      <c r="O27" s="148"/>
      <c r="P27" s="148"/>
      <c r="Q27" s="148"/>
      <c r="R27" s="148"/>
      <c r="S27" s="148"/>
      <c r="T27" s="148"/>
      <c r="U27" s="148"/>
      <c r="V27" s="148"/>
      <c r="W27" s="148"/>
      <c r="X27" s="148"/>
      <c r="Y27" s="148"/>
      <c r="Z27" s="150"/>
      <c r="AA27" s="37" t="s">
        <v>261</v>
      </c>
      <c r="AB27" s="148"/>
      <c r="AC27" s="148"/>
      <c r="AD27" s="148"/>
      <c r="AE27" s="148"/>
      <c r="AF27" s="148"/>
      <c r="AG27" s="148"/>
      <c r="AH27" s="148"/>
      <c r="AI27" s="148"/>
      <c r="AJ27" s="148"/>
      <c r="AK27" s="148"/>
      <c r="AL27" s="148"/>
      <c r="AM27" s="148"/>
      <c r="AN27" s="150"/>
    </row>
    <row r="28" spans="1:53" ht="12.75" customHeight="1">
      <c r="A28" s="37" t="s">
        <v>262</v>
      </c>
      <c r="B28" s="146"/>
      <c r="C28" s="175"/>
      <c r="D28" s="175"/>
      <c r="E28" s="175"/>
      <c r="F28" s="175"/>
      <c r="G28" s="174"/>
      <c r="H28" s="174"/>
      <c r="I28" s="174"/>
      <c r="J28" s="174"/>
      <c r="K28" s="174"/>
      <c r="L28" s="177"/>
      <c r="M28" s="34"/>
      <c r="N28" s="37" t="s">
        <v>262</v>
      </c>
      <c r="O28" s="148"/>
      <c r="P28" s="148"/>
      <c r="Q28" s="148"/>
      <c r="R28" s="148"/>
      <c r="S28" s="148"/>
      <c r="T28" s="148"/>
      <c r="U28" s="148"/>
      <c r="V28" s="148"/>
      <c r="W28" s="148"/>
      <c r="X28" s="148"/>
      <c r="Y28" s="148"/>
      <c r="Z28" s="150"/>
      <c r="AA28" s="37" t="s">
        <v>262</v>
      </c>
      <c r="AB28" s="148"/>
      <c r="AC28" s="148"/>
      <c r="AD28" s="148"/>
      <c r="AE28" s="148"/>
      <c r="AF28" s="148"/>
      <c r="AG28" s="148"/>
      <c r="AH28" s="148"/>
      <c r="AI28" s="148"/>
      <c r="AJ28" s="148"/>
      <c r="AK28" s="148"/>
      <c r="AL28" s="148"/>
      <c r="AM28" s="148"/>
      <c r="AN28" s="150"/>
    </row>
    <row r="29" spans="1:53" ht="12.75" customHeight="1">
      <c r="A29" s="37" t="s">
        <v>263</v>
      </c>
      <c r="B29" s="146"/>
      <c r="C29" s="175"/>
      <c r="D29" s="175"/>
      <c r="E29" s="175"/>
      <c r="F29" s="175"/>
      <c r="G29" s="174"/>
      <c r="H29" s="174"/>
      <c r="I29" s="174"/>
      <c r="J29" s="174"/>
      <c r="K29" s="174"/>
      <c r="L29" s="177"/>
      <c r="M29" s="34"/>
      <c r="N29" s="37" t="s">
        <v>263</v>
      </c>
      <c r="O29" s="148"/>
      <c r="P29" s="148"/>
      <c r="Q29" s="148"/>
      <c r="R29" s="148"/>
      <c r="S29" s="148"/>
      <c r="T29" s="148"/>
      <c r="U29" s="148"/>
      <c r="V29" s="148"/>
      <c r="W29" s="148"/>
      <c r="X29" s="148"/>
      <c r="Y29" s="148"/>
      <c r="Z29" s="150"/>
      <c r="AA29" s="37" t="s">
        <v>263</v>
      </c>
      <c r="AB29" s="148"/>
      <c r="AC29" s="148"/>
      <c r="AD29" s="148"/>
      <c r="AE29" s="148"/>
      <c r="AF29" s="148"/>
      <c r="AG29" s="148"/>
      <c r="AH29" s="148"/>
      <c r="AI29" s="148"/>
      <c r="AJ29" s="148"/>
      <c r="AK29" s="148"/>
      <c r="AL29" s="148"/>
      <c r="AM29" s="148"/>
      <c r="AN29" s="150"/>
      <c r="AT29"/>
      <c r="AU29"/>
      <c r="AV29"/>
      <c r="AW29"/>
      <c r="AX29"/>
      <c r="AY29"/>
      <c r="AZ29"/>
    </row>
    <row r="30" spans="1:53" ht="12.75" customHeight="1">
      <c r="A30" s="39" t="s">
        <v>259</v>
      </c>
      <c r="B30" s="147"/>
      <c r="C30" s="179"/>
      <c r="D30" s="179"/>
      <c r="E30" s="179"/>
      <c r="F30" s="179"/>
      <c r="G30" s="180"/>
      <c r="H30" s="180"/>
      <c r="I30" s="180"/>
      <c r="J30" s="180"/>
      <c r="K30" s="180"/>
      <c r="L30" s="181"/>
      <c r="M30" s="34"/>
      <c r="N30" s="39" t="s">
        <v>259</v>
      </c>
      <c r="O30" s="149"/>
      <c r="P30" s="149"/>
      <c r="Q30" s="149"/>
      <c r="R30" s="149"/>
      <c r="S30" s="149"/>
      <c r="T30" s="149"/>
      <c r="U30" s="149"/>
      <c r="V30" s="149"/>
      <c r="W30" s="149"/>
      <c r="X30" s="149"/>
      <c r="Y30" s="149"/>
      <c r="Z30" s="151"/>
      <c r="AA30" s="39" t="s">
        <v>259</v>
      </c>
      <c r="AB30" s="149"/>
      <c r="AC30" s="149"/>
      <c r="AD30" s="149"/>
      <c r="AE30" s="149"/>
      <c r="AF30" s="149"/>
      <c r="AG30" s="149"/>
      <c r="AH30" s="149"/>
      <c r="AI30" s="149"/>
      <c r="AJ30" s="149"/>
      <c r="AK30" s="149"/>
      <c r="AL30" s="149"/>
      <c r="AM30" s="149"/>
      <c r="AN30" s="151"/>
      <c r="AT30"/>
      <c r="AU30"/>
      <c r="AV30"/>
      <c r="AW30"/>
      <c r="AX30"/>
      <c r="AY30"/>
      <c r="AZ30"/>
    </row>
    <row r="31" spans="1:53" ht="12.75" customHeight="1">
      <c r="AT31"/>
      <c r="AU31"/>
      <c r="AV31"/>
      <c r="AW31"/>
      <c r="AX31"/>
      <c r="AY31"/>
      <c r="AZ31"/>
    </row>
    <row r="32" spans="1:53" ht="12.75" customHeight="1">
      <c r="AS32"/>
      <c r="AT32"/>
      <c r="AU32"/>
      <c r="AV32"/>
      <c r="AW32"/>
      <c r="AX32"/>
      <c r="AY32"/>
      <c r="AZ32"/>
    </row>
    <row r="33" spans="45:52" ht="12.75" customHeight="1">
      <c r="AS33"/>
      <c r="AT33"/>
      <c r="AU33"/>
      <c r="AV33"/>
      <c r="AW33"/>
      <c r="AX33"/>
      <c r="AY33"/>
      <c r="AZ33"/>
    </row>
    <row r="34" spans="45:52" ht="12.75" customHeight="1">
      <c r="AS34"/>
      <c r="AT34"/>
      <c r="AU34"/>
      <c r="AV34"/>
      <c r="AW34"/>
      <c r="AX34"/>
      <c r="AY34"/>
      <c r="AZ34"/>
    </row>
    <row r="35" spans="45:52">
      <c r="AS35"/>
      <c r="AT35"/>
      <c r="AU35"/>
      <c r="AV35"/>
      <c r="AW35"/>
      <c r="AX35"/>
      <c r="AY35"/>
      <c r="AZ35"/>
    </row>
    <row r="36" spans="45:52">
      <c r="AS36"/>
      <c r="AT36"/>
      <c r="AU36"/>
      <c r="AV36"/>
      <c r="AW36"/>
      <c r="AX36"/>
      <c r="AY36"/>
      <c r="AZ36"/>
    </row>
    <row r="37" spans="45:52">
      <c r="AS37"/>
    </row>
  </sheetData>
  <sheetProtection password="D631" sheet="1" objects="1" scenarios="1"/>
  <mergeCells count="52">
    <mergeCell ref="AR10:AR11"/>
    <mergeCell ref="AR12:AR13"/>
    <mergeCell ref="AR14:AR15"/>
    <mergeCell ref="AO10:AP15"/>
    <mergeCell ref="AT7:AT9"/>
    <mergeCell ref="AN7:AN8"/>
    <mergeCell ref="AU7:AU9"/>
    <mergeCell ref="AS7:AS9"/>
    <mergeCell ref="AQ7:AQ9"/>
    <mergeCell ref="AO7:AP9"/>
    <mergeCell ref="AI7:AI8"/>
    <mergeCell ref="AJ7:AJ8"/>
    <mergeCell ref="AK7:AK8"/>
    <mergeCell ref="AL7:AL8"/>
    <mergeCell ref="AM7:AM8"/>
    <mergeCell ref="AD7:AD8"/>
    <mergeCell ref="AA5:AA8"/>
    <mergeCell ref="O5:Z5"/>
    <mergeCell ref="AB5:AN5"/>
    <mergeCell ref="Q7:Q8"/>
    <mergeCell ref="R7:R8"/>
    <mergeCell ref="S7:S8"/>
    <mergeCell ref="T7:T8"/>
    <mergeCell ref="U7:U8"/>
    <mergeCell ref="V7:V8"/>
    <mergeCell ref="W7:W8"/>
    <mergeCell ref="X7:X8"/>
    <mergeCell ref="AE7:AE8"/>
    <mergeCell ref="AF7:AF8"/>
    <mergeCell ref="AG7:AG8"/>
    <mergeCell ref="AH7:AH8"/>
    <mergeCell ref="L7:L8"/>
    <mergeCell ref="Y7:Y8"/>
    <mergeCell ref="Z7:Z8"/>
    <mergeCell ref="AB7:AB8"/>
    <mergeCell ref="AC7:AC8"/>
    <mergeCell ref="A5:A8"/>
    <mergeCell ref="B5:B8"/>
    <mergeCell ref="AR7:AR9"/>
    <mergeCell ref="N5:N8"/>
    <mergeCell ref="O7:O8"/>
    <mergeCell ref="P7:P8"/>
    <mergeCell ref="C5:L5"/>
    <mergeCell ref="C7:C8"/>
    <mergeCell ref="D7:D8"/>
    <mergeCell ref="E7:E8"/>
    <mergeCell ref="F7:F8"/>
    <mergeCell ref="G7:G8"/>
    <mergeCell ref="H7:H8"/>
    <mergeCell ref="I7:I8"/>
    <mergeCell ref="J7:J8"/>
    <mergeCell ref="K7:K8"/>
  </mergeCells>
  <hyperlinks>
    <hyperlink ref="A12" r:id="rId1" display="www.rus.delfi.lv"/>
    <hyperlink ref="A14" r:id="rId2" display="www.rus.tvnet.lv"/>
    <hyperlink ref="A22" r:id="rId3"/>
    <hyperlink ref="A23" r:id="rId4" display="www.rus.db.lv"/>
    <hyperlink ref="N12" r:id="rId5" display="www.rus.delfi.lv"/>
    <hyperlink ref="N14" r:id="rId6" display="www.rus.tvnet.lv"/>
    <hyperlink ref="N22" r:id="rId7"/>
    <hyperlink ref="N23" r:id="rId8" display="www.rus.db.lv"/>
    <hyperlink ref="AA12" r:id="rId9" display="www.rus.delfi.lv"/>
    <hyperlink ref="AA14" r:id="rId10" display="www.rus.tvnet.lv"/>
    <hyperlink ref="AA22" r:id="rId11"/>
    <hyperlink ref="AA23" r:id="rId12" display="www.rus.db.lv"/>
  </hyperlinks>
  <pageMargins left="0.7" right="0.7" top="0.75" bottom="0.75" header="0.3" footer="0.3"/>
  <pageSetup paperSize="9" orientation="landscape" verticalDpi="300" r:id="rId13"/>
  <headerFooter>
    <oddHeader>&amp;C&amp;8Tehniskā-finanšu piedāvājuma veidne iepirkumam „Reklāmas izvietošanas pakalpojumi Rīgas Tehniskās universitātes vajadzībām” ar id.Nr.RTU-2014/145&amp;KFF0000 ar 05.12.2014. un 12.12.2014.grozījumiem</oddHeader>
    <oddFooter>&amp;LInterneta cenu piedāvājums&amp;C&amp;9 &amp;P no &amp;N&amp;R&amp;"Arial,Bold"&amp;8R Ī G A S  T E H N I S K Ā  U N I V E R S I T Ā T 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showGridLines="0" view="pageLayout" topLeftCell="Y1" zoomScaleNormal="100" workbookViewId="0">
      <selection activeCell="B6" sqref="B6:C6"/>
    </sheetView>
  </sheetViews>
  <sheetFormatPr defaultColWidth="9" defaultRowHeight="12.75"/>
  <cols>
    <col min="1" max="1" width="15.42578125" style="33" customWidth="1"/>
    <col min="2" max="10" width="12.28515625" style="33" customWidth="1"/>
    <col min="11" max="11" width="6.5703125" style="33" customWidth="1"/>
    <col min="12" max="12" width="11.42578125" style="33" customWidth="1"/>
    <col min="13" max="20" width="9.7109375" style="33" customWidth="1"/>
    <col min="21" max="21" width="10.28515625" style="33" customWidth="1"/>
    <col min="22" max="23" width="9.7109375" style="33" customWidth="1"/>
    <col min="24" max="24" width="10.42578125" style="33" customWidth="1"/>
    <col min="25" max="25" width="11.85546875" style="33" customWidth="1"/>
    <col min="26" max="36" width="11" style="33" customWidth="1"/>
    <col min="37" max="46" width="8.5703125" style="33" customWidth="1"/>
    <col min="47" max="16384" width="9" style="33"/>
  </cols>
  <sheetData>
    <row r="1" spans="1:39" s="41" customFormat="1" ht="11.85" customHeight="1">
      <c r="A1" s="1" t="s">
        <v>359</v>
      </c>
      <c r="H1" s="33"/>
      <c r="I1" s="1"/>
      <c r="K1" s="235" t="s">
        <v>419</v>
      </c>
      <c r="L1" s="119" t="s">
        <v>354</v>
      </c>
      <c r="X1" s="235" t="s">
        <v>420</v>
      </c>
      <c r="Y1" s="119" t="s">
        <v>357</v>
      </c>
      <c r="AJ1" s="235" t="s">
        <v>421</v>
      </c>
      <c r="AK1" s="33"/>
      <c r="AL1" s="33"/>
      <c r="AM1" s="33"/>
    </row>
    <row r="2" spans="1:39" s="41" customFormat="1" ht="11.85" customHeight="1">
      <c r="A2" s="1"/>
      <c r="H2" s="33"/>
      <c r="I2" s="1"/>
      <c r="Y2" s="1"/>
      <c r="AJ2" s="33"/>
      <c r="AK2" s="33"/>
      <c r="AL2" s="33"/>
      <c r="AM2" s="33"/>
    </row>
    <row r="3" spans="1:39" ht="11.85" customHeight="1">
      <c r="L3" s="339" t="s">
        <v>10</v>
      </c>
      <c r="M3" s="335" t="s">
        <v>13</v>
      </c>
      <c r="N3" s="335" t="s">
        <v>14</v>
      </c>
      <c r="O3" s="335" t="s">
        <v>15</v>
      </c>
      <c r="P3" s="335" t="s">
        <v>16</v>
      </c>
      <c r="Q3" s="335" t="s">
        <v>17</v>
      </c>
      <c r="R3" s="335" t="s">
        <v>18</v>
      </c>
      <c r="S3" s="335" t="s">
        <v>19</v>
      </c>
      <c r="T3" s="335" t="s">
        <v>20</v>
      </c>
      <c r="U3" s="335" t="s">
        <v>21</v>
      </c>
      <c r="V3" s="335" t="s">
        <v>22</v>
      </c>
      <c r="W3" s="335" t="s">
        <v>23</v>
      </c>
      <c r="X3" s="337" t="s">
        <v>24</v>
      </c>
      <c r="Y3" s="315" t="s">
        <v>10</v>
      </c>
      <c r="Z3" s="305" t="s">
        <v>167</v>
      </c>
      <c r="AA3" s="305"/>
      <c r="AB3" s="305"/>
      <c r="AC3" s="305"/>
      <c r="AD3" s="305"/>
      <c r="AE3" s="305"/>
      <c r="AF3" s="305"/>
      <c r="AG3" s="305"/>
      <c r="AH3" s="305"/>
      <c r="AI3" s="305"/>
      <c r="AJ3" s="306"/>
    </row>
    <row r="4" spans="1:39" s="40" customFormat="1" ht="11.85" customHeight="1">
      <c r="A4" s="269" t="s">
        <v>10</v>
      </c>
      <c r="B4" s="320" t="s">
        <v>11</v>
      </c>
      <c r="C4" s="284"/>
      <c r="D4" s="322" t="s">
        <v>31</v>
      </c>
      <c r="E4" s="322" t="s">
        <v>29</v>
      </c>
      <c r="F4" s="322" t="s">
        <v>30</v>
      </c>
      <c r="G4" s="320" t="s">
        <v>319</v>
      </c>
      <c r="H4" s="324"/>
      <c r="I4" s="284"/>
      <c r="J4" s="329" t="s">
        <v>12</v>
      </c>
      <c r="K4" s="33"/>
      <c r="L4" s="340"/>
      <c r="M4" s="336"/>
      <c r="N4" s="336"/>
      <c r="O4" s="336"/>
      <c r="P4" s="336"/>
      <c r="Q4" s="336"/>
      <c r="R4" s="336"/>
      <c r="S4" s="336"/>
      <c r="T4" s="336"/>
      <c r="U4" s="336"/>
      <c r="V4" s="336"/>
      <c r="W4" s="336"/>
      <c r="X4" s="338"/>
      <c r="Y4" s="316"/>
      <c r="Z4" s="331" t="s">
        <v>168</v>
      </c>
      <c r="AA4" s="331" t="s">
        <v>169</v>
      </c>
      <c r="AB4" s="331" t="s">
        <v>170</v>
      </c>
      <c r="AC4" s="331" t="s">
        <v>171</v>
      </c>
      <c r="AD4" s="331" t="s">
        <v>172</v>
      </c>
      <c r="AE4" s="331" t="s">
        <v>173</v>
      </c>
      <c r="AF4" s="331" t="s">
        <v>174</v>
      </c>
      <c r="AG4" s="331" t="s">
        <v>175</v>
      </c>
      <c r="AH4" s="331" t="s">
        <v>176</v>
      </c>
      <c r="AI4" s="331" t="s">
        <v>177</v>
      </c>
      <c r="AJ4" s="295"/>
      <c r="AK4" s="33"/>
      <c r="AL4" s="33"/>
      <c r="AM4" s="33"/>
    </row>
    <row r="5" spans="1:39" ht="11.85" customHeight="1">
      <c r="A5" s="341"/>
      <c r="B5" s="321"/>
      <c r="C5" s="285"/>
      <c r="D5" s="323"/>
      <c r="E5" s="323"/>
      <c r="F5" s="323"/>
      <c r="G5" s="321"/>
      <c r="H5" s="325"/>
      <c r="I5" s="285"/>
      <c r="J5" s="330"/>
      <c r="L5" s="18" t="s">
        <v>89</v>
      </c>
      <c r="M5" s="194">
        <v>1</v>
      </c>
      <c r="N5" s="195"/>
      <c r="O5" s="195"/>
      <c r="P5" s="196"/>
      <c r="Q5" s="196"/>
      <c r="R5" s="196"/>
      <c r="S5" s="196"/>
      <c r="T5" s="196"/>
      <c r="U5" s="196"/>
      <c r="V5" s="196"/>
      <c r="W5" s="196"/>
      <c r="X5" s="197"/>
      <c r="Y5" s="317"/>
      <c r="Z5" s="314"/>
      <c r="AA5" s="314"/>
      <c r="AB5" s="314"/>
      <c r="AC5" s="314"/>
      <c r="AD5" s="314"/>
      <c r="AE5" s="314"/>
      <c r="AF5" s="314"/>
      <c r="AG5" s="314"/>
      <c r="AH5" s="314"/>
      <c r="AI5" s="314"/>
      <c r="AJ5" s="296"/>
    </row>
    <row r="6" spans="1:39" ht="11.85" customHeight="1">
      <c r="A6" s="18" t="s">
        <v>89</v>
      </c>
      <c r="B6" s="298"/>
      <c r="C6" s="299"/>
      <c r="D6" s="196"/>
      <c r="E6" s="326">
        <v>0.98</v>
      </c>
      <c r="F6" s="7">
        <v>0.65</v>
      </c>
      <c r="G6" s="307">
        <f>F6*$G$13</f>
        <v>58500</v>
      </c>
      <c r="H6" s="308"/>
      <c r="I6" s="309"/>
      <c r="J6" s="110"/>
      <c r="L6" s="9" t="s">
        <v>90</v>
      </c>
      <c r="M6" s="198">
        <v>1</v>
      </c>
      <c r="N6" s="199"/>
      <c r="O6" s="199"/>
      <c r="P6" s="199"/>
      <c r="Q6" s="199"/>
      <c r="R6" s="199"/>
      <c r="S6" s="199"/>
      <c r="T6" s="199"/>
      <c r="U6" s="199"/>
      <c r="V6" s="199"/>
      <c r="W6" s="199"/>
      <c r="X6" s="200"/>
      <c r="Y6" s="22" t="s">
        <v>89</v>
      </c>
      <c r="Z6" s="188"/>
      <c r="AA6" s="188"/>
      <c r="AB6" s="188"/>
      <c r="AC6" s="188"/>
      <c r="AD6" s="188"/>
      <c r="AE6" s="188"/>
      <c r="AF6" s="188"/>
      <c r="AG6" s="188"/>
      <c r="AH6" s="188"/>
      <c r="AI6" s="188"/>
      <c r="AJ6" s="42"/>
    </row>
    <row r="7" spans="1:39" ht="11.85" customHeight="1">
      <c r="A7" s="9" t="s">
        <v>90</v>
      </c>
      <c r="B7" s="300"/>
      <c r="C7" s="301"/>
      <c r="D7" s="199"/>
      <c r="E7" s="327"/>
      <c r="F7" s="8">
        <v>0.16</v>
      </c>
      <c r="G7" s="307">
        <f t="shared" ref="G7:G12" si="0">F7*$G$13</f>
        <v>14400</v>
      </c>
      <c r="H7" s="308"/>
      <c r="I7" s="309"/>
      <c r="J7" s="111"/>
      <c r="L7" s="9" t="s">
        <v>91</v>
      </c>
      <c r="M7" s="198">
        <v>1</v>
      </c>
      <c r="N7" s="199"/>
      <c r="O7" s="199"/>
      <c r="P7" s="199"/>
      <c r="Q7" s="199"/>
      <c r="R7" s="199"/>
      <c r="S7" s="199"/>
      <c r="T7" s="199"/>
      <c r="U7" s="199"/>
      <c r="V7" s="204"/>
      <c r="W7" s="199"/>
      <c r="X7" s="200"/>
      <c r="Y7" s="14" t="s">
        <v>90</v>
      </c>
      <c r="Z7" s="189"/>
      <c r="AA7" s="189"/>
      <c r="AB7" s="189"/>
      <c r="AC7" s="189"/>
      <c r="AD7" s="189"/>
      <c r="AE7" s="189"/>
      <c r="AF7" s="189"/>
      <c r="AG7" s="189"/>
      <c r="AH7" s="189"/>
      <c r="AI7" s="189"/>
      <c r="AJ7" s="43"/>
    </row>
    <row r="8" spans="1:39" ht="11.85" customHeight="1">
      <c r="A8" s="9" t="s">
        <v>91</v>
      </c>
      <c r="B8" s="300"/>
      <c r="C8" s="301"/>
      <c r="D8" s="199"/>
      <c r="E8" s="327"/>
      <c r="F8" s="8">
        <v>0.13</v>
      </c>
      <c r="G8" s="307">
        <f t="shared" si="0"/>
        <v>11700</v>
      </c>
      <c r="H8" s="308"/>
      <c r="I8" s="309"/>
      <c r="J8" s="111"/>
      <c r="L8" s="9" t="s">
        <v>92</v>
      </c>
      <c r="M8" s="198">
        <v>1</v>
      </c>
      <c r="N8" s="199"/>
      <c r="O8" s="199"/>
      <c r="P8" s="199"/>
      <c r="Q8" s="199"/>
      <c r="R8" s="199"/>
      <c r="S8" s="199"/>
      <c r="T8" s="199"/>
      <c r="U8" s="199"/>
      <c r="V8" s="199"/>
      <c r="W8" s="199"/>
      <c r="X8" s="200"/>
      <c r="Y8" s="14" t="s">
        <v>91</v>
      </c>
      <c r="Z8" s="189"/>
      <c r="AA8" s="189"/>
      <c r="AB8" s="189"/>
      <c r="AC8" s="189"/>
      <c r="AD8" s="189"/>
      <c r="AE8" s="189"/>
      <c r="AF8" s="189"/>
      <c r="AG8" s="189"/>
      <c r="AH8" s="189"/>
      <c r="AI8" s="189"/>
      <c r="AJ8" s="43"/>
    </row>
    <row r="9" spans="1:39" ht="11.85" customHeight="1">
      <c r="A9" s="9" t="s">
        <v>92</v>
      </c>
      <c r="B9" s="300"/>
      <c r="C9" s="301"/>
      <c r="D9" s="199"/>
      <c r="E9" s="327"/>
      <c r="F9" s="8">
        <v>0.03</v>
      </c>
      <c r="G9" s="307">
        <f t="shared" si="0"/>
        <v>2700</v>
      </c>
      <c r="H9" s="308"/>
      <c r="I9" s="309"/>
      <c r="J9" s="111"/>
      <c r="L9" s="9" t="s">
        <v>93</v>
      </c>
      <c r="M9" s="198">
        <v>1</v>
      </c>
      <c r="N9" s="199"/>
      <c r="O9" s="199"/>
      <c r="P9" s="199"/>
      <c r="Q9" s="199"/>
      <c r="R9" s="199"/>
      <c r="S9" s="199"/>
      <c r="T9" s="199"/>
      <c r="U9" s="199"/>
      <c r="V9" s="199"/>
      <c r="W9" s="199"/>
      <c r="X9" s="200"/>
      <c r="Y9" s="14" t="s">
        <v>92</v>
      </c>
      <c r="Z9" s="189"/>
      <c r="AA9" s="189"/>
      <c r="AB9" s="189"/>
      <c r="AC9" s="189"/>
      <c r="AD9" s="189"/>
      <c r="AE9" s="189"/>
      <c r="AF9" s="189"/>
      <c r="AG9" s="189"/>
      <c r="AH9" s="189"/>
      <c r="AI9" s="189"/>
      <c r="AJ9" s="43"/>
    </row>
    <row r="10" spans="1:39" ht="11.85" customHeight="1">
      <c r="A10" s="9" t="s">
        <v>93</v>
      </c>
      <c r="B10" s="300"/>
      <c r="C10" s="301"/>
      <c r="D10" s="199"/>
      <c r="E10" s="328"/>
      <c r="F10" s="8">
        <v>0.01</v>
      </c>
      <c r="G10" s="307">
        <f t="shared" si="0"/>
        <v>900</v>
      </c>
      <c r="H10" s="308"/>
      <c r="I10" s="309"/>
      <c r="J10" s="111"/>
      <c r="L10" s="9" t="s">
        <v>94</v>
      </c>
      <c r="M10" s="198">
        <v>1</v>
      </c>
      <c r="N10" s="199"/>
      <c r="O10" s="199"/>
      <c r="P10" s="199"/>
      <c r="Q10" s="199"/>
      <c r="R10" s="199"/>
      <c r="S10" s="199"/>
      <c r="T10" s="199"/>
      <c r="U10" s="199"/>
      <c r="V10" s="199"/>
      <c r="W10" s="199"/>
      <c r="X10" s="200"/>
      <c r="Y10" s="14" t="s">
        <v>93</v>
      </c>
      <c r="Z10" s="189"/>
      <c r="AA10" s="189"/>
      <c r="AB10" s="189"/>
      <c r="AC10" s="189"/>
      <c r="AD10" s="189"/>
      <c r="AE10" s="189"/>
      <c r="AF10" s="189"/>
      <c r="AG10" s="189"/>
      <c r="AH10" s="189"/>
      <c r="AI10" s="189"/>
      <c r="AJ10" s="43"/>
    </row>
    <row r="11" spans="1:39" ht="11.85" customHeight="1">
      <c r="A11" s="9" t="s">
        <v>94</v>
      </c>
      <c r="B11" s="300"/>
      <c r="C11" s="301"/>
      <c r="D11" s="199"/>
      <c r="E11" s="8">
        <v>0.01</v>
      </c>
      <c r="F11" s="8">
        <v>0.01</v>
      </c>
      <c r="G11" s="307">
        <f t="shared" si="0"/>
        <v>900</v>
      </c>
      <c r="H11" s="308"/>
      <c r="I11" s="309"/>
      <c r="J11" s="111"/>
      <c r="L11" s="12" t="s">
        <v>95</v>
      </c>
      <c r="M11" s="201">
        <v>1</v>
      </c>
      <c r="N11" s="202"/>
      <c r="O11" s="202"/>
      <c r="P11" s="202"/>
      <c r="Q11" s="202"/>
      <c r="R11" s="202"/>
      <c r="S11" s="202"/>
      <c r="T11" s="202"/>
      <c r="U11" s="202"/>
      <c r="V11" s="202"/>
      <c r="W11" s="202"/>
      <c r="X11" s="203"/>
      <c r="Y11" s="14" t="s">
        <v>94</v>
      </c>
      <c r="Z11" s="189"/>
      <c r="AA11" s="189"/>
      <c r="AB11" s="189"/>
      <c r="AC11" s="189"/>
      <c r="AD11" s="189"/>
      <c r="AE11" s="189"/>
      <c r="AF11" s="189"/>
      <c r="AG11" s="189"/>
      <c r="AH11" s="189"/>
      <c r="AI11" s="189"/>
      <c r="AJ11" s="43"/>
    </row>
    <row r="12" spans="1:39" ht="11.85" customHeight="1">
      <c r="A12" s="12" t="s">
        <v>95</v>
      </c>
      <c r="B12" s="302"/>
      <c r="C12" s="303"/>
      <c r="D12" s="202"/>
      <c r="E12" s="17">
        <v>0.01</v>
      </c>
      <c r="F12" s="17">
        <v>0.01</v>
      </c>
      <c r="G12" s="310">
        <f t="shared" si="0"/>
        <v>900</v>
      </c>
      <c r="H12" s="311"/>
      <c r="I12" s="312"/>
      <c r="J12" s="112"/>
      <c r="Y12" s="23" t="s">
        <v>95</v>
      </c>
      <c r="Z12" s="190"/>
      <c r="AA12" s="190"/>
      <c r="AB12" s="190"/>
      <c r="AC12" s="190"/>
      <c r="AD12" s="190"/>
      <c r="AE12" s="190"/>
      <c r="AF12" s="190"/>
      <c r="AG12" s="190"/>
      <c r="AH12" s="190"/>
      <c r="AI12" s="190"/>
      <c r="AJ12" s="44"/>
    </row>
    <row r="13" spans="1:39" ht="11.85" customHeight="1">
      <c r="E13" s="45" t="s">
        <v>28</v>
      </c>
      <c r="F13" s="46">
        <f>SUM(F6:F12)</f>
        <v>1</v>
      </c>
      <c r="G13" s="304">
        <v>90000</v>
      </c>
      <c r="H13" s="304"/>
      <c r="I13" s="304"/>
      <c r="J13" s="47"/>
      <c r="Y13" s="293" t="s">
        <v>10</v>
      </c>
      <c r="Z13" s="313" t="s">
        <v>178</v>
      </c>
      <c r="AA13" s="313" t="s">
        <v>179</v>
      </c>
      <c r="AB13" s="313" t="s">
        <v>180</v>
      </c>
      <c r="AC13" s="313" t="s">
        <v>181</v>
      </c>
      <c r="AD13" s="313" t="s">
        <v>182</v>
      </c>
      <c r="AE13" s="313" t="s">
        <v>183</v>
      </c>
      <c r="AF13" s="313" t="s">
        <v>184</v>
      </c>
      <c r="AG13" s="313" t="s">
        <v>185</v>
      </c>
      <c r="AH13" s="313" t="s">
        <v>186</v>
      </c>
      <c r="AI13" s="313" t="s">
        <v>187</v>
      </c>
      <c r="AJ13" s="297"/>
    </row>
    <row r="14" spans="1:39" ht="11.25" customHeight="1">
      <c r="L14" s="119" t="s">
        <v>355</v>
      </c>
      <c r="Y14" s="294"/>
      <c r="Z14" s="314"/>
      <c r="AA14" s="314"/>
      <c r="AB14" s="314"/>
      <c r="AC14" s="314"/>
      <c r="AD14" s="314"/>
      <c r="AE14" s="314"/>
      <c r="AF14" s="314"/>
      <c r="AG14" s="314"/>
      <c r="AH14" s="314"/>
      <c r="AI14" s="314"/>
      <c r="AJ14" s="296"/>
    </row>
    <row r="15" spans="1:39" ht="11.85" customHeight="1">
      <c r="Y15" s="22" t="s">
        <v>89</v>
      </c>
      <c r="Z15" s="188"/>
      <c r="AA15" s="188"/>
      <c r="AB15" s="188"/>
      <c r="AC15" s="188"/>
      <c r="AD15" s="188"/>
      <c r="AE15" s="191">
        <v>1</v>
      </c>
      <c r="AF15" s="188"/>
      <c r="AG15" s="188"/>
      <c r="AH15" s="188"/>
      <c r="AI15" s="188"/>
      <c r="AJ15" s="42"/>
    </row>
    <row r="16" spans="1:39" ht="11.25" customHeight="1">
      <c r="A16" s="119" t="s">
        <v>353</v>
      </c>
      <c r="L16" s="269" t="s">
        <v>10</v>
      </c>
      <c r="M16" s="305" t="s">
        <v>199</v>
      </c>
      <c r="N16" s="305"/>
      <c r="O16" s="305"/>
      <c r="P16" s="305"/>
      <c r="Q16" s="305"/>
      <c r="R16" s="305"/>
      <c r="S16" s="305"/>
      <c r="T16" s="305"/>
      <c r="U16" s="305"/>
      <c r="V16" s="305"/>
      <c r="W16" s="305"/>
      <c r="X16" s="306"/>
      <c r="Y16" s="14" t="s">
        <v>90</v>
      </c>
      <c r="Z16" s="189"/>
      <c r="AA16" s="189"/>
      <c r="AB16" s="189"/>
      <c r="AC16" s="189"/>
      <c r="AD16" s="189"/>
      <c r="AE16" s="192">
        <v>1</v>
      </c>
      <c r="AF16" s="189"/>
      <c r="AG16" s="189"/>
      <c r="AH16" s="189"/>
      <c r="AI16" s="189"/>
      <c r="AJ16" s="43"/>
    </row>
    <row r="17" spans="1:36" ht="11.85" customHeight="1">
      <c r="A17" s="1"/>
      <c r="L17" s="271"/>
      <c r="M17" s="29" t="s">
        <v>32</v>
      </c>
      <c r="N17" s="29" t="s">
        <v>33</v>
      </c>
      <c r="O17" s="29" t="s">
        <v>34</v>
      </c>
      <c r="P17" s="29" t="s">
        <v>35</v>
      </c>
      <c r="Q17" s="29" t="s">
        <v>36</v>
      </c>
      <c r="R17" s="29" t="s">
        <v>37</v>
      </c>
      <c r="S17" s="29" t="s">
        <v>38</v>
      </c>
      <c r="T17" s="29" t="s">
        <v>39</v>
      </c>
      <c r="U17" s="29" t="s">
        <v>40</v>
      </c>
      <c r="V17" s="29" t="s">
        <v>41</v>
      </c>
      <c r="W17" s="29" t="s">
        <v>42</v>
      </c>
      <c r="X17" s="28" t="s">
        <v>43</v>
      </c>
      <c r="Y17" s="14" t="s">
        <v>91</v>
      </c>
      <c r="Z17" s="189"/>
      <c r="AA17" s="189"/>
      <c r="AB17" s="189"/>
      <c r="AC17" s="189"/>
      <c r="AD17" s="189"/>
      <c r="AE17" s="192">
        <v>1</v>
      </c>
      <c r="AF17" s="189"/>
      <c r="AG17" s="189"/>
      <c r="AH17" s="189"/>
      <c r="AI17" s="189"/>
      <c r="AJ17" s="43"/>
    </row>
    <row r="18" spans="1:36" ht="11.85" customHeight="1">
      <c r="A18" s="269" t="s">
        <v>10</v>
      </c>
      <c r="B18" s="346" t="s">
        <v>318</v>
      </c>
      <c r="C18" s="346"/>
      <c r="D18" s="346"/>
      <c r="E18" s="346"/>
      <c r="F18" s="346"/>
      <c r="G18" s="346"/>
      <c r="H18" s="346"/>
      <c r="I18" s="346"/>
      <c r="J18" s="347"/>
      <c r="L18" s="13" t="s">
        <v>89</v>
      </c>
      <c r="M18" s="205"/>
      <c r="N18" s="205"/>
      <c r="O18" s="205"/>
      <c r="P18" s="205"/>
      <c r="Q18" s="205"/>
      <c r="R18" s="205"/>
      <c r="S18" s="205"/>
      <c r="T18" s="205"/>
      <c r="U18" s="205"/>
      <c r="V18" s="205"/>
      <c r="W18" s="205"/>
      <c r="X18" s="206"/>
      <c r="Y18" s="14" t="s">
        <v>92</v>
      </c>
      <c r="Z18" s="189"/>
      <c r="AA18" s="189"/>
      <c r="AB18" s="189"/>
      <c r="AC18" s="189"/>
      <c r="AD18" s="189"/>
      <c r="AE18" s="192">
        <v>1</v>
      </c>
      <c r="AF18" s="189"/>
      <c r="AG18" s="189"/>
      <c r="AH18" s="189"/>
      <c r="AI18" s="189"/>
      <c r="AJ18" s="43"/>
    </row>
    <row r="19" spans="1:36" ht="11.85" customHeight="1">
      <c r="A19" s="270"/>
      <c r="B19" s="10" t="s">
        <v>369</v>
      </c>
      <c r="C19" s="10" t="s">
        <v>370</v>
      </c>
      <c r="D19" s="10" t="s">
        <v>371</v>
      </c>
      <c r="E19" s="10" t="s">
        <v>372</v>
      </c>
      <c r="F19" s="10" t="s">
        <v>373</v>
      </c>
      <c r="G19" s="10" t="s">
        <v>374</v>
      </c>
      <c r="H19" s="10" t="s">
        <v>375</v>
      </c>
      <c r="I19" s="10" t="s">
        <v>376</v>
      </c>
      <c r="J19" s="164" t="s">
        <v>377</v>
      </c>
      <c r="L19" s="9" t="s">
        <v>90</v>
      </c>
      <c r="M19" s="207"/>
      <c r="N19" s="207"/>
      <c r="O19" s="207"/>
      <c r="P19" s="207"/>
      <c r="Q19" s="207"/>
      <c r="R19" s="207"/>
      <c r="S19" s="207"/>
      <c r="T19" s="207"/>
      <c r="U19" s="207"/>
      <c r="V19" s="207"/>
      <c r="W19" s="207"/>
      <c r="X19" s="208"/>
      <c r="Y19" s="14" t="s">
        <v>93</v>
      </c>
      <c r="Z19" s="189"/>
      <c r="AA19" s="189"/>
      <c r="AB19" s="189"/>
      <c r="AC19" s="189"/>
      <c r="AD19" s="189"/>
      <c r="AE19" s="192">
        <v>1</v>
      </c>
      <c r="AF19" s="189"/>
      <c r="AG19" s="189"/>
      <c r="AH19" s="189"/>
      <c r="AI19" s="189"/>
      <c r="AJ19" s="43"/>
    </row>
    <row r="20" spans="1:36" ht="11.85" customHeight="1">
      <c r="A20" s="270"/>
      <c r="B20" s="342" t="s">
        <v>12</v>
      </c>
      <c r="C20" s="342" t="s">
        <v>12</v>
      </c>
      <c r="D20" s="342" t="s">
        <v>12</v>
      </c>
      <c r="E20" s="342" t="s">
        <v>12</v>
      </c>
      <c r="F20" s="342" t="s">
        <v>12</v>
      </c>
      <c r="G20" s="342" t="s">
        <v>12</v>
      </c>
      <c r="H20" s="342" t="s">
        <v>12</v>
      </c>
      <c r="I20" s="342" t="s">
        <v>12</v>
      </c>
      <c r="J20" s="344" t="s">
        <v>12</v>
      </c>
      <c r="L20" s="9" t="s">
        <v>91</v>
      </c>
      <c r="M20" s="207"/>
      <c r="N20" s="207"/>
      <c r="O20" s="207"/>
      <c r="P20" s="207"/>
      <c r="Q20" s="207"/>
      <c r="R20" s="207"/>
      <c r="S20" s="207"/>
      <c r="T20" s="207"/>
      <c r="U20" s="207"/>
      <c r="V20" s="207"/>
      <c r="W20" s="207"/>
      <c r="X20" s="208"/>
      <c r="Y20" s="14" t="s">
        <v>94</v>
      </c>
      <c r="Z20" s="189"/>
      <c r="AA20" s="189"/>
      <c r="AB20" s="189"/>
      <c r="AC20" s="189"/>
      <c r="AD20" s="189"/>
      <c r="AE20" s="192">
        <v>1</v>
      </c>
      <c r="AF20" s="189"/>
      <c r="AG20" s="189"/>
      <c r="AH20" s="189"/>
      <c r="AI20" s="189"/>
      <c r="AJ20" s="43"/>
    </row>
    <row r="21" spans="1:36" ht="11.85" customHeight="1">
      <c r="A21" s="271"/>
      <c r="B21" s="343"/>
      <c r="C21" s="343"/>
      <c r="D21" s="343"/>
      <c r="E21" s="343"/>
      <c r="F21" s="343"/>
      <c r="G21" s="343"/>
      <c r="H21" s="343"/>
      <c r="I21" s="343"/>
      <c r="J21" s="345"/>
      <c r="L21" s="9" t="s">
        <v>92</v>
      </c>
      <c r="M21" s="207"/>
      <c r="N21" s="207"/>
      <c r="O21" s="207"/>
      <c r="P21" s="207"/>
      <c r="Q21" s="207"/>
      <c r="R21" s="207"/>
      <c r="S21" s="207"/>
      <c r="T21" s="207"/>
      <c r="U21" s="207"/>
      <c r="V21" s="207"/>
      <c r="W21" s="207"/>
      <c r="X21" s="208"/>
      <c r="Y21" s="23" t="s">
        <v>95</v>
      </c>
      <c r="Z21" s="190"/>
      <c r="AA21" s="190"/>
      <c r="AB21" s="190"/>
      <c r="AC21" s="190"/>
      <c r="AD21" s="190"/>
      <c r="AE21" s="193">
        <v>1</v>
      </c>
      <c r="AF21" s="190"/>
      <c r="AG21" s="190"/>
      <c r="AH21" s="190"/>
      <c r="AI21" s="190"/>
      <c r="AJ21" s="44"/>
    </row>
    <row r="22" spans="1:36" ht="11.85" customHeight="1">
      <c r="A22" s="13" t="s">
        <v>89</v>
      </c>
      <c r="B22" s="113"/>
      <c r="C22" s="113"/>
      <c r="D22" s="113"/>
      <c r="E22" s="113"/>
      <c r="F22" s="113"/>
      <c r="G22" s="113"/>
      <c r="H22" s="113"/>
      <c r="I22" s="113"/>
      <c r="J22" s="114"/>
      <c r="L22" s="9" t="s">
        <v>93</v>
      </c>
      <c r="M22" s="207"/>
      <c r="N22" s="207"/>
      <c r="O22" s="207"/>
      <c r="P22" s="207"/>
      <c r="Q22" s="207"/>
      <c r="R22" s="207"/>
      <c r="S22" s="207"/>
      <c r="T22" s="207"/>
      <c r="U22" s="207"/>
      <c r="V22" s="207"/>
      <c r="W22" s="207"/>
      <c r="X22" s="208"/>
      <c r="Y22" s="293" t="s">
        <v>10</v>
      </c>
      <c r="Z22" s="313" t="s">
        <v>188</v>
      </c>
      <c r="AA22" s="313" t="s">
        <v>189</v>
      </c>
      <c r="AB22" s="313" t="s">
        <v>190</v>
      </c>
      <c r="AC22" s="313" t="s">
        <v>191</v>
      </c>
      <c r="AD22" s="313" t="s">
        <v>192</v>
      </c>
      <c r="AE22" s="313" t="s">
        <v>193</v>
      </c>
      <c r="AF22" s="313" t="s">
        <v>194</v>
      </c>
      <c r="AG22" s="313" t="s">
        <v>195</v>
      </c>
      <c r="AH22" s="313" t="s">
        <v>196</v>
      </c>
      <c r="AI22" s="313" t="s">
        <v>197</v>
      </c>
      <c r="AJ22" s="318" t="s">
        <v>198</v>
      </c>
    </row>
    <row r="23" spans="1:36" ht="11.85" customHeight="1">
      <c r="A23" s="9" t="s">
        <v>90</v>
      </c>
      <c r="B23" s="115"/>
      <c r="C23" s="115"/>
      <c r="D23" s="115"/>
      <c r="E23" s="115"/>
      <c r="F23" s="115"/>
      <c r="G23" s="115"/>
      <c r="H23" s="115"/>
      <c r="I23" s="115"/>
      <c r="J23" s="111"/>
      <c r="L23" s="9" t="s">
        <v>94</v>
      </c>
      <c r="M23" s="207"/>
      <c r="N23" s="207"/>
      <c r="O23" s="207"/>
      <c r="P23" s="207"/>
      <c r="Q23" s="207"/>
      <c r="R23" s="207"/>
      <c r="S23" s="207"/>
      <c r="T23" s="207"/>
      <c r="U23" s="207"/>
      <c r="V23" s="207"/>
      <c r="W23" s="207"/>
      <c r="X23" s="208"/>
      <c r="Y23" s="294"/>
      <c r="Z23" s="314"/>
      <c r="AA23" s="314"/>
      <c r="AB23" s="314"/>
      <c r="AC23" s="314"/>
      <c r="AD23" s="314"/>
      <c r="AE23" s="314"/>
      <c r="AF23" s="314"/>
      <c r="AG23" s="314"/>
      <c r="AH23" s="314"/>
      <c r="AI23" s="314"/>
      <c r="AJ23" s="319"/>
    </row>
    <row r="24" spans="1:36" ht="11.85" customHeight="1">
      <c r="A24" s="9" t="s">
        <v>91</v>
      </c>
      <c r="B24" s="115"/>
      <c r="C24" s="115"/>
      <c r="D24" s="115"/>
      <c r="E24" s="115"/>
      <c r="F24" s="115"/>
      <c r="G24" s="115"/>
      <c r="H24" s="115"/>
      <c r="I24" s="115"/>
      <c r="J24" s="111"/>
      <c r="L24" s="9" t="s">
        <v>95</v>
      </c>
      <c r="M24" s="207"/>
      <c r="N24" s="207"/>
      <c r="O24" s="207"/>
      <c r="P24" s="207"/>
      <c r="Q24" s="207"/>
      <c r="R24" s="207"/>
      <c r="S24" s="207"/>
      <c r="T24" s="207"/>
      <c r="U24" s="207"/>
      <c r="V24" s="207"/>
      <c r="W24" s="207"/>
      <c r="X24" s="208"/>
      <c r="Y24" s="22" t="s">
        <v>89</v>
      </c>
      <c r="Z24" s="182"/>
      <c r="AA24" s="182"/>
      <c r="AB24" s="182"/>
      <c r="AC24" s="182"/>
      <c r="AD24" s="182"/>
      <c r="AE24" s="182"/>
      <c r="AF24" s="182"/>
      <c r="AG24" s="182"/>
      <c r="AH24" s="182"/>
      <c r="AI24" s="182"/>
      <c r="AJ24" s="183"/>
    </row>
    <row r="25" spans="1:36" ht="11.85" customHeight="1">
      <c r="A25" s="9" t="s">
        <v>92</v>
      </c>
      <c r="B25" s="115"/>
      <c r="C25" s="115"/>
      <c r="D25" s="115"/>
      <c r="E25" s="115"/>
      <c r="F25" s="115"/>
      <c r="G25" s="115"/>
      <c r="H25" s="115"/>
      <c r="I25" s="115"/>
      <c r="J25" s="111"/>
      <c r="L25" s="30" t="s">
        <v>10</v>
      </c>
      <c r="M25" s="31" t="s">
        <v>44</v>
      </c>
      <c r="N25" s="31" t="s">
        <v>45</v>
      </c>
      <c r="O25" s="31" t="s">
        <v>46</v>
      </c>
      <c r="P25" s="31" t="s">
        <v>47</v>
      </c>
      <c r="Q25" s="31" t="s">
        <v>48</v>
      </c>
      <c r="R25" s="31" t="s">
        <v>49</v>
      </c>
      <c r="S25" s="31" t="s">
        <v>50</v>
      </c>
      <c r="T25" s="31" t="s">
        <v>51</v>
      </c>
      <c r="U25" s="31" t="s">
        <v>52</v>
      </c>
      <c r="V25" s="31" t="s">
        <v>53</v>
      </c>
      <c r="W25" s="31" t="s">
        <v>54</v>
      </c>
      <c r="X25" s="48" t="s">
        <v>55</v>
      </c>
      <c r="Y25" s="14" t="s">
        <v>90</v>
      </c>
      <c r="Z25" s="184"/>
      <c r="AA25" s="184"/>
      <c r="AB25" s="184"/>
      <c r="AC25" s="184"/>
      <c r="AD25" s="184"/>
      <c r="AE25" s="184"/>
      <c r="AF25" s="184"/>
      <c r="AG25" s="184"/>
      <c r="AH25" s="184"/>
      <c r="AI25" s="184"/>
      <c r="AJ25" s="185"/>
    </row>
    <row r="26" spans="1:36" ht="11.85" customHeight="1">
      <c r="A26" s="9" t="s">
        <v>93</v>
      </c>
      <c r="B26" s="115"/>
      <c r="C26" s="115"/>
      <c r="D26" s="115"/>
      <c r="E26" s="115"/>
      <c r="F26" s="115"/>
      <c r="G26" s="115"/>
      <c r="H26" s="115"/>
      <c r="I26" s="115"/>
      <c r="J26" s="111"/>
      <c r="L26" s="9" t="s">
        <v>89</v>
      </c>
      <c r="M26" s="207"/>
      <c r="N26" s="207"/>
      <c r="O26" s="207"/>
      <c r="P26" s="207"/>
      <c r="Q26" s="207"/>
      <c r="R26" s="207"/>
      <c r="S26" s="207"/>
      <c r="T26" s="207"/>
      <c r="U26" s="209">
        <v>1</v>
      </c>
      <c r="V26" s="207"/>
      <c r="W26" s="207"/>
      <c r="X26" s="208"/>
      <c r="Y26" s="14" t="s">
        <v>91</v>
      </c>
      <c r="Z26" s="184"/>
      <c r="AA26" s="184"/>
      <c r="AB26" s="184"/>
      <c r="AC26" s="184"/>
      <c r="AD26" s="184"/>
      <c r="AE26" s="184"/>
      <c r="AF26" s="184"/>
      <c r="AG26" s="184"/>
      <c r="AH26" s="184"/>
      <c r="AI26" s="184"/>
      <c r="AJ26" s="185"/>
    </row>
    <row r="27" spans="1:36" ht="11.85" customHeight="1">
      <c r="A27" s="9" t="s">
        <v>94</v>
      </c>
      <c r="B27" s="115"/>
      <c r="C27" s="115"/>
      <c r="D27" s="115"/>
      <c r="E27" s="115"/>
      <c r="F27" s="115"/>
      <c r="G27" s="115"/>
      <c r="H27" s="115"/>
      <c r="I27" s="115"/>
      <c r="J27" s="111"/>
      <c r="L27" s="9" t="s">
        <v>90</v>
      </c>
      <c r="M27" s="207"/>
      <c r="N27" s="207"/>
      <c r="O27" s="207"/>
      <c r="P27" s="207"/>
      <c r="Q27" s="207"/>
      <c r="R27" s="207"/>
      <c r="S27" s="207"/>
      <c r="T27" s="207"/>
      <c r="U27" s="209">
        <v>1</v>
      </c>
      <c r="V27" s="207"/>
      <c r="W27" s="207"/>
      <c r="X27" s="208"/>
      <c r="Y27" s="14" t="s">
        <v>92</v>
      </c>
      <c r="Z27" s="184"/>
      <c r="AA27" s="184"/>
      <c r="AB27" s="184"/>
      <c r="AC27" s="184"/>
      <c r="AD27" s="184"/>
      <c r="AE27" s="184"/>
      <c r="AF27" s="184"/>
      <c r="AG27" s="184"/>
      <c r="AH27" s="184"/>
      <c r="AI27" s="184"/>
      <c r="AJ27" s="185"/>
    </row>
    <row r="28" spans="1:36" ht="11.85" customHeight="1">
      <c r="A28" s="19" t="s">
        <v>95</v>
      </c>
      <c r="B28" s="116"/>
      <c r="C28" s="116"/>
      <c r="D28" s="116"/>
      <c r="E28" s="116"/>
      <c r="F28" s="116"/>
      <c r="G28" s="116"/>
      <c r="H28" s="116"/>
      <c r="I28" s="116"/>
      <c r="J28" s="117"/>
      <c r="L28" s="9" t="s">
        <v>91</v>
      </c>
      <c r="M28" s="207"/>
      <c r="N28" s="207"/>
      <c r="O28" s="207"/>
      <c r="P28" s="207"/>
      <c r="Q28" s="207"/>
      <c r="R28" s="207"/>
      <c r="S28" s="207"/>
      <c r="T28" s="207"/>
      <c r="U28" s="209">
        <v>1</v>
      </c>
      <c r="V28" s="207"/>
      <c r="W28" s="207"/>
      <c r="X28" s="208"/>
      <c r="Y28" s="14" t="s">
        <v>93</v>
      </c>
      <c r="Z28" s="184"/>
      <c r="AA28" s="184"/>
      <c r="AB28" s="184"/>
      <c r="AC28" s="184"/>
      <c r="AD28" s="184"/>
      <c r="AE28" s="184"/>
      <c r="AF28" s="184"/>
      <c r="AG28" s="184"/>
      <c r="AH28" s="184"/>
      <c r="AI28" s="184"/>
      <c r="AJ28" s="185"/>
    </row>
    <row r="29" spans="1:36" ht="11.85" customHeight="1">
      <c r="A29" s="332" t="s">
        <v>10</v>
      </c>
      <c r="B29" s="20" t="s">
        <v>379</v>
      </c>
      <c r="C29" s="20" t="s">
        <v>378</v>
      </c>
      <c r="D29" s="20" t="s">
        <v>380</v>
      </c>
      <c r="E29" s="20" t="s">
        <v>381</v>
      </c>
      <c r="F29" s="20" t="s">
        <v>382</v>
      </c>
      <c r="G29" s="20" t="s">
        <v>383</v>
      </c>
      <c r="H29" s="20" t="s">
        <v>384</v>
      </c>
      <c r="I29" s="20" t="s">
        <v>385</v>
      </c>
      <c r="J29" s="21" t="s">
        <v>386</v>
      </c>
      <c r="L29" s="9" t="s">
        <v>92</v>
      </c>
      <c r="M29" s="207"/>
      <c r="N29" s="207"/>
      <c r="O29" s="207"/>
      <c r="P29" s="207"/>
      <c r="Q29" s="207"/>
      <c r="R29" s="207"/>
      <c r="S29" s="207"/>
      <c r="T29" s="207"/>
      <c r="U29" s="209">
        <v>1</v>
      </c>
      <c r="V29" s="207"/>
      <c r="W29" s="207"/>
      <c r="X29" s="208"/>
      <c r="Y29" s="14" t="s">
        <v>94</v>
      </c>
      <c r="Z29" s="184"/>
      <c r="AA29" s="184"/>
      <c r="AB29" s="184"/>
      <c r="AC29" s="184"/>
      <c r="AD29" s="184"/>
      <c r="AE29" s="184"/>
      <c r="AF29" s="184"/>
      <c r="AG29" s="184"/>
      <c r="AH29" s="184"/>
      <c r="AI29" s="184"/>
      <c r="AJ29" s="185"/>
    </row>
    <row r="30" spans="1:36" ht="11.85" customHeight="1">
      <c r="A30" s="333"/>
      <c r="B30" s="342" t="s">
        <v>12</v>
      </c>
      <c r="C30" s="342" t="s">
        <v>12</v>
      </c>
      <c r="D30" s="342" t="s">
        <v>12</v>
      </c>
      <c r="E30" s="342" t="s">
        <v>12</v>
      </c>
      <c r="F30" s="342" t="s">
        <v>12</v>
      </c>
      <c r="G30" s="342" t="s">
        <v>12</v>
      </c>
      <c r="H30" s="342" t="s">
        <v>12</v>
      </c>
      <c r="I30" s="342" t="s">
        <v>12</v>
      </c>
      <c r="J30" s="344" t="s">
        <v>12</v>
      </c>
      <c r="L30" s="9" t="s">
        <v>93</v>
      </c>
      <c r="M30" s="207"/>
      <c r="N30" s="207"/>
      <c r="O30" s="207"/>
      <c r="P30" s="207"/>
      <c r="Q30" s="207"/>
      <c r="R30" s="207"/>
      <c r="S30" s="207"/>
      <c r="T30" s="207"/>
      <c r="U30" s="209">
        <v>1</v>
      </c>
      <c r="V30" s="207"/>
      <c r="W30" s="207"/>
      <c r="X30" s="208"/>
      <c r="Y30" s="15" t="s">
        <v>95</v>
      </c>
      <c r="Z30" s="186"/>
      <c r="AA30" s="186"/>
      <c r="AB30" s="186"/>
      <c r="AC30" s="186"/>
      <c r="AD30" s="186"/>
      <c r="AE30" s="186"/>
      <c r="AF30" s="186"/>
      <c r="AG30" s="186"/>
      <c r="AH30" s="186"/>
      <c r="AI30" s="186"/>
      <c r="AJ30" s="187"/>
    </row>
    <row r="31" spans="1:36" ht="11.85" customHeight="1">
      <c r="A31" s="334"/>
      <c r="B31" s="343"/>
      <c r="C31" s="343"/>
      <c r="D31" s="343"/>
      <c r="E31" s="343"/>
      <c r="F31" s="343"/>
      <c r="G31" s="343"/>
      <c r="H31" s="343"/>
      <c r="I31" s="343"/>
      <c r="J31" s="345"/>
      <c r="L31" s="9" t="s">
        <v>94</v>
      </c>
      <c r="M31" s="207"/>
      <c r="N31" s="207"/>
      <c r="O31" s="207"/>
      <c r="P31" s="207"/>
      <c r="Q31" s="207"/>
      <c r="R31" s="207"/>
      <c r="S31" s="207"/>
      <c r="T31" s="207"/>
      <c r="U31" s="209">
        <v>1</v>
      </c>
      <c r="V31" s="207"/>
      <c r="W31" s="207"/>
      <c r="X31" s="208"/>
      <c r="Y31"/>
      <c r="Z31"/>
      <c r="AA31"/>
      <c r="AB31"/>
      <c r="AC31"/>
      <c r="AD31"/>
      <c r="AE31"/>
      <c r="AF31"/>
      <c r="AG31"/>
      <c r="AH31"/>
      <c r="AI31"/>
      <c r="AJ31"/>
    </row>
    <row r="32" spans="1:36" ht="11.85" customHeight="1">
      <c r="A32" s="13" t="s">
        <v>89</v>
      </c>
      <c r="B32" s="113"/>
      <c r="C32" s="113"/>
      <c r="D32" s="113"/>
      <c r="E32" s="113"/>
      <c r="F32" s="113"/>
      <c r="G32" s="113"/>
      <c r="H32" s="113"/>
      <c r="I32" s="113"/>
      <c r="J32" s="114"/>
      <c r="L32" s="9" t="s">
        <v>95</v>
      </c>
      <c r="M32" s="207"/>
      <c r="N32" s="207"/>
      <c r="O32" s="207"/>
      <c r="P32" s="207"/>
      <c r="Q32" s="207"/>
      <c r="R32" s="207"/>
      <c r="S32" s="207"/>
      <c r="T32" s="207"/>
      <c r="U32" s="209">
        <v>1</v>
      </c>
      <c r="V32" s="207"/>
      <c r="W32" s="207"/>
      <c r="X32" s="208"/>
      <c r="Y32"/>
      <c r="Z32"/>
      <c r="AA32"/>
      <c r="AB32"/>
      <c r="AC32"/>
      <c r="AD32"/>
      <c r="AE32"/>
      <c r="AF32"/>
      <c r="AG32"/>
      <c r="AH32"/>
      <c r="AI32"/>
      <c r="AJ32"/>
    </row>
    <row r="33" spans="1:36" ht="11.85" customHeight="1">
      <c r="A33" s="9" t="s">
        <v>90</v>
      </c>
      <c r="B33" s="115"/>
      <c r="C33" s="115"/>
      <c r="D33" s="115"/>
      <c r="E33" s="115"/>
      <c r="F33" s="115"/>
      <c r="G33" s="115"/>
      <c r="H33" s="115"/>
      <c r="I33" s="115"/>
      <c r="J33" s="111"/>
      <c r="L33" s="30" t="s">
        <v>10</v>
      </c>
      <c r="M33" s="31" t="s">
        <v>56</v>
      </c>
      <c r="N33" s="31" t="s">
        <v>57</v>
      </c>
      <c r="O33" s="31" t="s">
        <v>58</v>
      </c>
      <c r="P33" s="31" t="s">
        <v>59</v>
      </c>
      <c r="Q33" s="31" t="s">
        <v>60</v>
      </c>
      <c r="R33" s="31" t="s">
        <v>61</v>
      </c>
      <c r="S33" s="31" t="s">
        <v>62</v>
      </c>
      <c r="T33" s="31" t="s">
        <v>63</v>
      </c>
      <c r="U33" s="31" t="s">
        <v>64</v>
      </c>
      <c r="V33" s="31" t="s">
        <v>65</v>
      </c>
      <c r="W33" s="31" t="s">
        <v>66</v>
      </c>
      <c r="X33" s="48" t="s">
        <v>67</v>
      </c>
      <c r="Y33"/>
      <c r="Z33"/>
      <c r="AA33"/>
      <c r="AB33"/>
      <c r="AC33"/>
      <c r="AD33"/>
      <c r="AE33"/>
      <c r="AF33"/>
      <c r="AG33"/>
      <c r="AH33"/>
      <c r="AI33"/>
      <c r="AJ33"/>
    </row>
    <row r="34" spans="1:36" ht="11.85" customHeight="1">
      <c r="A34" s="9" t="s">
        <v>91</v>
      </c>
      <c r="B34" s="115"/>
      <c r="C34" s="115"/>
      <c r="D34" s="115"/>
      <c r="E34" s="115"/>
      <c r="F34" s="115"/>
      <c r="G34" s="115"/>
      <c r="H34" s="115"/>
      <c r="I34" s="115"/>
      <c r="J34" s="111"/>
      <c r="L34" s="9" t="s">
        <v>89</v>
      </c>
      <c r="M34" s="207"/>
      <c r="N34" s="207"/>
      <c r="O34" s="207"/>
      <c r="P34" s="207"/>
      <c r="Q34" s="207"/>
      <c r="R34" s="207"/>
      <c r="S34" s="207"/>
      <c r="T34" s="207"/>
      <c r="U34" s="207"/>
      <c r="V34" s="207"/>
      <c r="W34" s="207"/>
      <c r="X34" s="208"/>
      <c r="Y34"/>
      <c r="Z34"/>
      <c r="AA34"/>
      <c r="AB34"/>
      <c r="AC34"/>
      <c r="AD34"/>
      <c r="AE34"/>
      <c r="AF34"/>
      <c r="AG34"/>
      <c r="AH34"/>
      <c r="AI34"/>
      <c r="AJ34"/>
    </row>
    <row r="35" spans="1:36" ht="11.85" customHeight="1">
      <c r="A35" s="9" t="s">
        <v>92</v>
      </c>
      <c r="B35" s="115"/>
      <c r="C35" s="115"/>
      <c r="D35" s="115"/>
      <c r="E35" s="115"/>
      <c r="F35" s="115"/>
      <c r="G35" s="115"/>
      <c r="H35" s="115"/>
      <c r="I35" s="115"/>
      <c r="J35" s="111"/>
      <c r="L35" s="9" t="s">
        <v>90</v>
      </c>
      <c r="M35" s="207"/>
      <c r="N35" s="207"/>
      <c r="O35" s="207"/>
      <c r="P35" s="207"/>
      <c r="Q35" s="207"/>
      <c r="R35" s="207"/>
      <c r="S35" s="207"/>
      <c r="T35" s="207"/>
      <c r="U35" s="207"/>
      <c r="V35" s="207"/>
      <c r="W35" s="207"/>
      <c r="X35" s="208"/>
      <c r="Y35"/>
      <c r="Z35"/>
      <c r="AA35"/>
      <c r="AB35"/>
      <c r="AC35"/>
      <c r="AD35"/>
      <c r="AE35"/>
      <c r="AF35"/>
      <c r="AG35"/>
      <c r="AH35"/>
      <c r="AI35"/>
      <c r="AJ35"/>
    </row>
    <row r="36" spans="1:36" ht="11.85" customHeight="1">
      <c r="A36" s="9" t="s">
        <v>93</v>
      </c>
      <c r="B36" s="115"/>
      <c r="C36" s="115"/>
      <c r="D36" s="115"/>
      <c r="E36" s="115"/>
      <c r="F36" s="115"/>
      <c r="G36" s="115"/>
      <c r="H36" s="115"/>
      <c r="I36" s="115"/>
      <c r="J36" s="111"/>
      <c r="L36" s="9" t="s">
        <v>91</v>
      </c>
      <c r="M36" s="207"/>
      <c r="N36" s="207"/>
      <c r="O36" s="207"/>
      <c r="P36" s="207"/>
      <c r="Q36" s="207"/>
      <c r="R36" s="207"/>
      <c r="S36" s="207"/>
      <c r="T36" s="207"/>
      <c r="U36" s="207"/>
      <c r="V36" s="207"/>
      <c r="W36" s="207"/>
      <c r="X36" s="208"/>
      <c r="Y36"/>
      <c r="Z36"/>
      <c r="AA36"/>
      <c r="AB36"/>
      <c r="AC36"/>
      <c r="AD36"/>
      <c r="AE36"/>
      <c r="AF36"/>
      <c r="AG36"/>
      <c r="AH36"/>
      <c r="AI36"/>
      <c r="AJ36"/>
    </row>
    <row r="37" spans="1:36" ht="11.85" customHeight="1">
      <c r="A37" s="9" t="s">
        <v>94</v>
      </c>
      <c r="B37" s="115"/>
      <c r="C37" s="115"/>
      <c r="D37" s="115"/>
      <c r="E37" s="115"/>
      <c r="F37" s="115"/>
      <c r="G37" s="115"/>
      <c r="H37" s="115"/>
      <c r="I37" s="115"/>
      <c r="J37" s="111"/>
      <c r="L37" s="9" t="s">
        <v>92</v>
      </c>
      <c r="M37" s="207"/>
      <c r="N37" s="207"/>
      <c r="O37" s="207"/>
      <c r="P37" s="207"/>
      <c r="Q37" s="207"/>
      <c r="R37" s="207"/>
      <c r="S37" s="207"/>
      <c r="T37" s="207"/>
      <c r="U37" s="207"/>
      <c r="V37" s="207"/>
      <c r="W37" s="207"/>
      <c r="X37" s="208"/>
      <c r="Y37"/>
      <c r="Z37"/>
      <c r="AA37"/>
      <c r="AB37"/>
      <c r="AD37"/>
      <c r="AE37"/>
      <c r="AF37"/>
      <c r="AG37"/>
      <c r="AH37"/>
      <c r="AI37"/>
      <c r="AJ37"/>
    </row>
    <row r="38" spans="1:36" ht="11.85" customHeight="1">
      <c r="A38" s="12" t="s">
        <v>95</v>
      </c>
      <c r="B38" s="118"/>
      <c r="C38" s="118"/>
      <c r="D38" s="118"/>
      <c r="E38" s="118"/>
      <c r="F38" s="118"/>
      <c r="G38" s="118"/>
      <c r="H38" s="118"/>
      <c r="I38" s="118"/>
      <c r="J38" s="112"/>
      <c r="L38" s="9" t="s">
        <v>93</v>
      </c>
      <c r="M38" s="207"/>
      <c r="N38" s="207"/>
      <c r="O38" s="207"/>
      <c r="P38" s="207"/>
      <c r="Q38" s="207"/>
      <c r="R38" s="207"/>
      <c r="S38" s="207"/>
      <c r="T38" s="207"/>
      <c r="U38" s="207"/>
      <c r="V38" s="207"/>
      <c r="W38" s="207"/>
      <c r="X38" s="208"/>
      <c r="Y38"/>
      <c r="Z38"/>
      <c r="AA38"/>
      <c r="AB38"/>
      <c r="AD38"/>
      <c r="AE38"/>
      <c r="AF38"/>
      <c r="AG38"/>
      <c r="AH38"/>
      <c r="AI38"/>
      <c r="AJ38"/>
    </row>
    <row r="39" spans="1:36" ht="11.85" customHeight="1">
      <c r="A39"/>
      <c r="B39"/>
      <c r="C39"/>
      <c r="D39"/>
      <c r="E39"/>
      <c r="F39"/>
      <c r="G39"/>
      <c r="H39"/>
      <c r="I39"/>
      <c r="J39"/>
      <c r="L39" s="9" t="s">
        <v>94</v>
      </c>
      <c r="M39" s="207"/>
      <c r="N39" s="207"/>
      <c r="O39" s="207"/>
      <c r="P39" s="207"/>
      <c r="Q39" s="207"/>
      <c r="R39" s="207"/>
      <c r="S39" s="207"/>
      <c r="T39" s="207"/>
      <c r="U39" s="207"/>
      <c r="V39" s="207"/>
      <c r="W39" s="207"/>
      <c r="X39" s="208"/>
      <c r="Y39"/>
      <c r="Z39"/>
      <c r="AA39"/>
      <c r="AB39"/>
      <c r="AD39"/>
      <c r="AE39"/>
      <c r="AF39"/>
      <c r="AG39"/>
      <c r="AH39"/>
      <c r="AI39"/>
      <c r="AJ39"/>
    </row>
    <row r="40" spans="1:36" ht="11.85" customHeight="1">
      <c r="A40"/>
      <c r="B40"/>
      <c r="C40"/>
      <c r="D40"/>
      <c r="E40"/>
      <c r="F40"/>
      <c r="G40"/>
      <c r="H40"/>
      <c r="I40"/>
      <c r="J40"/>
      <c r="L40" s="12" t="s">
        <v>95</v>
      </c>
      <c r="M40" s="210"/>
      <c r="N40" s="210"/>
      <c r="O40" s="210"/>
      <c r="P40" s="210"/>
      <c r="Q40" s="210"/>
      <c r="R40" s="210"/>
      <c r="S40" s="210"/>
      <c r="T40" s="210"/>
      <c r="U40" s="210"/>
      <c r="V40" s="210"/>
      <c r="W40" s="210"/>
      <c r="X40" s="211"/>
      <c r="Y40"/>
      <c r="Z40"/>
      <c r="AA40"/>
      <c r="AB40"/>
      <c r="AD40"/>
      <c r="AE40"/>
      <c r="AF40"/>
      <c r="AG40"/>
      <c r="AH40"/>
      <c r="AI40"/>
      <c r="AJ40"/>
    </row>
    <row r="41" spans="1:36">
      <c r="AD41"/>
      <c r="AE41"/>
      <c r="AF41"/>
      <c r="AG41"/>
      <c r="AH41"/>
      <c r="AI41"/>
      <c r="AJ41"/>
    </row>
    <row r="42" spans="1:36">
      <c r="AD42"/>
      <c r="AE42"/>
      <c r="AF42"/>
      <c r="AG42"/>
      <c r="AH42"/>
      <c r="AI42"/>
      <c r="AJ42"/>
    </row>
  </sheetData>
  <sheetProtection password="D631" sheet="1" objects="1" scenarios="1"/>
  <mergeCells count="96">
    <mergeCell ref="Z13:Z14"/>
    <mergeCell ref="AA13:AA14"/>
    <mergeCell ref="AB13:AB14"/>
    <mergeCell ref="AC13:AC14"/>
    <mergeCell ref="B20:B21"/>
    <mergeCell ref="C20:C21"/>
    <mergeCell ref="D20:D21"/>
    <mergeCell ref="E20:E21"/>
    <mergeCell ref="A18:A21"/>
    <mergeCell ref="B18:J18"/>
    <mergeCell ref="F20:F21"/>
    <mergeCell ref="G20:G21"/>
    <mergeCell ref="H20:H21"/>
    <mergeCell ref="I20:I21"/>
    <mergeCell ref="J20:J21"/>
    <mergeCell ref="H30:H31"/>
    <mergeCell ref="I30:I31"/>
    <mergeCell ref="J30:J31"/>
    <mergeCell ref="B30:B31"/>
    <mergeCell ref="C30:C31"/>
    <mergeCell ref="D30:D31"/>
    <mergeCell ref="E30:E31"/>
    <mergeCell ref="F30:F31"/>
    <mergeCell ref="A29:A31"/>
    <mergeCell ref="U3:U4"/>
    <mergeCell ref="V3:V4"/>
    <mergeCell ref="W3:W4"/>
    <mergeCell ref="X3:X4"/>
    <mergeCell ref="P3:P4"/>
    <mergeCell ref="Q3:Q4"/>
    <mergeCell ref="R3:R4"/>
    <mergeCell ref="S3:S4"/>
    <mergeCell ref="T3:T4"/>
    <mergeCell ref="L3:L4"/>
    <mergeCell ref="M3:M4"/>
    <mergeCell ref="N3:N4"/>
    <mergeCell ref="O3:O4"/>
    <mergeCell ref="A4:A5"/>
    <mergeCell ref="G30:G31"/>
    <mergeCell ref="AG13:AG14"/>
    <mergeCell ref="AH13:AH14"/>
    <mergeCell ref="AI13:AI14"/>
    <mergeCell ref="Z4:Z5"/>
    <mergeCell ref="AA4:AA5"/>
    <mergeCell ref="AB4:AB5"/>
    <mergeCell ref="AC4:AC5"/>
    <mergeCell ref="AD4:AD5"/>
    <mergeCell ref="AE4:AE5"/>
    <mergeCell ref="AF4:AF5"/>
    <mergeCell ref="AG4:AG5"/>
    <mergeCell ref="AH4:AH5"/>
    <mergeCell ref="AI4:AI5"/>
    <mergeCell ref="AD13:AD14"/>
    <mergeCell ref="AE13:AE14"/>
    <mergeCell ref="AF13:AF14"/>
    <mergeCell ref="AF22:AF23"/>
    <mergeCell ref="AG22:AG23"/>
    <mergeCell ref="AH22:AH23"/>
    <mergeCell ref="AI22:AI23"/>
    <mergeCell ref="Z22:Z23"/>
    <mergeCell ref="AA22:AA23"/>
    <mergeCell ref="AB22:AB23"/>
    <mergeCell ref="AC22:AC23"/>
    <mergeCell ref="AD22:AD23"/>
    <mergeCell ref="Z3:AJ3"/>
    <mergeCell ref="Y3:Y5"/>
    <mergeCell ref="Y13:Y14"/>
    <mergeCell ref="AJ22:AJ23"/>
    <mergeCell ref="B4:C5"/>
    <mergeCell ref="D4:D5"/>
    <mergeCell ref="E4:E5"/>
    <mergeCell ref="F4:F5"/>
    <mergeCell ref="G4:I5"/>
    <mergeCell ref="E6:E10"/>
    <mergeCell ref="J4:J5"/>
    <mergeCell ref="G6:I6"/>
    <mergeCell ref="G7:I7"/>
    <mergeCell ref="G8:I8"/>
    <mergeCell ref="G9:I9"/>
    <mergeCell ref="G10:I10"/>
    <mergeCell ref="Y22:Y23"/>
    <mergeCell ref="AJ4:AJ5"/>
    <mergeCell ref="AJ13:AJ14"/>
    <mergeCell ref="B6:C6"/>
    <mergeCell ref="B7:C7"/>
    <mergeCell ref="B8:C8"/>
    <mergeCell ref="B9:C9"/>
    <mergeCell ref="B10:C10"/>
    <mergeCell ref="B11:C11"/>
    <mergeCell ref="B12:C12"/>
    <mergeCell ref="G13:I13"/>
    <mergeCell ref="M16:X16"/>
    <mergeCell ref="L16:L17"/>
    <mergeCell ref="G11:I11"/>
    <mergeCell ref="G12:I12"/>
    <mergeCell ref="AE22:AE23"/>
  </mergeCells>
  <pageMargins left="0.7" right="0.7" top="0.75" bottom="0.75" header="0.3" footer="0.3"/>
  <pageSetup paperSize="9" orientation="landscape" verticalDpi="300" r:id="rId1"/>
  <headerFooter>
    <oddHeader>&amp;C&amp;8Tehniskā-finanšu piedāvājuma veidne iepirkumam „Reklāmas izvietošanas pakalpojumi Rīgas Tehniskās universitātes vajadzībām” ar id.Nr.RTU-2014/145 &amp;KFF0000ar 05.12.2014. un 12.12.2014.grozījumiem</oddHeader>
    <oddFooter>&amp;L&amp;8TV cenu piedāvājums&amp;R&amp;"Arial,Bold"&amp;8R Ī G A S  T E H N I S K Ā  U N I V E R S I T Ā T 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8"/>
  <sheetViews>
    <sheetView showGridLines="0" view="pageLayout" zoomScaleNormal="100" workbookViewId="0">
      <selection activeCell="G8" sqref="G8"/>
    </sheetView>
  </sheetViews>
  <sheetFormatPr defaultColWidth="9" defaultRowHeight="12.75"/>
  <cols>
    <col min="1" max="1" width="14.5703125" style="33" customWidth="1"/>
    <col min="2" max="10" width="11.42578125" style="33" customWidth="1"/>
    <col min="11" max="11" width="11.42578125" customWidth="1"/>
    <col min="73" max="16384" width="9" style="33"/>
  </cols>
  <sheetData>
    <row r="1" spans="1:11">
      <c r="A1" s="1" t="s">
        <v>360</v>
      </c>
      <c r="K1" t="s">
        <v>422</v>
      </c>
    </row>
    <row r="2" spans="1:11">
      <c r="A2" s="1"/>
    </row>
    <row r="3" spans="1:11">
      <c r="A3" s="163" t="s">
        <v>389</v>
      </c>
      <c r="K3" s="224"/>
    </row>
    <row r="4" spans="1:11" ht="12.75" customHeight="1">
      <c r="A4" s="269" t="s">
        <v>68</v>
      </c>
      <c r="B4" s="350" t="s">
        <v>345</v>
      </c>
      <c r="C4" s="351"/>
      <c r="D4" s="351"/>
      <c r="E4" s="351"/>
      <c r="F4" s="351"/>
      <c r="G4" s="351"/>
      <c r="H4" s="351"/>
      <c r="I4" s="351"/>
      <c r="J4" s="351"/>
      <c r="K4" s="352"/>
    </row>
    <row r="5" spans="1:11" ht="12.75" customHeight="1">
      <c r="A5" s="270"/>
      <c r="B5" s="165" t="s">
        <v>76</v>
      </c>
      <c r="C5" s="165" t="s">
        <v>77</v>
      </c>
      <c r="D5" s="165" t="s">
        <v>78</v>
      </c>
      <c r="E5" s="165" t="s">
        <v>79</v>
      </c>
      <c r="F5" s="165" t="s">
        <v>80</v>
      </c>
      <c r="G5" s="165" t="s">
        <v>81</v>
      </c>
      <c r="H5" s="165" t="s">
        <v>82</v>
      </c>
      <c r="I5" s="165" t="s">
        <v>83</v>
      </c>
      <c r="J5" s="165" t="s">
        <v>84</v>
      </c>
      <c r="K5" s="166" t="s">
        <v>85</v>
      </c>
    </row>
    <row r="6" spans="1:11" ht="12.75" customHeight="1">
      <c r="A6" s="270"/>
      <c r="B6" s="272" t="s">
        <v>211</v>
      </c>
      <c r="C6" s="272" t="s">
        <v>211</v>
      </c>
      <c r="D6" s="272" t="s">
        <v>211</v>
      </c>
      <c r="E6" s="272" t="s">
        <v>211</v>
      </c>
      <c r="F6" s="272" t="s">
        <v>211</v>
      </c>
      <c r="G6" s="272" t="s">
        <v>211</v>
      </c>
      <c r="H6" s="272" t="s">
        <v>211</v>
      </c>
      <c r="I6" s="272" t="s">
        <v>211</v>
      </c>
      <c r="J6" s="272" t="s">
        <v>211</v>
      </c>
      <c r="K6" s="280" t="s">
        <v>211</v>
      </c>
    </row>
    <row r="7" spans="1:11" ht="12.75" customHeight="1">
      <c r="A7" s="270"/>
      <c r="B7" s="272"/>
      <c r="C7" s="272"/>
      <c r="D7" s="272"/>
      <c r="E7" s="272"/>
      <c r="F7" s="272"/>
      <c r="G7" s="272"/>
      <c r="H7" s="272"/>
      <c r="I7" s="272"/>
      <c r="J7" s="272"/>
      <c r="K7" s="280"/>
    </row>
    <row r="8" spans="1:11" ht="12.75" customHeight="1">
      <c r="A8" s="24" t="s">
        <v>96</v>
      </c>
      <c r="B8" s="225"/>
      <c r="C8" s="225"/>
      <c r="D8" s="225"/>
      <c r="E8" s="225"/>
      <c r="F8" s="225"/>
      <c r="G8" s="168"/>
      <c r="H8" s="168"/>
      <c r="I8" s="168"/>
      <c r="J8" s="168"/>
      <c r="K8" s="169"/>
    </row>
    <row r="9" spans="1:11" ht="12.75" customHeight="1">
      <c r="A9" s="24" t="s">
        <v>97</v>
      </c>
      <c r="B9" s="225"/>
      <c r="C9" s="225"/>
      <c r="D9" s="225"/>
      <c r="E9" s="225"/>
      <c r="F9" s="225"/>
      <c r="G9" s="168"/>
      <c r="H9" s="168"/>
      <c r="I9" s="168"/>
      <c r="J9" s="168"/>
      <c r="K9" s="169"/>
    </row>
    <row r="10" spans="1:11" ht="12.75" customHeight="1">
      <c r="A10" s="24" t="s">
        <v>98</v>
      </c>
      <c r="B10" s="225"/>
      <c r="C10" s="225"/>
      <c r="D10" s="225"/>
      <c r="E10" s="225"/>
      <c r="F10" s="225"/>
      <c r="G10" s="168"/>
      <c r="H10" s="168"/>
      <c r="I10" s="168"/>
      <c r="J10" s="168"/>
      <c r="K10" s="169"/>
    </row>
    <row r="11" spans="1:11" ht="12.75" customHeight="1">
      <c r="A11" s="24" t="s">
        <v>99</v>
      </c>
      <c r="B11" s="168"/>
      <c r="C11" s="168"/>
      <c r="D11" s="168"/>
      <c r="E11" s="168"/>
      <c r="F11" s="168"/>
      <c r="G11" s="168"/>
      <c r="H11" s="168"/>
      <c r="I11" s="168"/>
      <c r="J11" s="168"/>
      <c r="K11" s="169"/>
    </row>
    <row r="12" spans="1:11" ht="12.75" customHeight="1">
      <c r="A12" s="24" t="s">
        <v>100</v>
      </c>
      <c r="B12" s="168"/>
      <c r="C12" s="168"/>
      <c r="D12" s="168"/>
      <c r="E12" s="168"/>
      <c r="F12" s="168"/>
      <c r="G12" s="168"/>
      <c r="H12" s="168"/>
      <c r="I12" s="168"/>
      <c r="J12" s="168"/>
      <c r="K12" s="169"/>
    </row>
    <row r="13" spans="1:11" ht="12.75" customHeight="1">
      <c r="A13" s="24" t="s">
        <v>101</v>
      </c>
      <c r="B13" s="168"/>
      <c r="C13" s="168"/>
      <c r="D13" s="168"/>
      <c r="E13" s="168"/>
      <c r="F13" s="168"/>
      <c r="G13" s="168"/>
      <c r="H13" s="168"/>
      <c r="I13" s="168"/>
      <c r="J13" s="168"/>
      <c r="K13" s="169"/>
    </row>
    <row r="14" spans="1:11" ht="12.75" customHeight="1">
      <c r="A14" s="24" t="s">
        <v>108</v>
      </c>
      <c r="B14" s="168"/>
      <c r="C14" s="168"/>
      <c r="D14" s="168"/>
      <c r="E14" s="168"/>
      <c r="F14" s="168"/>
      <c r="G14" s="226"/>
      <c r="H14" s="226"/>
      <c r="I14" s="226"/>
      <c r="J14" s="226"/>
      <c r="K14" s="227"/>
    </row>
    <row r="15" spans="1:11" ht="12.75" customHeight="1">
      <c r="A15" s="152" t="s">
        <v>109</v>
      </c>
      <c r="B15" s="168"/>
      <c r="C15" s="168"/>
      <c r="D15" s="168"/>
      <c r="E15" s="168"/>
      <c r="F15" s="168"/>
      <c r="G15" s="226"/>
      <c r="H15" s="226"/>
      <c r="I15" s="226"/>
      <c r="J15" s="226"/>
      <c r="K15" s="227"/>
    </row>
    <row r="16" spans="1:11" ht="12.75" customHeight="1">
      <c r="A16" s="24" t="s">
        <v>102</v>
      </c>
      <c r="B16" s="168"/>
      <c r="C16" s="168"/>
      <c r="D16" s="168"/>
      <c r="E16" s="168"/>
      <c r="F16" s="168"/>
      <c r="G16" s="226"/>
      <c r="H16" s="226"/>
      <c r="I16" s="226"/>
      <c r="J16" s="226"/>
      <c r="K16" s="227"/>
    </row>
    <row r="17" spans="1:11" ht="12.75" customHeight="1">
      <c r="A17" s="24" t="s">
        <v>103</v>
      </c>
      <c r="B17" s="168"/>
      <c r="C17" s="168"/>
      <c r="D17" s="168"/>
      <c r="E17" s="168"/>
      <c r="F17" s="168"/>
      <c r="G17" s="226"/>
      <c r="H17" s="226"/>
      <c r="I17" s="226"/>
      <c r="J17" s="226"/>
      <c r="K17" s="227"/>
    </row>
    <row r="18" spans="1:11" ht="12.75" customHeight="1">
      <c r="A18" s="24" t="s">
        <v>104</v>
      </c>
      <c r="B18" s="168"/>
      <c r="C18" s="168"/>
      <c r="D18" s="168"/>
      <c r="E18" s="168"/>
      <c r="F18" s="168"/>
      <c r="G18" s="226"/>
      <c r="H18" s="226"/>
      <c r="I18" s="226"/>
      <c r="J18" s="226"/>
      <c r="K18" s="227"/>
    </row>
    <row r="19" spans="1:11" ht="12.75" customHeight="1">
      <c r="A19" s="24" t="s">
        <v>105</v>
      </c>
      <c r="B19" s="168"/>
      <c r="C19" s="168"/>
      <c r="D19" s="168"/>
      <c r="E19" s="168"/>
      <c r="F19" s="168"/>
      <c r="G19" s="226"/>
      <c r="H19" s="226"/>
      <c r="I19" s="226"/>
      <c r="J19" s="226"/>
      <c r="K19" s="227"/>
    </row>
    <row r="20" spans="1:11" ht="12.75" customHeight="1">
      <c r="A20" s="24" t="s">
        <v>106</v>
      </c>
      <c r="B20" s="168"/>
      <c r="C20" s="168"/>
      <c r="D20" s="168"/>
      <c r="E20" s="168"/>
      <c r="F20" s="168"/>
      <c r="G20" s="226"/>
      <c r="H20" s="226"/>
      <c r="I20" s="226"/>
      <c r="J20" s="226"/>
      <c r="K20" s="227"/>
    </row>
    <row r="21" spans="1:11" ht="12.75" customHeight="1">
      <c r="A21" s="153" t="s">
        <v>107</v>
      </c>
      <c r="B21" s="170"/>
      <c r="C21" s="170"/>
      <c r="D21" s="170"/>
      <c r="E21" s="170"/>
      <c r="F21" s="170"/>
      <c r="G21" s="228"/>
      <c r="H21" s="228"/>
      <c r="I21" s="228"/>
      <c r="J21" s="228"/>
      <c r="K21" s="229"/>
    </row>
    <row r="22" spans="1:11" ht="12.75" customHeight="1">
      <c r="A22" s="315" t="s">
        <v>68</v>
      </c>
      <c r="B22" s="165" t="s">
        <v>390</v>
      </c>
      <c r="C22" s="165" t="s">
        <v>87</v>
      </c>
      <c r="D22" s="165" t="s">
        <v>88</v>
      </c>
      <c r="E22" s="165" t="s">
        <v>131</v>
      </c>
      <c r="F22" s="165" t="s">
        <v>132</v>
      </c>
      <c r="G22" s="165" t="s">
        <v>133</v>
      </c>
      <c r="H22" s="165" t="s">
        <v>134</v>
      </c>
      <c r="I22" s="165" t="s">
        <v>135</v>
      </c>
      <c r="J22" s="165" t="s">
        <v>136</v>
      </c>
      <c r="K22" s="166" t="s">
        <v>391</v>
      </c>
    </row>
    <row r="23" spans="1:11" ht="12.75" customHeight="1">
      <c r="A23" s="316"/>
      <c r="B23" s="348" t="s">
        <v>211</v>
      </c>
      <c r="C23" s="348" t="s">
        <v>211</v>
      </c>
      <c r="D23" s="348" t="s">
        <v>211</v>
      </c>
      <c r="E23" s="348" t="s">
        <v>211</v>
      </c>
      <c r="F23" s="348" t="s">
        <v>211</v>
      </c>
      <c r="G23" s="348" t="s">
        <v>211</v>
      </c>
      <c r="H23" s="348" t="s">
        <v>211</v>
      </c>
      <c r="I23" s="348" t="s">
        <v>211</v>
      </c>
      <c r="J23" s="348" t="s">
        <v>211</v>
      </c>
      <c r="K23" s="349" t="s">
        <v>211</v>
      </c>
    </row>
    <row r="24" spans="1:11" ht="12.75" customHeight="1">
      <c r="A24" s="353"/>
      <c r="B24" s="348"/>
      <c r="C24" s="348"/>
      <c r="D24" s="348"/>
      <c r="E24" s="348"/>
      <c r="F24" s="348"/>
      <c r="G24" s="348"/>
      <c r="H24" s="348"/>
      <c r="I24" s="348"/>
      <c r="J24" s="348"/>
      <c r="K24" s="349"/>
    </row>
    <row r="25" spans="1:11" ht="12.75" customHeight="1">
      <c r="A25" s="24" t="s">
        <v>96</v>
      </c>
      <c r="B25" s="168"/>
      <c r="C25" s="168"/>
      <c r="D25" s="168"/>
      <c r="E25" s="236"/>
      <c r="F25" s="168"/>
      <c r="G25" s="168"/>
      <c r="H25" s="168"/>
      <c r="I25" s="168"/>
      <c r="J25" s="168"/>
      <c r="K25" s="169"/>
    </row>
    <row r="26" spans="1:11" ht="12.75" customHeight="1">
      <c r="A26" s="24" t="s">
        <v>97</v>
      </c>
      <c r="B26" s="168"/>
      <c r="C26" s="168"/>
      <c r="D26" s="168"/>
      <c r="E26" s="168"/>
      <c r="F26" s="168"/>
      <c r="G26" s="168"/>
      <c r="H26" s="168"/>
      <c r="I26" s="168"/>
      <c r="J26" s="168"/>
      <c r="K26" s="169"/>
    </row>
    <row r="27" spans="1:11" ht="12.75" customHeight="1">
      <c r="A27" s="24" t="s">
        <v>98</v>
      </c>
      <c r="B27" s="168"/>
      <c r="C27" s="168"/>
      <c r="D27" s="168"/>
      <c r="E27" s="168"/>
      <c r="F27" s="168"/>
      <c r="G27" s="168"/>
      <c r="H27" s="168"/>
      <c r="I27" s="168"/>
      <c r="J27" s="168"/>
      <c r="K27" s="169"/>
    </row>
    <row r="28" spans="1:11" ht="12.75" customHeight="1">
      <c r="A28" s="24" t="s">
        <v>99</v>
      </c>
      <c r="B28" s="230"/>
      <c r="C28" s="230"/>
      <c r="D28" s="230"/>
      <c r="E28" s="230"/>
      <c r="F28" s="230"/>
      <c r="G28" s="230"/>
      <c r="H28" s="230"/>
      <c r="I28" s="230"/>
      <c r="J28" s="230"/>
      <c r="K28" s="231"/>
    </row>
    <row r="29" spans="1:11" ht="12.75" customHeight="1">
      <c r="A29" s="24" t="s">
        <v>100</v>
      </c>
      <c r="B29" s="230"/>
      <c r="C29" s="230"/>
      <c r="D29" s="230"/>
      <c r="E29" s="230"/>
      <c r="F29" s="230"/>
      <c r="G29" s="230"/>
      <c r="H29" s="230"/>
      <c r="I29" s="230"/>
      <c r="J29" s="230"/>
      <c r="K29" s="231"/>
    </row>
    <row r="30" spans="1:11" ht="12.75" customHeight="1">
      <c r="A30" s="24" t="s">
        <v>101</v>
      </c>
      <c r="B30" s="230"/>
      <c r="C30" s="230"/>
      <c r="D30" s="230"/>
      <c r="E30" s="230"/>
      <c r="F30" s="230"/>
      <c r="G30" s="230"/>
      <c r="H30" s="230"/>
      <c r="I30" s="230"/>
      <c r="J30" s="230"/>
      <c r="K30" s="231"/>
    </row>
    <row r="31" spans="1:11" ht="12.75" customHeight="1">
      <c r="A31" s="24" t="s">
        <v>108</v>
      </c>
      <c r="B31" s="230"/>
      <c r="C31" s="230"/>
      <c r="D31" s="230"/>
      <c r="E31" s="230"/>
      <c r="F31" s="230"/>
      <c r="G31" s="230"/>
      <c r="H31" s="230"/>
      <c r="I31" s="230"/>
      <c r="J31" s="230"/>
      <c r="K31" s="231"/>
    </row>
    <row r="32" spans="1:11" ht="12.75" customHeight="1">
      <c r="A32" s="152" t="s">
        <v>109</v>
      </c>
      <c r="B32" s="230"/>
      <c r="C32" s="230"/>
      <c r="D32" s="230"/>
      <c r="E32" s="230"/>
      <c r="F32" s="230"/>
      <c r="G32" s="230"/>
      <c r="H32" s="230"/>
      <c r="I32" s="230"/>
      <c r="J32" s="230"/>
      <c r="K32" s="231"/>
    </row>
    <row r="33" spans="1:11" ht="12.75" customHeight="1">
      <c r="A33" s="24" t="s">
        <v>102</v>
      </c>
      <c r="B33" s="230"/>
      <c r="C33" s="230"/>
      <c r="D33" s="230"/>
      <c r="E33" s="230"/>
      <c r="F33" s="230"/>
      <c r="G33" s="230"/>
      <c r="H33" s="230"/>
      <c r="I33" s="230"/>
      <c r="J33" s="230"/>
      <c r="K33" s="231"/>
    </row>
    <row r="34" spans="1:11" ht="12.75" customHeight="1">
      <c r="A34" s="24" t="s">
        <v>103</v>
      </c>
      <c r="B34" s="230"/>
      <c r="C34" s="230"/>
      <c r="D34" s="230"/>
      <c r="E34" s="230"/>
      <c r="F34" s="230"/>
      <c r="G34" s="230"/>
      <c r="H34" s="230"/>
      <c r="I34" s="230"/>
      <c r="J34" s="230"/>
      <c r="K34" s="231"/>
    </row>
    <row r="35" spans="1:11" ht="12.75" customHeight="1">
      <c r="A35" s="24" t="s">
        <v>104</v>
      </c>
      <c r="B35" s="230"/>
      <c r="C35" s="230"/>
      <c r="D35" s="230"/>
      <c r="E35" s="230"/>
      <c r="F35" s="230"/>
      <c r="G35" s="230"/>
      <c r="H35" s="230"/>
      <c r="I35" s="230"/>
      <c r="J35" s="230"/>
      <c r="K35" s="231"/>
    </row>
    <row r="36" spans="1:11" ht="12.75" customHeight="1">
      <c r="A36" s="24" t="s">
        <v>105</v>
      </c>
      <c r="B36" s="230"/>
      <c r="C36" s="230"/>
      <c r="D36" s="230"/>
      <c r="E36" s="230"/>
      <c r="F36" s="230"/>
      <c r="G36" s="230"/>
      <c r="H36" s="230"/>
      <c r="I36" s="230"/>
      <c r="J36" s="230"/>
      <c r="K36" s="231"/>
    </row>
    <row r="37" spans="1:11">
      <c r="A37" s="24" t="s">
        <v>106</v>
      </c>
      <c r="B37" s="230"/>
      <c r="C37" s="230"/>
      <c r="D37" s="230"/>
      <c r="E37" s="230"/>
      <c r="F37" s="230"/>
      <c r="G37" s="230"/>
      <c r="H37" s="230"/>
      <c r="I37" s="230"/>
      <c r="J37" s="230"/>
      <c r="K37" s="231"/>
    </row>
    <row r="38" spans="1:11">
      <c r="A38" s="153" t="s">
        <v>107</v>
      </c>
      <c r="B38" s="232"/>
      <c r="C38" s="232"/>
      <c r="D38" s="232"/>
      <c r="E38" s="232"/>
      <c r="F38" s="232"/>
      <c r="G38" s="232"/>
      <c r="H38" s="232"/>
      <c r="I38" s="232"/>
      <c r="J38" s="232"/>
      <c r="K38" s="233"/>
    </row>
  </sheetData>
  <sheetProtection password="D631" sheet="1" objects="1" scenarios="1"/>
  <mergeCells count="23">
    <mergeCell ref="K23:K24"/>
    <mergeCell ref="B4:K4"/>
    <mergeCell ref="A22:A24"/>
    <mergeCell ref="J6:J7"/>
    <mergeCell ref="K6:K7"/>
    <mergeCell ref="B23:B24"/>
    <mergeCell ref="I23:I24"/>
    <mergeCell ref="J23:J24"/>
    <mergeCell ref="D23:D24"/>
    <mergeCell ref="E23:E24"/>
    <mergeCell ref="A4:A7"/>
    <mergeCell ref="B6:B7"/>
    <mergeCell ref="C6:C7"/>
    <mergeCell ref="I6:I7"/>
    <mergeCell ref="D6:D7"/>
    <mergeCell ref="E6:E7"/>
    <mergeCell ref="C23:C24"/>
    <mergeCell ref="F6:F7"/>
    <mergeCell ref="H6:H7"/>
    <mergeCell ref="F23:F24"/>
    <mergeCell ref="G23:G24"/>
    <mergeCell ref="H23:H24"/>
    <mergeCell ref="G6:G7"/>
  </mergeCells>
  <pageMargins left="0.7" right="0.7" top="0.75" bottom="0.75" header="0.3" footer="0.3"/>
  <pageSetup paperSize="9" orientation="landscape" verticalDpi="300" r:id="rId1"/>
  <headerFooter>
    <oddHeader>&amp;C&amp;8Tehniskā-finanšu piedāvājuma veidne iepirkumam „Reklāmas izvietošanas pakalpojumi Rīgas Tehniskās universitātes vajadzībām” ar id.Nr.RTU-2014/145 &amp;KFF0000ar 05.12.2014. un 12.12.2014.grozījumiem</oddHeader>
    <oddFooter>&amp;L&amp;8Radio cenu piedāvājums&amp;C&amp;9 &amp;P no &amp;N&amp;R&amp;"Arial,Bold"&amp;8R Ī G A S  T E H N I S K Ā  U N I V E R S I T Ā T 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
  <sheetViews>
    <sheetView showGridLines="0" view="pageLayout" zoomScaleNormal="100" workbookViewId="0">
      <selection activeCell="C30" sqref="C30"/>
    </sheetView>
  </sheetViews>
  <sheetFormatPr defaultColWidth="9" defaultRowHeight="12.75"/>
  <cols>
    <col min="1" max="1" width="17.85546875" style="33" customWidth="1"/>
    <col min="2" max="2" width="18" style="33" customWidth="1"/>
    <col min="3" max="9" width="14" style="33" customWidth="1"/>
    <col min="10" max="10" width="17.5703125" style="33" customWidth="1"/>
    <col min="11" max="20" width="11" style="33" customWidth="1"/>
    <col min="21" max="21" width="17.140625" style="33" customWidth="1"/>
    <col min="22" max="29" width="9.7109375" style="33" customWidth="1"/>
    <col min="30" max="30" width="10.140625" style="33" customWidth="1"/>
    <col min="31" max="33" width="9.7109375" style="33" customWidth="1"/>
    <col min="34" max="16384" width="9" style="33"/>
  </cols>
  <sheetData>
    <row r="1" spans="1:33" ht="12.75" customHeight="1">
      <c r="A1" s="1" t="s">
        <v>361</v>
      </c>
      <c r="I1" s="33" t="s">
        <v>423</v>
      </c>
      <c r="J1" s="1" t="s">
        <v>362</v>
      </c>
      <c r="T1" s="33" t="s">
        <v>424</v>
      </c>
      <c r="U1"/>
      <c r="V1"/>
      <c r="W1"/>
      <c r="X1"/>
      <c r="Y1"/>
      <c r="Z1"/>
      <c r="AA1"/>
      <c r="AB1"/>
      <c r="AC1"/>
      <c r="AD1"/>
      <c r="AE1"/>
      <c r="AF1"/>
      <c r="AG1"/>
    </row>
    <row r="2" spans="1:33" ht="12.75" customHeight="1">
      <c r="U2"/>
      <c r="V2"/>
      <c r="W2"/>
      <c r="X2"/>
      <c r="Y2"/>
      <c r="Z2"/>
      <c r="AA2"/>
      <c r="AB2"/>
      <c r="AC2"/>
      <c r="AD2"/>
      <c r="AE2"/>
      <c r="AF2"/>
      <c r="AG2"/>
    </row>
    <row r="3" spans="1:33" ht="12.75" customHeight="1">
      <c r="J3" s="261" t="s">
        <v>204</v>
      </c>
      <c r="K3" s="274" t="s">
        <v>345</v>
      </c>
      <c r="L3" s="274"/>
      <c r="M3" s="274"/>
      <c r="N3" s="274"/>
      <c r="O3" s="274"/>
      <c r="P3" s="274"/>
      <c r="Q3" s="274"/>
      <c r="R3" s="274"/>
      <c r="S3" s="274"/>
      <c r="T3" s="275"/>
      <c r="U3"/>
      <c r="V3"/>
      <c r="W3"/>
      <c r="X3"/>
      <c r="Y3"/>
      <c r="Z3"/>
      <c r="AA3"/>
      <c r="AB3"/>
      <c r="AC3"/>
      <c r="AD3"/>
      <c r="AE3"/>
      <c r="AF3"/>
      <c r="AG3"/>
    </row>
    <row r="4" spans="1:33" ht="12.75" customHeight="1">
      <c r="J4" s="262"/>
      <c r="K4" s="154" t="s">
        <v>76</v>
      </c>
      <c r="L4" s="154" t="s">
        <v>77</v>
      </c>
      <c r="M4" s="154" t="s">
        <v>78</v>
      </c>
      <c r="N4" s="154" t="s">
        <v>79</v>
      </c>
      <c r="O4" s="154" t="s">
        <v>80</v>
      </c>
      <c r="P4" s="154" t="s">
        <v>81</v>
      </c>
      <c r="Q4" s="154" t="s">
        <v>82</v>
      </c>
      <c r="R4" s="154" t="s">
        <v>83</v>
      </c>
      <c r="S4" s="154" t="s">
        <v>84</v>
      </c>
      <c r="T4" s="155" t="s">
        <v>210</v>
      </c>
      <c r="U4"/>
      <c r="V4"/>
      <c r="W4"/>
      <c r="X4"/>
      <c r="Y4"/>
      <c r="Z4"/>
      <c r="AA4"/>
      <c r="AB4"/>
      <c r="AC4"/>
      <c r="AD4"/>
      <c r="AE4"/>
      <c r="AF4"/>
      <c r="AG4"/>
    </row>
    <row r="5" spans="1:33" ht="12.75" customHeight="1">
      <c r="A5" s="269" t="s">
        <v>204</v>
      </c>
      <c r="B5" s="267" t="s">
        <v>74</v>
      </c>
      <c r="C5" s="267" t="s">
        <v>206</v>
      </c>
      <c r="D5" s="267"/>
      <c r="E5" s="267" t="s">
        <v>205</v>
      </c>
      <c r="F5" s="282"/>
      <c r="J5" s="262"/>
      <c r="K5" s="276" t="s">
        <v>211</v>
      </c>
      <c r="L5" s="276" t="s">
        <v>211</v>
      </c>
      <c r="M5" s="276" t="s">
        <v>211</v>
      </c>
      <c r="N5" s="276" t="s">
        <v>211</v>
      </c>
      <c r="O5" s="276" t="s">
        <v>211</v>
      </c>
      <c r="P5" s="276" t="s">
        <v>211</v>
      </c>
      <c r="Q5" s="276" t="s">
        <v>211</v>
      </c>
      <c r="R5" s="276" t="s">
        <v>211</v>
      </c>
      <c r="S5" s="276" t="s">
        <v>211</v>
      </c>
      <c r="T5" s="278" t="s">
        <v>211</v>
      </c>
      <c r="U5"/>
      <c r="V5"/>
      <c r="W5"/>
      <c r="X5"/>
      <c r="Y5"/>
      <c r="Z5"/>
      <c r="AA5"/>
      <c r="AB5"/>
      <c r="AC5"/>
      <c r="AD5"/>
      <c r="AE5"/>
      <c r="AF5"/>
      <c r="AG5"/>
    </row>
    <row r="6" spans="1:33" ht="12.75" customHeight="1">
      <c r="A6" s="271"/>
      <c r="B6" s="354"/>
      <c r="C6" s="354"/>
      <c r="D6" s="354"/>
      <c r="E6" s="354"/>
      <c r="F6" s="355"/>
      <c r="J6" s="263"/>
      <c r="K6" s="277"/>
      <c r="L6" s="277"/>
      <c r="M6" s="277"/>
      <c r="N6" s="277"/>
      <c r="O6" s="277"/>
      <c r="P6" s="277"/>
      <c r="Q6" s="277"/>
      <c r="R6" s="277"/>
      <c r="S6" s="277"/>
      <c r="T6" s="279"/>
      <c r="U6"/>
      <c r="V6"/>
      <c r="W6"/>
      <c r="X6"/>
      <c r="Y6"/>
      <c r="Z6"/>
      <c r="AA6"/>
      <c r="AB6"/>
      <c r="AC6"/>
      <c r="AD6"/>
      <c r="AE6"/>
      <c r="AF6"/>
      <c r="AG6"/>
    </row>
    <row r="7" spans="1:33" ht="12.75" customHeight="1">
      <c r="A7" s="18" t="s">
        <v>254</v>
      </c>
      <c r="B7" s="251"/>
      <c r="C7" s="356"/>
      <c r="D7" s="356"/>
      <c r="E7" s="356"/>
      <c r="F7" s="357"/>
      <c r="J7" s="13" t="s">
        <v>254</v>
      </c>
      <c r="K7" s="172"/>
      <c r="L7" s="172"/>
      <c r="M7" s="172"/>
      <c r="N7" s="172"/>
      <c r="O7" s="172"/>
      <c r="P7" s="172"/>
      <c r="Q7" s="172"/>
      <c r="R7" s="172"/>
      <c r="S7" s="172"/>
      <c r="T7" s="173"/>
      <c r="U7"/>
      <c r="V7"/>
      <c r="W7"/>
      <c r="X7"/>
      <c r="Y7"/>
      <c r="Z7"/>
      <c r="AA7"/>
      <c r="AB7"/>
      <c r="AC7"/>
      <c r="AD7"/>
      <c r="AE7"/>
      <c r="AF7"/>
      <c r="AG7"/>
    </row>
    <row r="8" spans="1:33" ht="12.75" customHeight="1">
      <c r="A8" s="9" t="s">
        <v>137</v>
      </c>
      <c r="B8" s="124"/>
      <c r="C8" s="358"/>
      <c r="D8" s="358"/>
      <c r="E8" s="358"/>
      <c r="F8" s="359"/>
      <c r="J8" s="9" t="s">
        <v>137</v>
      </c>
      <c r="K8" s="175"/>
      <c r="L8" s="175"/>
      <c r="M8" s="175"/>
      <c r="N8" s="175"/>
      <c r="O8" s="175"/>
      <c r="P8" s="175"/>
      <c r="Q8" s="175"/>
      <c r="R8" s="175"/>
      <c r="S8" s="175"/>
      <c r="T8" s="176"/>
      <c r="U8"/>
      <c r="V8"/>
      <c r="W8"/>
      <c r="X8"/>
      <c r="Y8"/>
      <c r="Z8"/>
      <c r="AA8"/>
      <c r="AB8"/>
      <c r="AC8"/>
      <c r="AD8"/>
      <c r="AE8"/>
      <c r="AF8"/>
      <c r="AG8"/>
    </row>
    <row r="9" spans="1:33" ht="12.75" customHeight="1">
      <c r="A9" s="9" t="s">
        <v>138</v>
      </c>
      <c r="B9" s="124"/>
      <c r="C9" s="358"/>
      <c r="D9" s="358"/>
      <c r="E9" s="358"/>
      <c r="F9" s="359"/>
      <c r="J9" s="9" t="s">
        <v>138</v>
      </c>
      <c r="K9" s="175"/>
      <c r="L9" s="175"/>
      <c r="M9" s="175"/>
      <c r="N9" s="175"/>
      <c r="O9" s="175"/>
      <c r="P9" s="175"/>
      <c r="Q9" s="175"/>
      <c r="R9" s="175"/>
      <c r="S9" s="175"/>
      <c r="T9" s="176"/>
      <c r="U9"/>
      <c r="V9"/>
      <c r="W9"/>
      <c r="X9"/>
      <c r="Y9"/>
      <c r="Z9"/>
      <c r="AA9"/>
      <c r="AB9"/>
      <c r="AC9"/>
      <c r="AD9"/>
      <c r="AE9"/>
      <c r="AF9"/>
      <c r="AG9"/>
    </row>
    <row r="10" spans="1:33" ht="12.75" customHeight="1">
      <c r="A10" s="9" t="s">
        <v>207</v>
      </c>
      <c r="B10" s="124"/>
      <c r="C10" s="358"/>
      <c r="D10" s="358"/>
      <c r="E10" s="358"/>
      <c r="F10" s="359"/>
      <c r="J10" s="9" t="s">
        <v>207</v>
      </c>
      <c r="K10" s="175"/>
      <c r="L10" s="175"/>
      <c r="M10" s="175"/>
      <c r="N10" s="175"/>
      <c r="O10" s="175"/>
      <c r="P10" s="175"/>
      <c r="Q10" s="175"/>
      <c r="R10" s="175"/>
      <c r="S10" s="175"/>
      <c r="T10" s="176"/>
      <c r="U10"/>
      <c r="V10"/>
      <c r="W10"/>
      <c r="X10"/>
      <c r="Y10"/>
      <c r="Z10"/>
      <c r="AA10"/>
      <c r="AB10"/>
      <c r="AC10"/>
      <c r="AD10"/>
      <c r="AE10"/>
      <c r="AF10"/>
      <c r="AG10"/>
    </row>
    <row r="11" spans="1:33" ht="12.75" customHeight="1">
      <c r="A11" s="9" t="s">
        <v>208</v>
      </c>
      <c r="B11" s="124"/>
      <c r="C11" s="358"/>
      <c r="D11" s="358"/>
      <c r="E11" s="358"/>
      <c r="F11" s="359"/>
      <c r="J11" s="9" t="s">
        <v>208</v>
      </c>
      <c r="K11" s="175"/>
      <c r="L11" s="175"/>
      <c r="M11" s="175"/>
      <c r="N11" s="175"/>
      <c r="O11" s="175"/>
      <c r="P11" s="175"/>
      <c r="Q11" s="175"/>
      <c r="R11" s="175"/>
      <c r="S11" s="175"/>
      <c r="T11" s="176"/>
      <c r="U11"/>
      <c r="V11"/>
      <c r="W11"/>
      <c r="X11"/>
      <c r="Y11"/>
      <c r="Z11"/>
      <c r="AA11"/>
      <c r="AB11"/>
      <c r="AC11"/>
      <c r="AD11"/>
      <c r="AE11"/>
      <c r="AF11"/>
      <c r="AG11"/>
    </row>
    <row r="12" spans="1:33" ht="12.75" customHeight="1">
      <c r="A12" s="9" t="s">
        <v>142</v>
      </c>
      <c r="B12" s="124"/>
      <c r="C12" s="358"/>
      <c r="D12" s="358"/>
      <c r="E12" s="358"/>
      <c r="F12" s="359"/>
      <c r="J12" s="9" t="s">
        <v>142</v>
      </c>
      <c r="K12" s="175"/>
      <c r="L12" s="175"/>
      <c r="M12" s="175"/>
      <c r="N12" s="175"/>
      <c r="O12" s="175"/>
      <c r="P12" s="175"/>
      <c r="Q12" s="175"/>
      <c r="R12" s="175"/>
      <c r="S12" s="175"/>
      <c r="T12" s="176"/>
      <c r="U12"/>
      <c r="V12"/>
      <c r="W12"/>
      <c r="X12"/>
      <c r="Y12"/>
      <c r="Z12"/>
      <c r="AA12"/>
      <c r="AB12"/>
      <c r="AC12"/>
      <c r="AD12"/>
      <c r="AE12"/>
      <c r="AF12"/>
      <c r="AG12"/>
    </row>
    <row r="13" spans="1:33" ht="12.75" customHeight="1">
      <c r="A13" s="9" t="s">
        <v>144</v>
      </c>
      <c r="B13" s="124"/>
      <c r="C13" s="358"/>
      <c r="D13" s="358"/>
      <c r="E13" s="358"/>
      <c r="F13" s="359"/>
      <c r="J13" s="9" t="s">
        <v>144</v>
      </c>
      <c r="K13" s="175"/>
      <c r="L13" s="175"/>
      <c r="M13" s="175"/>
      <c r="N13" s="175"/>
      <c r="O13" s="175"/>
      <c r="P13" s="175"/>
      <c r="Q13" s="175"/>
      <c r="R13" s="175"/>
      <c r="S13" s="175"/>
      <c r="T13" s="176"/>
      <c r="U13"/>
      <c r="V13"/>
      <c r="W13"/>
      <c r="X13"/>
      <c r="Y13"/>
      <c r="Z13"/>
      <c r="AA13"/>
      <c r="AB13"/>
      <c r="AC13"/>
      <c r="AD13"/>
      <c r="AE13"/>
      <c r="AF13"/>
      <c r="AG13"/>
    </row>
    <row r="14" spans="1:33" ht="12.75" customHeight="1">
      <c r="A14" s="9" t="s">
        <v>141</v>
      </c>
      <c r="B14" s="124"/>
      <c r="C14" s="358"/>
      <c r="D14" s="358"/>
      <c r="E14" s="358"/>
      <c r="F14" s="359"/>
      <c r="J14" s="9" t="s">
        <v>141</v>
      </c>
      <c r="K14" s="175"/>
      <c r="L14" s="175"/>
      <c r="M14" s="175"/>
      <c r="N14" s="175"/>
      <c r="O14" s="175"/>
      <c r="P14" s="175"/>
      <c r="Q14" s="175"/>
      <c r="R14" s="175"/>
      <c r="S14" s="175"/>
      <c r="T14" s="176"/>
      <c r="U14"/>
      <c r="V14"/>
      <c r="W14"/>
      <c r="X14"/>
      <c r="Y14"/>
      <c r="Z14"/>
      <c r="AA14"/>
      <c r="AB14"/>
      <c r="AC14"/>
      <c r="AD14"/>
      <c r="AE14"/>
      <c r="AF14"/>
      <c r="AG14"/>
    </row>
    <row r="15" spans="1:33" ht="12.75" customHeight="1">
      <c r="A15" s="19" t="s">
        <v>327</v>
      </c>
      <c r="B15" s="250"/>
      <c r="C15" s="364"/>
      <c r="D15" s="364"/>
      <c r="E15" s="364"/>
      <c r="F15" s="365"/>
      <c r="J15" s="9" t="s">
        <v>327</v>
      </c>
      <c r="K15" s="175"/>
      <c r="L15" s="175"/>
      <c r="M15" s="175"/>
      <c r="N15" s="175"/>
      <c r="O15" s="175"/>
      <c r="P15" s="175"/>
      <c r="Q15" s="175"/>
      <c r="R15" s="175"/>
      <c r="S15" s="175"/>
      <c r="T15" s="176"/>
      <c r="U15"/>
      <c r="V15"/>
      <c r="W15"/>
      <c r="X15"/>
      <c r="Y15"/>
      <c r="Z15"/>
      <c r="AA15"/>
      <c r="AB15"/>
      <c r="AC15"/>
      <c r="AD15"/>
      <c r="AE15"/>
      <c r="AF15"/>
      <c r="AG15"/>
    </row>
    <row r="16" spans="1:33" ht="12.75" customHeight="1">
      <c r="A16" s="252" t="s">
        <v>140</v>
      </c>
      <c r="B16" s="256"/>
      <c r="C16" s="366" t="s">
        <v>429</v>
      </c>
      <c r="D16" s="366"/>
      <c r="E16" s="360"/>
      <c r="F16" s="361"/>
      <c r="J16" s="253" t="s">
        <v>140</v>
      </c>
      <c r="K16" s="254"/>
      <c r="L16" s="254"/>
      <c r="M16" s="254"/>
      <c r="N16" s="254" t="s">
        <v>429</v>
      </c>
      <c r="O16" s="254"/>
      <c r="P16" s="254"/>
      <c r="Q16" s="254"/>
      <c r="R16" s="254"/>
      <c r="S16" s="254"/>
      <c r="T16" s="255"/>
      <c r="U16"/>
      <c r="V16"/>
      <c r="W16"/>
      <c r="X16"/>
      <c r="Y16"/>
      <c r="Z16"/>
      <c r="AA16"/>
      <c r="AB16"/>
      <c r="AC16"/>
      <c r="AD16"/>
      <c r="AE16"/>
      <c r="AF16"/>
      <c r="AG16"/>
    </row>
    <row r="17" spans="1:33" ht="12.75" customHeight="1">
      <c r="A17" s="13" t="s">
        <v>255</v>
      </c>
      <c r="B17" s="123"/>
      <c r="C17" s="362"/>
      <c r="D17" s="362"/>
      <c r="E17" s="362"/>
      <c r="F17" s="363"/>
      <c r="J17" s="9" t="s">
        <v>255</v>
      </c>
      <c r="K17" s="175"/>
      <c r="L17" s="175"/>
      <c r="M17" s="175"/>
      <c r="N17" s="175"/>
      <c r="O17" s="175"/>
      <c r="P17" s="175"/>
      <c r="Q17" s="175"/>
      <c r="R17" s="175"/>
      <c r="S17" s="175"/>
      <c r="T17" s="176"/>
      <c r="U17"/>
      <c r="V17"/>
      <c r="W17"/>
      <c r="X17"/>
      <c r="Y17"/>
      <c r="Z17"/>
      <c r="AA17"/>
      <c r="AB17"/>
      <c r="AC17"/>
      <c r="AD17"/>
      <c r="AE17"/>
      <c r="AF17"/>
      <c r="AG17"/>
    </row>
    <row r="18" spans="1:33" ht="12.75" customHeight="1">
      <c r="A18" s="9" t="s">
        <v>139</v>
      </c>
      <c r="B18" s="124"/>
      <c r="C18" s="358"/>
      <c r="D18" s="358"/>
      <c r="E18" s="358"/>
      <c r="F18" s="359"/>
      <c r="J18" s="9" t="s">
        <v>139</v>
      </c>
      <c r="K18" s="175"/>
      <c r="L18" s="175"/>
      <c r="M18" s="175"/>
      <c r="N18" s="175"/>
      <c r="O18" s="175"/>
      <c r="P18" s="175"/>
      <c r="Q18" s="175"/>
      <c r="R18" s="175"/>
      <c r="S18" s="175"/>
      <c r="T18" s="176"/>
      <c r="U18"/>
      <c r="V18"/>
      <c r="W18"/>
      <c r="X18"/>
      <c r="Y18"/>
      <c r="Z18"/>
      <c r="AA18"/>
      <c r="AB18"/>
      <c r="AC18"/>
      <c r="AD18"/>
      <c r="AE18"/>
      <c r="AF18"/>
      <c r="AG18"/>
    </row>
    <row r="19" spans="1:33" ht="12.75" customHeight="1">
      <c r="A19" s="9" t="s">
        <v>256</v>
      </c>
      <c r="B19" s="124"/>
      <c r="C19" s="358"/>
      <c r="D19" s="358"/>
      <c r="E19" s="358"/>
      <c r="F19" s="359"/>
      <c r="J19" s="9" t="s">
        <v>256</v>
      </c>
      <c r="K19" s="175"/>
      <c r="L19" s="175"/>
      <c r="M19" s="175"/>
      <c r="N19" s="175"/>
      <c r="O19" s="175"/>
      <c r="P19" s="175"/>
      <c r="Q19" s="175"/>
      <c r="R19" s="175"/>
      <c r="S19" s="175"/>
      <c r="T19" s="176"/>
      <c r="U19"/>
      <c r="V19"/>
      <c r="W19"/>
      <c r="X19"/>
      <c r="Y19"/>
      <c r="Z19"/>
      <c r="AA19"/>
      <c r="AB19"/>
      <c r="AC19"/>
      <c r="AD19"/>
      <c r="AE19"/>
      <c r="AF19"/>
      <c r="AG19"/>
    </row>
    <row r="20" spans="1:33" ht="12.75" customHeight="1">
      <c r="A20" s="9" t="s">
        <v>143</v>
      </c>
      <c r="B20" s="124"/>
      <c r="C20" s="358"/>
      <c r="D20" s="358"/>
      <c r="E20" s="358"/>
      <c r="F20" s="359"/>
      <c r="J20" s="9" t="s">
        <v>143</v>
      </c>
      <c r="K20" s="175"/>
      <c r="L20" s="175"/>
      <c r="M20" s="175"/>
      <c r="N20" s="175"/>
      <c r="O20" s="175"/>
      <c r="P20" s="175"/>
      <c r="Q20" s="175"/>
      <c r="R20" s="175"/>
      <c r="S20" s="175"/>
      <c r="T20" s="176"/>
      <c r="U20"/>
      <c r="V20"/>
      <c r="W20"/>
      <c r="X20"/>
      <c r="Y20"/>
      <c r="Z20"/>
      <c r="AA20"/>
      <c r="AB20"/>
      <c r="AC20"/>
      <c r="AD20"/>
      <c r="AE20"/>
      <c r="AF20"/>
      <c r="AG20"/>
    </row>
    <row r="21" spans="1:33" ht="12.75" customHeight="1">
      <c r="A21" s="9" t="s">
        <v>209</v>
      </c>
      <c r="B21" s="124"/>
      <c r="C21" s="358"/>
      <c r="D21" s="358"/>
      <c r="E21" s="358"/>
      <c r="F21" s="359"/>
      <c r="J21" s="9" t="s">
        <v>209</v>
      </c>
      <c r="K21" s="175"/>
      <c r="L21" s="175"/>
      <c r="M21" s="175"/>
      <c r="N21" s="175"/>
      <c r="O21" s="175"/>
      <c r="P21" s="175"/>
      <c r="Q21" s="175"/>
      <c r="R21" s="175"/>
      <c r="S21" s="175"/>
      <c r="T21" s="176"/>
      <c r="U21"/>
      <c r="V21"/>
      <c r="W21"/>
      <c r="X21"/>
      <c r="Y21"/>
      <c r="Z21"/>
      <c r="AA21"/>
      <c r="AB21"/>
      <c r="AC21"/>
      <c r="AD21"/>
      <c r="AE21"/>
      <c r="AF21"/>
      <c r="AG21"/>
    </row>
    <row r="22" spans="1:33" ht="12.75" customHeight="1">
      <c r="A22" s="9" t="s">
        <v>145</v>
      </c>
      <c r="B22" s="124"/>
      <c r="C22" s="358"/>
      <c r="D22" s="358"/>
      <c r="E22" s="358"/>
      <c r="F22" s="359"/>
      <c r="J22" s="9" t="s">
        <v>145</v>
      </c>
      <c r="K22" s="175"/>
      <c r="L22" s="175"/>
      <c r="M22" s="175"/>
      <c r="N22" s="175"/>
      <c r="O22" s="175"/>
      <c r="P22" s="175"/>
      <c r="Q22" s="175"/>
      <c r="R22" s="175"/>
      <c r="S22" s="175"/>
      <c r="T22" s="176"/>
      <c r="U22"/>
      <c r="V22"/>
      <c r="W22"/>
      <c r="X22"/>
      <c r="Y22"/>
      <c r="Z22"/>
      <c r="AA22"/>
      <c r="AB22"/>
      <c r="AC22"/>
      <c r="AD22"/>
      <c r="AE22"/>
      <c r="AF22"/>
      <c r="AG22"/>
    </row>
    <row r="23" spans="1:33" ht="12.75" customHeight="1">
      <c r="A23" s="9" t="s">
        <v>146</v>
      </c>
      <c r="B23" s="124"/>
      <c r="C23" s="358"/>
      <c r="D23" s="358"/>
      <c r="E23" s="358"/>
      <c r="F23" s="359"/>
      <c r="J23" s="9" t="s">
        <v>146</v>
      </c>
      <c r="K23" s="175"/>
      <c r="L23" s="175"/>
      <c r="M23" s="175"/>
      <c r="N23" s="175"/>
      <c r="O23" s="175"/>
      <c r="P23" s="175"/>
      <c r="Q23" s="175"/>
      <c r="R23" s="175"/>
      <c r="S23" s="175"/>
      <c r="T23" s="176"/>
      <c r="U23"/>
      <c r="V23"/>
      <c r="W23"/>
      <c r="X23"/>
      <c r="Y23"/>
      <c r="Z23"/>
      <c r="AA23"/>
      <c r="AB23"/>
      <c r="AC23"/>
      <c r="AD23"/>
      <c r="AE23"/>
      <c r="AF23"/>
      <c r="AG23"/>
    </row>
    <row r="24" spans="1:33" ht="12.75" customHeight="1">
      <c r="A24" s="12" t="s">
        <v>147</v>
      </c>
      <c r="B24" s="125"/>
      <c r="C24" s="367"/>
      <c r="D24" s="368"/>
      <c r="E24" s="367"/>
      <c r="F24" s="369"/>
      <c r="J24" s="12" t="s">
        <v>147</v>
      </c>
      <c r="K24" s="179"/>
      <c r="L24" s="179"/>
      <c r="M24" s="179"/>
      <c r="N24" s="179"/>
      <c r="O24" s="179"/>
      <c r="P24" s="179"/>
      <c r="Q24" s="179"/>
      <c r="R24" s="179"/>
      <c r="S24" s="179"/>
      <c r="T24" s="212"/>
      <c r="U24"/>
      <c r="V24"/>
      <c r="W24"/>
      <c r="X24"/>
      <c r="Y24"/>
      <c r="Z24"/>
      <c r="AA24"/>
      <c r="AB24"/>
      <c r="AC24"/>
      <c r="AD24"/>
      <c r="AE24"/>
      <c r="AF24"/>
      <c r="AG24"/>
    </row>
    <row r="25" spans="1:33" ht="12.75" customHeight="1">
      <c r="B25" s="34"/>
    </row>
    <row r="26" spans="1:33" ht="12.75" customHeight="1"/>
    <row r="27" spans="1:33" ht="12.75" customHeight="1"/>
    <row r="28" spans="1:33" ht="12.75" customHeight="1"/>
    <row r="29" spans="1:33" ht="12.75" customHeight="1"/>
    <row r="30" spans="1:33" ht="12.75" customHeight="1"/>
    <row r="31" spans="1:33" ht="12.75" customHeight="1"/>
    <row r="32" spans="1:33" ht="12.75" customHeight="1"/>
    <row r="33" spans="14:20" ht="12.75" customHeight="1"/>
    <row r="34" spans="14:20" ht="12.75" customHeight="1">
      <c r="N34"/>
      <c r="O34"/>
      <c r="P34"/>
      <c r="Q34"/>
      <c r="R34"/>
      <c r="S34"/>
      <c r="T34"/>
    </row>
    <row r="35" spans="14:20" ht="12.75" customHeight="1">
      <c r="N35"/>
      <c r="O35"/>
      <c r="P35"/>
      <c r="Q35"/>
      <c r="R35"/>
      <c r="S35"/>
      <c r="T35"/>
    </row>
    <row r="36" spans="14:20" ht="12" customHeight="1">
      <c r="N36"/>
      <c r="O36"/>
      <c r="P36"/>
      <c r="Q36"/>
      <c r="R36"/>
      <c r="S36"/>
      <c r="T36"/>
    </row>
    <row r="37" spans="14:20" ht="12" customHeight="1">
      <c r="N37"/>
      <c r="O37"/>
      <c r="P37"/>
      <c r="Q37"/>
      <c r="R37"/>
      <c r="S37"/>
      <c r="T37"/>
    </row>
    <row r="38" spans="14:20" ht="12" customHeight="1">
      <c r="N38"/>
      <c r="O38"/>
      <c r="P38"/>
      <c r="Q38"/>
      <c r="R38"/>
      <c r="S38"/>
      <c r="T38"/>
    </row>
    <row r="39" spans="14:20" ht="12" customHeight="1">
      <c r="N39"/>
      <c r="O39"/>
      <c r="P39"/>
      <c r="Q39"/>
      <c r="R39"/>
      <c r="S39"/>
      <c r="T39"/>
    </row>
  </sheetData>
  <sheetProtection password="D631" sheet="1" objects="1" scenarios="1"/>
  <mergeCells count="52">
    <mergeCell ref="E23:F23"/>
    <mergeCell ref="C23:D23"/>
    <mergeCell ref="C24:D24"/>
    <mergeCell ref="E24:F24"/>
    <mergeCell ref="C18:D18"/>
    <mergeCell ref="C22:D22"/>
    <mergeCell ref="C19:D19"/>
    <mergeCell ref="C20:D20"/>
    <mergeCell ref="C21:D21"/>
    <mergeCell ref="C12:D12"/>
    <mergeCell ref="C13:D13"/>
    <mergeCell ref="C14:D14"/>
    <mergeCell ref="C16:D16"/>
    <mergeCell ref="C17:D17"/>
    <mergeCell ref="C15:D15"/>
    <mergeCell ref="A5:A6"/>
    <mergeCell ref="B5:B6"/>
    <mergeCell ref="C5:D6"/>
    <mergeCell ref="C10:D10"/>
    <mergeCell ref="C11:D11"/>
    <mergeCell ref="C7:D7"/>
    <mergeCell ref="C8:D8"/>
    <mergeCell ref="C9:D9"/>
    <mergeCell ref="E7:F7"/>
    <mergeCell ref="E8:F8"/>
    <mergeCell ref="E9:F9"/>
    <mergeCell ref="E22:F22"/>
    <mergeCell ref="E16:F16"/>
    <mergeCell ref="E17:F17"/>
    <mergeCell ref="E18:F18"/>
    <mergeCell ref="E19:F19"/>
    <mergeCell ref="E20:F20"/>
    <mergeCell ref="E15:F15"/>
    <mergeCell ref="E21:F21"/>
    <mergeCell ref="E10:F10"/>
    <mergeCell ref="E11:F11"/>
    <mergeCell ref="E12:F12"/>
    <mergeCell ref="E13:F13"/>
    <mergeCell ref="E14:F14"/>
    <mergeCell ref="E5:F6"/>
    <mergeCell ref="L5:L6"/>
    <mergeCell ref="M5:M6"/>
    <mergeCell ref="N5:N6"/>
    <mergeCell ref="O5:O6"/>
    <mergeCell ref="J3:J6"/>
    <mergeCell ref="K3:T3"/>
    <mergeCell ref="K5:K6"/>
    <mergeCell ref="Q5:Q6"/>
    <mergeCell ref="R5:R6"/>
    <mergeCell ref="S5:S6"/>
    <mergeCell ref="T5:T6"/>
    <mergeCell ref="P5:P6"/>
  </mergeCells>
  <pageMargins left="0.7" right="0.7" top="0.75" bottom="0.75" header="0.3" footer="0.3"/>
  <pageSetup paperSize="9" orientation="landscape" verticalDpi="300" r:id="rId1"/>
  <headerFooter>
    <oddHeader>&amp;C&amp;8Tehniskā-finanšu piedāvājuma veidne iepirkumam „Reklāmas izvietošanas pakalpojumi Rīgas Tehniskās universitātes vajadzībām” ar id.Nr.RTU-2014/145 &amp;KFF0000ar 05.12.2014. un 12.12.2014.grozījumiem</oddHeader>
    <oddFooter>&amp;L&amp;8Preses cenu piedāvājums&amp;C&amp;9&amp;P no &amp;N&amp;R&amp;"Arial,Bold"&amp;8R Ī G A S  T E H N I S K Ā  U N I V E R S I T Ā T 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38"/>
  <sheetViews>
    <sheetView showGridLines="0" view="pageLayout" zoomScale="98" zoomScaleNormal="100" zoomScalePageLayoutView="98" workbookViewId="0">
      <selection activeCell="A33" sqref="A33:P34"/>
    </sheetView>
  </sheetViews>
  <sheetFormatPr defaultColWidth="9" defaultRowHeight="12.75"/>
  <cols>
    <col min="1" max="1" width="23.5703125" style="50" customWidth="1"/>
    <col min="2" max="16" width="7" style="50" customWidth="1"/>
    <col min="17" max="17" width="22.7109375" style="50" customWidth="1"/>
    <col min="18" max="30" width="8.42578125" style="245" customWidth="1"/>
    <col min="31" max="31" width="22.7109375" style="33" customWidth="1"/>
    <col min="32" max="44" width="8.28515625" style="33" customWidth="1"/>
    <col min="45" max="54" width="6.28515625" style="33" customWidth="1"/>
    <col min="55" max="55" width="11.85546875" style="33" customWidth="1"/>
    <col min="56" max="73" width="6.28515625" style="33" customWidth="1"/>
    <col min="74" max="74" width="11.85546875" style="33" customWidth="1"/>
    <col min="75" max="90" width="6.28515625" style="33" customWidth="1"/>
    <col min="91" max="16384" width="9" style="50"/>
  </cols>
  <sheetData>
    <row r="1" spans="1:44">
      <c r="A1" s="1" t="s">
        <v>363</v>
      </c>
      <c r="P1" s="33" t="s">
        <v>425</v>
      </c>
      <c r="Q1" s="1" t="s">
        <v>433</v>
      </c>
      <c r="AD1" s="33" t="s">
        <v>426</v>
      </c>
      <c r="AE1" s="1" t="s">
        <v>434</v>
      </c>
      <c r="AR1" s="33" t="s">
        <v>427</v>
      </c>
    </row>
    <row r="2" spans="1:44">
      <c r="A2" s="1"/>
      <c r="Q2" s="1"/>
    </row>
    <row r="3" spans="1:44" ht="12.75" customHeight="1">
      <c r="A3" s="269" t="s">
        <v>151</v>
      </c>
      <c r="B3" s="267" t="s">
        <v>75</v>
      </c>
      <c r="C3" s="267"/>
      <c r="D3" s="267"/>
      <c r="E3" s="267"/>
      <c r="F3" s="267" t="s">
        <v>124</v>
      </c>
      <c r="G3" s="267"/>
      <c r="H3" s="267"/>
      <c r="I3" s="267"/>
      <c r="J3" s="267"/>
      <c r="K3" s="267" t="s">
        <v>69</v>
      </c>
      <c r="L3" s="267"/>
      <c r="M3" s="267"/>
      <c r="N3" s="282"/>
      <c r="Q3" s="269" t="s">
        <v>72</v>
      </c>
      <c r="R3" s="370" t="s">
        <v>165</v>
      </c>
      <c r="S3" s="370"/>
      <c r="T3" s="370"/>
      <c r="U3" s="370"/>
      <c r="V3" s="370"/>
      <c r="W3" s="370"/>
      <c r="X3" s="370"/>
      <c r="Y3" s="370"/>
      <c r="Z3" s="370"/>
      <c r="AA3" s="370"/>
      <c r="AB3" s="370"/>
      <c r="AC3" s="370"/>
      <c r="AD3" s="371"/>
      <c r="AE3" s="269" t="s">
        <v>72</v>
      </c>
      <c r="AF3" s="370" t="s">
        <v>165</v>
      </c>
      <c r="AG3" s="370"/>
      <c r="AH3" s="370"/>
      <c r="AI3" s="370"/>
      <c r="AJ3" s="370"/>
      <c r="AK3" s="370"/>
      <c r="AL3" s="370"/>
      <c r="AM3" s="370"/>
      <c r="AN3" s="370"/>
      <c r="AO3" s="370"/>
      <c r="AP3" s="370"/>
      <c r="AQ3" s="370"/>
      <c r="AR3" s="371"/>
    </row>
    <row r="4" spans="1:44" ht="12.95" customHeight="1">
      <c r="A4" s="270"/>
      <c r="B4" s="268"/>
      <c r="C4" s="268"/>
      <c r="D4" s="268"/>
      <c r="E4" s="268"/>
      <c r="F4" s="268"/>
      <c r="G4" s="268"/>
      <c r="H4" s="268"/>
      <c r="I4" s="268"/>
      <c r="J4" s="268"/>
      <c r="K4" s="268"/>
      <c r="L4" s="268"/>
      <c r="M4" s="268"/>
      <c r="N4" s="283"/>
      <c r="O4" s="33"/>
      <c r="P4" s="33"/>
      <c r="Q4" s="372"/>
      <c r="R4" s="246">
        <v>1</v>
      </c>
      <c r="S4" s="246">
        <v>2</v>
      </c>
      <c r="T4" s="246">
        <v>3</v>
      </c>
      <c r="U4" s="246">
        <v>4</v>
      </c>
      <c r="V4" s="246">
        <v>5</v>
      </c>
      <c r="W4" s="246">
        <v>6</v>
      </c>
      <c r="X4" s="246">
        <v>7</v>
      </c>
      <c r="Y4" s="246">
        <v>8</v>
      </c>
      <c r="Z4" s="246">
        <v>9</v>
      </c>
      <c r="AA4" s="246">
        <v>10</v>
      </c>
      <c r="AB4" s="246">
        <v>11</v>
      </c>
      <c r="AC4" s="246">
        <v>12</v>
      </c>
      <c r="AD4" s="247">
        <v>13</v>
      </c>
      <c r="AE4" s="372"/>
      <c r="AF4" s="248">
        <v>40</v>
      </c>
      <c r="AG4" s="248">
        <v>41</v>
      </c>
      <c r="AH4" s="248">
        <v>42</v>
      </c>
      <c r="AI4" s="248">
        <v>43</v>
      </c>
      <c r="AJ4" s="248">
        <v>44</v>
      </c>
      <c r="AK4" s="248">
        <v>45</v>
      </c>
      <c r="AL4" s="248">
        <v>46</v>
      </c>
      <c r="AM4" s="248">
        <v>47</v>
      </c>
      <c r="AN4" s="248">
        <v>48</v>
      </c>
      <c r="AO4" s="248">
        <v>49</v>
      </c>
      <c r="AP4" s="248">
        <v>50</v>
      </c>
      <c r="AQ4" s="248">
        <v>51</v>
      </c>
      <c r="AR4" s="249">
        <v>52</v>
      </c>
    </row>
    <row r="5" spans="1:44" ht="12.95" customHeight="1">
      <c r="A5" s="270"/>
      <c r="B5" s="268"/>
      <c r="C5" s="268"/>
      <c r="D5" s="268"/>
      <c r="E5" s="268"/>
      <c r="F5" s="268"/>
      <c r="G5" s="268"/>
      <c r="H5" s="268"/>
      <c r="I5" s="268"/>
      <c r="J5" s="268"/>
      <c r="K5" s="268" t="s">
        <v>70</v>
      </c>
      <c r="L5" s="268"/>
      <c r="M5" s="268" t="s">
        <v>71</v>
      </c>
      <c r="N5" s="283"/>
      <c r="O5" s="33"/>
      <c r="P5" s="33"/>
      <c r="Q5" s="5" t="s">
        <v>153</v>
      </c>
      <c r="R5" s="237"/>
      <c r="S5" s="238">
        <v>1</v>
      </c>
      <c r="T5" s="237"/>
      <c r="U5" s="237"/>
      <c r="V5" s="237"/>
      <c r="W5" s="237"/>
      <c r="X5" s="237"/>
      <c r="Y5" s="237"/>
      <c r="Z5" s="237"/>
      <c r="AA5" s="237"/>
      <c r="AB5" s="237"/>
      <c r="AC5" s="237"/>
      <c r="AD5" s="239"/>
      <c r="AE5" s="5" t="s">
        <v>153</v>
      </c>
      <c r="AF5" s="237"/>
      <c r="AG5" s="237"/>
      <c r="AH5" s="237"/>
      <c r="AI5" s="237"/>
      <c r="AJ5" s="237"/>
      <c r="AK5" s="237"/>
      <c r="AL5" s="237"/>
      <c r="AM5" s="237"/>
      <c r="AN5" s="237"/>
      <c r="AO5" s="237"/>
      <c r="AP5" s="237"/>
      <c r="AQ5" s="237"/>
      <c r="AR5" s="239"/>
    </row>
    <row r="6" spans="1:44" ht="12.95" customHeight="1">
      <c r="A6" s="341"/>
      <c r="B6" s="377"/>
      <c r="C6" s="377"/>
      <c r="D6" s="377"/>
      <c r="E6" s="377"/>
      <c r="F6" s="377"/>
      <c r="G6" s="377"/>
      <c r="H6" s="377"/>
      <c r="I6" s="377"/>
      <c r="J6" s="377"/>
      <c r="K6" s="377"/>
      <c r="L6" s="377"/>
      <c r="M6" s="377"/>
      <c r="N6" s="378"/>
      <c r="O6" s="33"/>
      <c r="P6" s="33"/>
      <c r="Q6" s="6" t="s">
        <v>159</v>
      </c>
      <c r="R6" s="240"/>
      <c r="S6" s="241">
        <v>1</v>
      </c>
      <c r="T6" s="240"/>
      <c r="U6" s="240"/>
      <c r="V6" s="240"/>
      <c r="W6" s="240"/>
      <c r="X6" s="240"/>
      <c r="Y6" s="240"/>
      <c r="Z6" s="240"/>
      <c r="AA6" s="240"/>
      <c r="AB6" s="240"/>
      <c r="AC6" s="240"/>
      <c r="AD6" s="242"/>
      <c r="AE6" s="6" t="s">
        <v>159</v>
      </c>
      <c r="AF6" s="240"/>
      <c r="AG6" s="240"/>
      <c r="AH6" s="240"/>
      <c r="AI6" s="240"/>
      <c r="AJ6" s="240"/>
      <c r="AK6" s="240"/>
      <c r="AL6" s="240"/>
      <c r="AM6" s="240"/>
      <c r="AN6" s="240"/>
      <c r="AO6" s="240"/>
      <c r="AP6" s="240"/>
      <c r="AQ6" s="240"/>
      <c r="AR6" s="242"/>
    </row>
    <row r="7" spans="1:44" ht="12.95" customHeight="1">
      <c r="A7" s="120" t="s">
        <v>120</v>
      </c>
      <c r="B7" s="401" t="s">
        <v>122</v>
      </c>
      <c r="C7" s="401"/>
      <c r="D7" s="401"/>
      <c r="E7" s="401"/>
      <c r="F7" s="386" t="s">
        <v>125</v>
      </c>
      <c r="G7" s="386"/>
      <c r="H7" s="386"/>
      <c r="I7" s="386"/>
      <c r="J7" s="386"/>
      <c r="K7" s="381">
        <v>1190</v>
      </c>
      <c r="L7" s="381"/>
      <c r="M7" s="381">
        <v>1750</v>
      </c>
      <c r="N7" s="382"/>
      <c r="O7" s="33"/>
      <c r="P7" s="33"/>
      <c r="Q7" s="6" t="s">
        <v>160</v>
      </c>
      <c r="R7" s="240"/>
      <c r="S7" s="241">
        <v>1</v>
      </c>
      <c r="T7" s="240"/>
      <c r="U7" s="240"/>
      <c r="V7" s="240"/>
      <c r="W7" s="240"/>
      <c r="X7" s="240"/>
      <c r="Y7" s="240"/>
      <c r="Z7" s="240"/>
      <c r="AA7" s="240"/>
      <c r="AB7" s="240"/>
      <c r="AC7" s="240"/>
      <c r="AD7" s="242"/>
      <c r="AE7" s="6" t="s">
        <v>160</v>
      </c>
      <c r="AF7" s="240"/>
      <c r="AG7" s="240"/>
      <c r="AH7" s="240"/>
      <c r="AI7" s="240"/>
      <c r="AJ7" s="240"/>
      <c r="AK7" s="240"/>
      <c r="AL7" s="240"/>
      <c r="AM7" s="240"/>
      <c r="AN7" s="240"/>
      <c r="AO7" s="240"/>
      <c r="AP7" s="240"/>
      <c r="AQ7" s="240"/>
      <c r="AR7" s="242"/>
    </row>
    <row r="8" spans="1:44" ht="12.95" customHeight="1">
      <c r="A8" s="398" t="s">
        <v>121</v>
      </c>
      <c r="B8" s="396" t="s">
        <v>123</v>
      </c>
      <c r="C8" s="396"/>
      <c r="D8" s="396"/>
      <c r="E8" s="396"/>
      <c r="F8" s="387" t="s">
        <v>154</v>
      </c>
      <c r="G8" s="387"/>
      <c r="H8" s="387"/>
      <c r="I8" s="387"/>
      <c r="J8" s="387"/>
      <c r="K8" s="383">
        <v>1000</v>
      </c>
      <c r="L8" s="383"/>
      <c r="M8" s="383">
        <v>297</v>
      </c>
      <c r="N8" s="384"/>
      <c r="O8" s="33"/>
      <c r="P8" s="33"/>
      <c r="Q8" s="6" t="s">
        <v>161</v>
      </c>
      <c r="R8" s="240"/>
      <c r="S8" s="241">
        <v>1</v>
      </c>
      <c r="T8" s="240"/>
      <c r="U8" s="240"/>
      <c r="V8" s="240"/>
      <c r="W8" s="240"/>
      <c r="X8" s="240"/>
      <c r="Y8" s="240"/>
      <c r="Z8" s="240"/>
      <c r="AA8" s="240"/>
      <c r="AB8" s="240"/>
      <c r="AC8" s="240"/>
      <c r="AD8" s="242"/>
      <c r="AE8" s="6" t="s">
        <v>161</v>
      </c>
      <c r="AF8" s="240"/>
      <c r="AG8" s="240"/>
      <c r="AH8" s="240"/>
      <c r="AI8" s="240"/>
      <c r="AJ8" s="240"/>
      <c r="AK8" s="240"/>
      <c r="AL8" s="240"/>
      <c r="AM8" s="240"/>
      <c r="AN8" s="240"/>
      <c r="AO8" s="240"/>
      <c r="AP8" s="240"/>
      <c r="AQ8" s="240"/>
      <c r="AR8" s="242"/>
    </row>
    <row r="9" spans="1:44" ht="12.95" customHeight="1">
      <c r="A9" s="398"/>
      <c r="B9" s="396"/>
      <c r="C9" s="396"/>
      <c r="D9" s="396"/>
      <c r="E9" s="396"/>
      <c r="F9" s="387" t="s">
        <v>155</v>
      </c>
      <c r="G9" s="387"/>
      <c r="H9" s="387"/>
      <c r="I9" s="387"/>
      <c r="J9" s="387"/>
      <c r="K9" s="383">
        <v>1330</v>
      </c>
      <c r="L9" s="383"/>
      <c r="M9" s="383">
        <v>305</v>
      </c>
      <c r="N9" s="384"/>
      <c r="O9" s="33"/>
      <c r="P9" s="33"/>
      <c r="Q9" s="6" t="s">
        <v>162</v>
      </c>
      <c r="R9" s="240"/>
      <c r="S9" s="241">
        <v>1</v>
      </c>
      <c r="T9" s="240"/>
      <c r="U9" s="240"/>
      <c r="V9" s="240"/>
      <c r="W9" s="240"/>
      <c r="X9" s="240"/>
      <c r="Y9" s="240"/>
      <c r="Z9" s="240"/>
      <c r="AA9" s="240"/>
      <c r="AB9" s="240"/>
      <c r="AC9" s="240"/>
      <c r="AD9" s="242"/>
      <c r="AE9" s="6" t="s">
        <v>162</v>
      </c>
      <c r="AF9" s="240"/>
      <c r="AG9" s="240"/>
      <c r="AH9" s="240"/>
      <c r="AI9" s="240"/>
      <c r="AJ9" s="240"/>
      <c r="AK9" s="240"/>
      <c r="AL9" s="240"/>
      <c r="AM9" s="240"/>
      <c r="AN9" s="240"/>
      <c r="AO9" s="240"/>
      <c r="AP9" s="240"/>
      <c r="AQ9" s="240"/>
      <c r="AR9" s="242"/>
    </row>
    <row r="10" spans="1:44" ht="12.95" customHeight="1">
      <c r="A10" s="398"/>
      <c r="B10" s="396"/>
      <c r="C10" s="396"/>
      <c r="D10" s="396"/>
      <c r="E10" s="396"/>
      <c r="F10" s="387" t="s">
        <v>156</v>
      </c>
      <c r="G10" s="387"/>
      <c r="H10" s="387"/>
      <c r="I10" s="387"/>
      <c r="J10" s="387"/>
      <c r="K10" s="383">
        <v>1330</v>
      </c>
      <c r="L10" s="383"/>
      <c r="M10" s="383">
        <v>285</v>
      </c>
      <c r="N10" s="384"/>
      <c r="O10" s="33"/>
      <c r="P10" s="33"/>
      <c r="Q10" s="6" t="s">
        <v>163</v>
      </c>
      <c r="R10" s="240"/>
      <c r="S10" s="241">
        <v>1</v>
      </c>
      <c r="T10" s="240"/>
      <c r="U10" s="240"/>
      <c r="V10" s="240"/>
      <c r="W10" s="240"/>
      <c r="X10" s="240"/>
      <c r="Y10" s="240"/>
      <c r="Z10" s="240"/>
      <c r="AA10" s="240"/>
      <c r="AB10" s="240"/>
      <c r="AC10" s="240"/>
      <c r="AD10" s="242"/>
      <c r="AE10" s="6" t="s">
        <v>163</v>
      </c>
      <c r="AF10" s="240"/>
      <c r="AG10" s="240"/>
      <c r="AH10" s="240"/>
      <c r="AI10" s="240"/>
      <c r="AJ10" s="240"/>
      <c r="AK10" s="240"/>
      <c r="AL10" s="240"/>
      <c r="AM10" s="240"/>
      <c r="AN10" s="240"/>
      <c r="AO10" s="240"/>
      <c r="AP10" s="240"/>
      <c r="AQ10" s="240"/>
      <c r="AR10" s="242"/>
    </row>
    <row r="11" spans="1:44" ht="12.95" customHeight="1">
      <c r="A11" s="398"/>
      <c r="B11" s="396"/>
      <c r="C11" s="396"/>
      <c r="D11" s="396"/>
      <c r="E11" s="396"/>
      <c r="F11" s="387" t="s">
        <v>157</v>
      </c>
      <c r="G11" s="387"/>
      <c r="H11" s="387"/>
      <c r="I11" s="387"/>
      <c r="J11" s="387"/>
      <c r="K11" s="383">
        <v>410</v>
      </c>
      <c r="L11" s="383"/>
      <c r="M11" s="383">
        <v>590</v>
      </c>
      <c r="N11" s="384"/>
      <c r="O11" s="33"/>
      <c r="P11" s="33"/>
      <c r="Q11" s="6" t="s">
        <v>163</v>
      </c>
      <c r="R11" s="240"/>
      <c r="S11" s="241">
        <v>1</v>
      </c>
      <c r="T11" s="240"/>
      <c r="U11" s="240"/>
      <c r="V11" s="240"/>
      <c r="W11" s="240"/>
      <c r="X11" s="240"/>
      <c r="Y11" s="240"/>
      <c r="Z11" s="240"/>
      <c r="AA11" s="240"/>
      <c r="AB11" s="240"/>
      <c r="AC11" s="240"/>
      <c r="AD11" s="242"/>
      <c r="AE11" s="6" t="s">
        <v>163</v>
      </c>
      <c r="AF11" s="240"/>
      <c r="AG11" s="240"/>
      <c r="AH11" s="240"/>
      <c r="AI11" s="240"/>
      <c r="AJ11" s="240"/>
      <c r="AK11" s="240"/>
      <c r="AL11" s="240"/>
      <c r="AM11" s="240"/>
      <c r="AN11" s="240"/>
      <c r="AO11" s="240"/>
      <c r="AP11" s="240"/>
      <c r="AQ11" s="240"/>
      <c r="AR11" s="242"/>
    </row>
    <row r="12" spans="1:44" ht="12.95" customHeight="1">
      <c r="A12" s="398"/>
      <c r="B12" s="396"/>
      <c r="C12" s="396"/>
      <c r="D12" s="396"/>
      <c r="E12" s="396"/>
      <c r="F12" s="387" t="s">
        <v>158</v>
      </c>
      <c r="G12" s="387"/>
      <c r="H12" s="387"/>
      <c r="I12" s="387"/>
      <c r="J12" s="387"/>
      <c r="K12" s="383">
        <v>1130</v>
      </c>
      <c r="L12" s="383"/>
      <c r="M12" s="383">
        <v>270</v>
      </c>
      <c r="N12" s="384"/>
      <c r="O12" s="33"/>
      <c r="P12" s="33"/>
      <c r="Q12" s="259" t="s">
        <v>438</v>
      </c>
      <c r="R12" s="240"/>
      <c r="S12" s="241">
        <v>1</v>
      </c>
      <c r="T12" s="240"/>
      <c r="U12" s="240"/>
      <c r="V12" s="240"/>
      <c r="W12" s="240"/>
      <c r="X12" s="240"/>
      <c r="Y12" s="240"/>
      <c r="Z12" s="240"/>
      <c r="AA12" s="240"/>
      <c r="AB12" s="240"/>
      <c r="AC12" s="240"/>
      <c r="AD12" s="242"/>
      <c r="AE12" s="259" t="s">
        <v>438</v>
      </c>
      <c r="AF12" s="243"/>
      <c r="AG12" s="243"/>
      <c r="AH12" s="243"/>
      <c r="AI12" s="243"/>
      <c r="AJ12" s="243"/>
      <c r="AK12" s="243"/>
      <c r="AL12" s="243"/>
      <c r="AM12" s="243"/>
      <c r="AN12" s="243"/>
      <c r="AO12" s="243"/>
      <c r="AP12" s="243"/>
      <c r="AQ12" s="243"/>
      <c r="AR12" s="244"/>
    </row>
    <row r="13" spans="1:44" ht="12.95" customHeight="1">
      <c r="A13" s="399"/>
      <c r="B13" s="397"/>
      <c r="C13" s="397"/>
      <c r="D13" s="397"/>
      <c r="E13" s="397"/>
      <c r="F13" s="391" t="s">
        <v>158</v>
      </c>
      <c r="G13" s="391"/>
      <c r="H13" s="391"/>
      <c r="I13" s="391"/>
      <c r="J13" s="391"/>
      <c r="K13" s="380">
        <v>1640</v>
      </c>
      <c r="L13" s="380"/>
      <c r="M13" s="380">
        <v>270</v>
      </c>
      <c r="N13" s="385"/>
      <c r="O13" s="33"/>
      <c r="P13" s="33"/>
      <c r="Q13" s="52"/>
      <c r="R13" s="248">
        <v>14</v>
      </c>
      <c r="S13" s="248">
        <v>15</v>
      </c>
      <c r="T13" s="248">
        <v>16</v>
      </c>
      <c r="U13" s="248">
        <v>17</v>
      </c>
      <c r="V13" s="248">
        <v>18</v>
      </c>
      <c r="W13" s="248">
        <v>19</v>
      </c>
      <c r="X13" s="248">
        <v>20</v>
      </c>
      <c r="Y13" s="248">
        <v>21</v>
      </c>
      <c r="Z13" s="248">
        <v>22</v>
      </c>
      <c r="AA13" s="248">
        <v>23</v>
      </c>
      <c r="AB13" s="248">
        <v>24</v>
      </c>
      <c r="AC13" s="248">
        <v>25</v>
      </c>
      <c r="AD13" s="249">
        <v>26</v>
      </c>
    </row>
    <row r="14" spans="1:44" ht="12.95" customHeight="1">
      <c r="A14" s="258" t="s">
        <v>431</v>
      </c>
      <c r="B14" s="373" t="s">
        <v>432</v>
      </c>
      <c r="C14" s="373"/>
      <c r="D14" s="373"/>
      <c r="E14" s="373"/>
      <c r="F14" s="374" t="s">
        <v>125</v>
      </c>
      <c r="G14" s="374"/>
      <c r="H14" s="374"/>
      <c r="I14" s="374"/>
      <c r="J14" s="374"/>
      <c r="K14" s="375" t="s">
        <v>436</v>
      </c>
      <c r="L14" s="375"/>
      <c r="M14" s="375" t="s">
        <v>437</v>
      </c>
      <c r="N14" s="376"/>
      <c r="Q14" s="5" t="s">
        <v>153</v>
      </c>
      <c r="R14" s="237"/>
      <c r="S14" s="237"/>
      <c r="T14" s="237"/>
      <c r="U14" s="237"/>
      <c r="V14" s="237"/>
      <c r="W14" s="237"/>
      <c r="X14" s="237"/>
      <c r="Y14" s="237"/>
      <c r="Z14" s="237"/>
      <c r="AA14" s="237"/>
      <c r="AB14" s="237"/>
      <c r="AC14" s="237"/>
      <c r="AD14" s="239"/>
    </row>
    <row r="15" spans="1:44" ht="12.95" customHeight="1">
      <c r="Q15" s="6" t="s">
        <v>159</v>
      </c>
      <c r="R15" s="240"/>
      <c r="S15" s="240"/>
      <c r="T15" s="240"/>
      <c r="U15" s="240"/>
      <c r="V15" s="240"/>
      <c r="W15" s="240"/>
      <c r="X15" s="240"/>
      <c r="Y15" s="240"/>
      <c r="Z15" s="240"/>
      <c r="AA15" s="240"/>
      <c r="AB15" s="240"/>
      <c r="AC15" s="240"/>
      <c r="AD15" s="242"/>
    </row>
    <row r="16" spans="1:44" ht="12.95" customHeight="1">
      <c r="A16" s="1" t="s">
        <v>364</v>
      </c>
      <c r="Q16" s="6" t="s">
        <v>160</v>
      </c>
      <c r="R16" s="240"/>
      <c r="S16" s="240"/>
      <c r="T16" s="240"/>
      <c r="U16" s="240"/>
      <c r="V16" s="240"/>
      <c r="W16" s="240"/>
      <c r="X16" s="240"/>
      <c r="Y16" s="240"/>
      <c r="Z16" s="240"/>
      <c r="AA16" s="240"/>
      <c r="AB16" s="240"/>
      <c r="AC16" s="240"/>
      <c r="AD16" s="242"/>
    </row>
    <row r="17" spans="1:30" ht="12.95" customHeight="1">
      <c r="Q17" s="6" t="s">
        <v>161</v>
      </c>
      <c r="R17" s="240"/>
      <c r="S17" s="240"/>
      <c r="T17" s="240"/>
      <c r="U17" s="240"/>
      <c r="V17" s="240"/>
      <c r="W17" s="240"/>
      <c r="X17" s="240"/>
      <c r="Y17" s="240"/>
      <c r="Z17" s="240"/>
      <c r="AA17" s="240"/>
      <c r="AB17" s="240"/>
      <c r="AC17" s="240"/>
      <c r="AD17" s="242"/>
    </row>
    <row r="18" spans="1:30" ht="12.95" customHeight="1">
      <c r="A18" s="284" t="s">
        <v>164</v>
      </c>
      <c r="B18" s="392" t="s">
        <v>345</v>
      </c>
      <c r="C18" s="393"/>
      <c r="D18" s="393"/>
      <c r="E18" s="393"/>
      <c r="F18" s="393"/>
      <c r="G18" s="393"/>
      <c r="H18" s="393"/>
      <c r="I18" s="393"/>
      <c r="J18" s="393"/>
      <c r="K18" s="393"/>
      <c r="L18" s="393"/>
      <c r="M18" s="393"/>
      <c r="N18" s="393"/>
      <c r="O18" s="393"/>
      <c r="P18" s="393"/>
      <c r="Q18" s="6" t="s">
        <v>162</v>
      </c>
      <c r="R18" s="240"/>
      <c r="S18" s="240"/>
      <c r="T18" s="240"/>
      <c r="U18" s="240"/>
      <c r="V18" s="240"/>
      <c r="W18" s="240"/>
      <c r="X18" s="240"/>
      <c r="Y18" s="240"/>
      <c r="Z18" s="240"/>
      <c r="AA18" s="240"/>
      <c r="AB18" s="240"/>
      <c r="AC18" s="240"/>
      <c r="AD18" s="242"/>
    </row>
    <row r="19" spans="1:30" ht="12.95" customHeight="1">
      <c r="A19" s="285"/>
      <c r="B19" s="276" t="s">
        <v>76</v>
      </c>
      <c r="C19" s="276" t="s">
        <v>77</v>
      </c>
      <c r="D19" s="276" t="s">
        <v>78</v>
      </c>
      <c r="E19" s="276" t="s">
        <v>79</v>
      </c>
      <c r="F19" s="276" t="s">
        <v>80</v>
      </c>
      <c r="G19" s="276" t="s">
        <v>81</v>
      </c>
      <c r="H19" s="276" t="s">
        <v>82</v>
      </c>
      <c r="I19" s="276" t="s">
        <v>83</v>
      </c>
      <c r="J19" s="276" t="s">
        <v>84</v>
      </c>
      <c r="K19" s="276" t="s">
        <v>85</v>
      </c>
      <c r="L19" s="276" t="s">
        <v>86</v>
      </c>
      <c r="M19" s="276" t="s">
        <v>87</v>
      </c>
      <c r="N19" s="276" t="s">
        <v>88</v>
      </c>
      <c r="O19" s="276" t="s">
        <v>131</v>
      </c>
      <c r="P19" s="394" t="s">
        <v>152</v>
      </c>
      <c r="Q19" s="6" t="s">
        <v>163</v>
      </c>
      <c r="R19" s="240"/>
      <c r="S19" s="240"/>
      <c r="T19" s="240"/>
      <c r="U19" s="240"/>
      <c r="V19" s="240"/>
      <c r="W19" s="240"/>
      <c r="X19" s="240"/>
      <c r="Y19" s="240"/>
      <c r="Z19" s="240"/>
      <c r="AA19" s="240"/>
      <c r="AB19" s="240"/>
      <c r="AC19" s="240"/>
      <c r="AD19" s="242"/>
    </row>
    <row r="20" spans="1:30" ht="12.95" customHeight="1">
      <c r="A20" s="285"/>
      <c r="B20" s="390"/>
      <c r="C20" s="390"/>
      <c r="D20" s="390"/>
      <c r="E20" s="390"/>
      <c r="F20" s="390"/>
      <c r="G20" s="390"/>
      <c r="H20" s="390"/>
      <c r="I20" s="390"/>
      <c r="J20" s="390"/>
      <c r="K20" s="390"/>
      <c r="L20" s="390"/>
      <c r="M20" s="390"/>
      <c r="N20" s="390"/>
      <c r="O20" s="390"/>
      <c r="P20" s="395"/>
      <c r="Q20" s="6" t="s">
        <v>163</v>
      </c>
      <c r="R20" s="240"/>
      <c r="S20" s="240"/>
      <c r="T20" s="240"/>
      <c r="U20" s="240"/>
      <c r="V20" s="240"/>
      <c r="W20" s="240"/>
      <c r="X20" s="240"/>
      <c r="Y20" s="240"/>
      <c r="Z20" s="240"/>
      <c r="AA20" s="240"/>
      <c r="AB20" s="240"/>
      <c r="AC20" s="240"/>
      <c r="AD20" s="242"/>
    </row>
    <row r="21" spans="1:30" ht="12.95" customHeight="1">
      <c r="A21" s="285"/>
      <c r="B21" s="388" t="s">
        <v>73</v>
      </c>
      <c r="C21" s="388" t="s">
        <v>73</v>
      </c>
      <c r="D21" s="388" t="s">
        <v>73</v>
      </c>
      <c r="E21" s="388" t="s">
        <v>73</v>
      </c>
      <c r="F21" s="388" t="s">
        <v>73</v>
      </c>
      <c r="G21" s="388" t="s">
        <v>73</v>
      </c>
      <c r="H21" s="388" t="s">
        <v>73</v>
      </c>
      <c r="I21" s="388" t="s">
        <v>73</v>
      </c>
      <c r="J21" s="388" t="s">
        <v>73</v>
      </c>
      <c r="K21" s="388" t="s">
        <v>73</v>
      </c>
      <c r="L21" s="388" t="s">
        <v>73</v>
      </c>
      <c r="M21" s="388" t="s">
        <v>73</v>
      </c>
      <c r="N21" s="388" t="s">
        <v>73</v>
      </c>
      <c r="O21" s="388" t="s">
        <v>73</v>
      </c>
      <c r="P21" s="388" t="s">
        <v>73</v>
      </c>
      <c r="Q21" s="259" t="s">
        <v>438</v>
      </c>
      <c r="R21" s="240"/>
      <c r="S21" s="240"/>
      <c r="T21" s="240"/>
      <c r="U21" s="240"/>
      <c r="V21" s="240"/>
      <c r="W21" s="240"/>
      <c r="X21" s="240"/>
      <c r="Y21" s="240"/>
      <c r="Z21" s="240"/>
      <c r="AA21" s="240"/>
      <c r="AB21" s="240"/>
      <c r="AC21" s="240"/>
      <c r="AD21" s="242"/>
    </row>
    <row r="22" spans="1:30" ht="12.95" customHeight="1">
      <c r="A22" s="285"/>
      <c r="B22" s="388"/>
      <c r="C22" s="388"/>
      <c r="D22" s="388"/>
      <c r="E22" s="388"/>
      <c r="F22" s="388"/>
      <c r="G22" s="388"/>
      <c r="H22" s="388"/>
      <c r="I22" s="388"/>
      <c r="J22" s="388"/>
      <c r="K22" s="388"/>
      <c r="L22" s="388"/>
      <c r="M22" s="388"/>
      <c r="N22" s="388"/>
      <c r="O22" s="388"/>
      <c r="P22" s="388"/>
      <c r="Q22" s="52"/>
      <c r="R22" s="248">
        <v>27</v>
      </c>
      <c r="S22" s="248">
        <v>28</v>
      </c>
      <c r="T22" s="248">
        <v>29</v>
      </c>
      <c r="U22" s="248">
        <v>30</v>
      </c>
      <c r="V22" s="248">
        <v>31</v>
      </c>
      <c r="W22" s="248">
        <v>32</v>
      </c>
      <c r="X22" s="248">
        <v>33</v>
      </c>
      <c r="Y22" s="248">
        <v>34</v>
      </c>
      <c r="Z22" s="248">
        <v>35</v>
      </c>
      <c r="AA22" s="248">
        <v>36</v>
      </c>
      <c r="AB22" s="248">
        <v>37</v>
      </c>
      <c r="AC22" s="248">
        <v>38</v>
      </c>
      <c r="AD22" s="249">
        <v>39</v>
      </c>
    </row>
    <row r="23" spans="1:30" ht="12.95" customHeight="1">
      <c r="A23" s="400"/>
      <c r="B23" s="389"/>
      <c r="C23" s="389"/>
      <c r="D23" s="389"/>
      <c r="E23" s="389"/>
      <c r="F23" s="389"/>
      <c r="G23" s="389"/>
      <c r="H23" s="389"/>
      <c r="I23" s="389"/>
      <c r="J23" s="389"/>
      <c r="K23" s="389"/>
      <c r="L23" s="389"/>
      <c r="M23" s="389"/>
      <c r="N23" s="389"/>
      <c r="O23" s="389"/>
      <c r="P23" s="389"/>
      <c r="Q23" s="5" t="s">
        <v>153</v>
      </c>
      <c r="R23" s="237"/>
      <c r="S23" s="237"/>
      <c r="T23" s="237"/>
      <c r="U23" s="237"/>
      <c r="V23" s="237"/>
      <c r="W23" s="237"/>
      <c r="X23" s="237"/>
      <c r="Y23" s="237"/>
      <c r="Z23" s="237"/>
      <c r="AA23" s="237"/>
      <c r="AB23" s="237"/>
      <c r="AC23" s="237"/>
      <c r="AD23" s="239"/>
    </row>
    <row r="24" spans="1:30" ht="12.95" customHeight="1">
      <c r="A24" s="5" t="s">
        <v>153</v>
      </c>
      <c r="B24" s="126"/>
      <c r="C24" s="126"/>
      <c r="D24" s="126"/>
      <c r="E24" s="126"/>
      <c r="F24" s="126"/>
      <c r="G24" s="126"/>
      <c r="H24" s="126"/>
      <c r="I24" s="126"/>
      <c r="J24" s="126"/>
      <c r="K24" s="126"/>
      <c r="L24" s="126"/>
      <c r="M24" s="126"/>
      <c r="N24" s="126"/>
      <c r="O24" s="126"/>
      <c r="P24" s="127"/>
      <c r="Q24" s="6" t="s">
        <v>159</v>
      </c>
      <c r="R24" s="240"/>
      <c r="S24" s="240"/>
      <c r="T24" s="240"/>
      <c r="U24" s="240"/>
      <c r="V24" s="240"/>
      <c r="W24" s="240"/>
      <c r="X24" s="240"/>
      <c r="Y24" s="240"/>
      <c r="Z24" s="240"/>
      <c r="AA24" s="240"/>
      <c r="AB24" s="240"/>
      <c r="AC24" s="240"/>
      <c r="AD24" s="242"/>
    </row>
    <row r="25" spans="1:30" ht="12.95" customHeight="1">
      <c r="A25" s="6" t="s">
        <v>159</v>
      </c>
      <c r="B25" s="128"/>
      <c r="C25" s="128"/>
      <c r="D25" s="128"/>
      <c r="E25" s="128"/>
      <c r="F25" s="128"/>
      <c r="G25" s="128"/>
      <c r="H25" s="128"/>
      <c r="I25" s="128"/>
      <c r="J25" s="128"/>
      <c r="K25" s="128"/>
      <c r="L25" s="128"/>
      <c r="M25" s="128"/>
      <c r="N25" s="128"/>
      <c r="O25" s="128"/>
      <c r="P25" s="129"/>
      <c r="Q25" s="6" t="s">
        <v>160</v>
      </c>
      <c r="R25" s="240"/>
      <c r="S25" s="240"/>
      <c r="T25" s="240"/>
      <c r="U25" s="240"/>
      <c r="V25" s="240"/>
      <c r="W25" s="240"/>
      <c r="X25" s="240"/>
      <c r="Y25" s="240"/>
      <c r="Z25" s="240"/>
      <c r="AA25" s="240"/>
      <c r="AB25" s="240"/>
      <c r="AC25" s="240"/>
      <c r="AD25" s="242"/>
    </row>
    <row r="26" spans="1:30" ht="12.95" customHeight="1">
      <c r="A26" s="6" t="s">
        <v>160</v>
      </c>
      <c r="B26" s="128"/>
      <c r="C26" s="128"/>
      <c r="D26" s="128"/>
      <c r="E26" s="128"/>
      <c r="F26" s="128"/>
      <c r="G26" s="128"/>
      <c r="H26" s="128"/>
      <c r="I26" s="128"/>
      <c r="J26" s="128"/>
      <c r="K26" s="128"/>
      <c r="L26" s="128"/>
      <c r="M26" s="128"/>
      <c r="N26" s="128"/>
      <c r="O26" s="128"/>
      <c r="P26" s="129"/>
      <c r="Q26" s="6" t="s">
        <v>161</v>
      </c>
      <c r="R26" s="240"/>
      <c r="S26" s="240"/>
      <c r="T26" s="240"/>
      <c r="U26" s="240"/>
      <c r="V26" s="240"/>
      <c r="W26" s="240"/>
      <c r="X26" s="240"/>
      <c r="Y26" s="240"/>
      <c r="Z26" s="240"/>
      <c r="AA26" s="240"/>
      <c r="AB26" s="240"/>
      <c r="AC26" s="240"/>
      <c r="AD26" s="242"/>
    </row>
    <row r="27" spans="1:30" ht="12.95" customHeight="1">
      <c r="A27" s="6" t="s">
        <v>161</v>
      </c>
      <c r="B27" s="128"/>
      <c r="C27" s="128"/>
      <c r="D27" s="128"/>
      <c r="E27" s="128"/>
      <c r="F27" s="128"/>
      <c r="G27" s="128"/>
      <c r="H27" s="128"/>
      <c r="I27" s="128"/>
      <c r="J27" s="128"/>
      <c r="K27" s="128"/>
      <c r="L27" s="128"/>
      <c r="M27" s="128"/>
      <c r="N27" s="128"/>
      <c r="O27" s="128"/>
      <c r="P27" s="129"/>
      <c r="Q27" s="6" t="s">
        <v>162</v>
      </c>
      <c r="R27" s="240"/>
      <c r="S27" s="240"/>
      <c r="T27" s="240"/>
      <c r="U27" s="240"/>
      <c r="V27" s="240"/>
      <c r="W27" s="240"/>
      <c r="X27" s="240"/>
      <c r="Y27" s="240"/>
      <c r="Z27" s="240"/>
      <c r="AA27" s="240"/>
      <c r="AB27" s="240"/>
      <c r="AC27" s="240"/>
      <c r="AD27" s="242"/>
    </row>
    <row r="28" spans="1:30" ht="12.95" customHeight="1">
      <c r="A28" s="6" t="s">
        <v>162</v>
      </c>
      <c r="B28" s="128"/>
      <c r="C28" s="128"/>
      <c r="D28" s="128"/>
      <c r="E28" s="128"/>
      <c r="F28" s="128"/>
      <c r="G28" s="128"/>
      <c r="H28" s="128"/>
      <c r="I28" s="128"/>
      <c r="J28" s="128"/>
      <c r="K28" s="128"/>
      <c r="L28" s="128"/>
      <c r="M28" s="128"/>
      <c r="N28" s="128"/>
      <c r="O28" s="128"/>
      <c r="P28" s="129"/>
      <c r="Q28" s="6" t="s">
        <v>163</v>
      </c>
      <c r="R28" s="240"/>
      <c r="S28" s="240"/>
      <c r="T28" s="240"/>
      <c r="U28" s="240"/>
      <c r="V28" s="240"/>
      <c r="W28" s="240"/>
      <c r="X28" s="240"/>
      <c r="Y28" s="240"/>
      <c r="Z28" s="240"/>
      <c r="AA28" s="240"/>
      <c r="AB28" s="240"/>
      <c r="AC28" s="240"/>
      <c r="AD28" s="242"/>
    </row>
    <row r="29" spans="1:30" ht="12.95" customHeight="1">
      <c r="A29" s="6" t="s">
        <v>163</v>
      </c>
      <c r="B29" s="128"/>
      <c r="C29" s="128"/>
      <c r="D29" s="128"/>
      <c r="E29" s="128"/>
      <c r="F29" s="128"/>
      <c r="G29" s="128"/>
      <c r="H29" s="128"/>
      <c r="I29" s="128"/>
      <c r="J29" s="128"/>
      <c r="K29" s="128"/>
      <c r="L29" s="128"/>
      <c r="M29" s="128"/>
      <c r="N29" s="128"/>
      <c r="O29" s="128"/>
      <c r="P29" s="129"/>
      <c r="Q29" s="6" t="s">
        <v>163</v>
      </c>
      <c r="R29" s="240"/>
      <c r="S29" s="240"/>
      <c r="T29" s="240"/>
      <c r="U29" s="240"/>
      <c r="V29" s="240"/>
      <c r="W29" s="240"/>
      <c r="X29" s="240"/>
      <c r="Y29" s="240"/>
      <c r="Z29" s="240"/>
      <c r="AA29" s="240"/>
      <c r="AB29" s="240"/>
      <c r="AC29" s="240"/>
      <c r="AD29" s="242"/>
    </row>
    <row r="30" spans="1:30" ht="12.95" customHeight="1">
      <c r="A30" s="6" t="s">
        <v>163</v>
      </c>
      <c r="B30" s="128"/>
      <c r="C30" s="128"/>
      <c r="D30" s="128"/>
      <c r="E30" s="128"/>
      <c r="F30" s="128"/>
      <c r="G30" s="128"/>
      <c r="H30" s="128"/>
      <c r="I30" s="128"/>
      <c r="J30" s="128"/>
      <c r="K30" s="128"/>
      <c r="L30" s="128"/>
      <c r="M30" s="128"/>
      <c r="N30" s="128"/>
      <c r="O30" s="128"/>
      <c r="P30" s="129"/>
      <c r="Q30" s="259" t="s">
        <v>438</v>
      </c>
      <c r="R30" s="243"/>
      <c r="S30" s="243"/>
      <c r="T30" s="243"/>
      <c r="U30" s="243"/>
      <c r="V30" s="243"/>
      <c r="W30" s="243"/>
      <c r="X30" s="243"/>
      <c r="Y30" s="243"/>
      <c r="Z30" s="243"/>
      <c r="AA30" s="243"/>
      <c r="AB30" s="243"/>
      <c r="AC30" s="243"/>
      <c r="AD30" s="244"/>
    </row>
    <row r="31" spans="1:30" ht="12.95" customHeight="1">
      <c r="A31" s="259" t="s">
        <v>438</v>
      </c>
      <c r="B31" s="130"/>
      <c r="C31" s="130"/>
      <c r="D31" s="130"/>
      <c r="E31" s="130"/>
      <c r="F31" s="130"/>
      <c r="G31" s="130"/>
      <c r="H31" s="130"/>
      <c r="I31" s="130"/>
      <c r="J31" s="130"/>
      <c r="K31" s="130"/>
      <c r="L31" s="130"/>
      <c r="M31" s="130"/>
      <c r="N31" s="130"/>
      <c r="O31" s="130"/>
      <c r="P31" s="131"/>
    </row>
    <row r="32" spans="1:30" ht="12.95" customHeight="1"/>
    <row r="33" spans="1:16" ht="12.95" customHeight="1">
      <c r="A33" s="379" t="s">
        <v>441</v>
      </c>
      <c r="B33" s="379"/>
      <c r="C33" s="379"/>
      <c r="D33" s="379"/>
      <c r="E33" s="379"/>
      <c r="F33" s="379"/>
      <c r="G33" s="379"/>
      <c r="H33" s="379"/>
      <c r="I33" s="379"/>
      <c r="J33" s="379"/>
      <c r="K33" s="379"/>
      <c r="L33" s="379"/>
      <c r="M33" s="379"/>
      <c r="N33" s="379"/>
      <c r="O33" s="379"/>
      <c r="P33" s="379"/>
    </row>
    <row r="34" spans="1:16" ht="12.95" customHeight="1">
      <c r="A34" s="379"/>
      <c r="B34" s="379"/>
      <c r="C34" s="379"/>
      <c r="D34" s="379"/>
      <c r="E34" s="379"/>
      <c r="F34" s="379"/>
      <c r="G34" s="379"/>
      <c r="H34" s="379"/>
      <c r="I34" s="379"/>
      <c r="J34" s="379"/>
      <c r="K34" s="379"/>
      <c r="L34" s="379"/>
      <c r="M34" s="379"/>
      <c r="N34" s="379"/>
      <c r="O34" s="379"/>
      <c r="P34" s="379"/>
    </row>
    <row r="35" spans="1:16" ht="12.95" customHeight="1">
      <c r="A35" s="260" t="s">
        <v>439</v>
      </c>
      <c r="B35" s="260"/>
      <c r="C35" s="260"/>
      <c r="D35" s="260"/>
      <c r="E35" s="260"/>
      <c r="F35" s="260"/>
      <c r="G35" s="260"/>
      <c r="H35" s="260"/>
      <c r="I35" s="260"/>
      <c r="J35" s="260"/>
      <c r="K35" s="260"/>
      <c r="L35" s="260"/>
      <c r="M35" s="260"/>
      <c r="N35" s="260"/>
      <c r="O35" s="260"/>
      <c r="P35" s="260"/>
    </row>
    <row r="36" spans="1:16">
      <c r="A36" s="260" t="s">
        <v>440</v>
      </c>
    </row>
    <row r="37" spans="1:16" ht="12.75" customHeight="1"/>
    <row r="38" spans="1:16" ht="33.75" customHeight="1"/>
  </sheetData>
  <sheetProtection password="D631" sheet="1" objects="1" scenarios="1"/>
  <mergeCells count="71">
    <mergeCell ref="A3:A6"/>
    <mergeCell ref="F3:J6"/>
    <mergeCell ref="A8:A13"/>
    <mergeCell ref="K19:K20"/>
    <mergeCell ref="F10:J10"/>
    <mergeCell ref="F11:J11"/>
    <mergeCell ref="F12:J12"/>
    <mergeCell ref="A18:A23"/>
    <mergeCell ref="F21:F23"/>
    <mergeCell ref="G21:G23"/>
    <mergeCell ref="H21:H23"/>
    <mergeCell ref="I21:I23"/>
    <mergeCell ref="J21:J23"/>
    <mergeCell ref="B7:E7"/>
    <mergeCell ref="B21:B23"/>
    <mergeCell ref="D21:D23"/>
    <mergeCell ref="L19:L20"/>
    <mergeCell ref="M19:M20"/>
    <mergeCell ref="N19:N20"/>
    <mergeCell ref="F13:J13"/>
    <mergeCell ref="B18:P18"/>
    <mergeCell ref="O19:O20"/>
    <mergeCell ref="P19:P20"/>
    <mergeCell ref="J19:J20"/>
    <mergeCell ref="F19:F20"/>
    <mergeCell ref="G19:G20"/>
    <mergeCell ref="B8:E13"/>
    <mergeCell ref="H19:H20"/>
    <mergeCell ref="I19:I20"/>
    <mergeCell ref="K10:L10"/>
    <mergeCell ref="K11:L11"/>
    <mergeCell ref="K12:L12"/>
    <mergeCell ref="N21:N23"/>
    <mergeCell ref="O21:O23"/>
    <mergeCell ref="P21:P23"/>
    <mergeCell ref="K21:K23"/>
    <mergeCell ref="L21:L23"/>
    <mergeCell ref="M21:M23"/>
    <mergeCell ref="E21:E23"/>
    <mergeCell ref="B19:B20"/>
    <mergeCell ref="C19:C20"/>
    <mergeCell ref="D19:D20"/>
    <mergeCell ref="E19:E20"/>
    <mergeCell ref="A33:P34"/>
    <mergeCell ref="K13:L13"/>
    <mergeCell ref="M7:N7"/>
    <mergeCell ref="M8:N8"/>
    <mergeCell ref="M9:N9"/>
    <mergeCell ref="M10:N10"/>
    <mergeCell ref="M11:N11"/>
    <mergeCell ref="M12:N12"/>
    <mergeCell ref="M13:N13"/>
    <mergeCell ref="F7:J7"/>
    <mergeCell ref="F8:J8"/>
    <mergeCell ref="F9:J9"/>
    <mergeCell ref="K7:L7"/>
    <mergeCell ref="K8:L8"/>
    <mergeCell ref="K9:L9"/>
    <mergeCell ref="C21:C23"/>
    <mergeCell ref="AF3:AR3"/>
    <mergeCell ref="AE3:AE4"/>
    <mergeCell ref="B14:E14"/>
    <mergeCell ref="F14:J14"/>
    <mergeCell ref="K14:L14"/>
    <mergeCell ref="M14:N14"/>
    <mergeCell ref="R3:AD3"/>
    <mergeCell ref="Q3:Q4"/>
    <mergeCell ref="K5:L6"/>
    <mergeCell ref="M5:N6"/>
    <mergeCell ref="K3:N4"/>
    <mergeCell ref="B3:E6"/>
  </mergeCells>
  <pageMargins left="0.7" right="0.7" top="0.75" bottom="0.75" header="0.3" footer="0.3"/>
  <pageSetup paperSize="9" orientation="landscape" verticalDpi="300" r:id="rId1"/>
  <headerFooter>
    <oddHeader>&amp;C&amp;8Tehniskā-finanšu piedāvājuma veidne iepirkumam „Reklāmas izvietošanas pakalpojumi Rīgas Tehniskās universitātes vajadzībām” ar id.Nr.RTU-2014/145 &amp;KFF0000ar 05.12.2014. un 12.12.2014.grozījumiem</oddHeader>
    <oddFooter>&amp;L&amp;8Vides reklāmas piedāvājums&amp;R&amp;"Arial,Полужирный"&amp;8R Ī G A S  T E H N I S K Ā  U N I V E R S I T Ā T 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25B"/>
  </sheetPr>
  <dimension ref="A1:N35"/>
  <sheetViews>
    <sheetView showGridLines="0" view="pageLayout" zoomScaleNormal="100" workbookViewId="0">
      <selection activeCell="B8" sqref="B8"/>
    </sheetView>
  </sheetViews>
  <sheetFormatPr defaultRowHeight="12.75"/>
  <cols>
    <col min="1" max="13" width="9.140625" style="33"/>
    <col min="14" max="14" width="11.85546875" style="33" bestFit="1" customWidth="1"/>
    <col min="15" max="15" width="11.85546875" style="33" customWidth="1"/>
    <col min="16" max="26" width="9.85546875" style="33" customWidth="1"/>
    <col min="27" max="27" width="10.42578125" style="33" customWidth="1"/>
    <col min="28" max="16384" width="9.140625" style="33"/>
  </cols>
  <sheetData>
    <row r="1" spans="1:14">
      <c r="A1" s="1" t="s">
        <v>356</v>
      </c>
      <c r="N1" s="33" t="s">
        <v>435</v>
      </c>
    </row>
    <row r="3" spans="1:14" ht="12.75" customHeight="1"/>
    <row r="4" spans="1:14">
      <c r="A4" s="33" t="s">
        <v>310</v>
      </c>
    </row>
    <row r="6" spans="1:14">
      <c r="A6" s="405"/>
      <c r="B6" s="404" t="s">
        <v>398</v>
      </c>
      <c r="C6" s="404" t="s">
        <v>397</v>
      </c>
      <c r="D6" s="404" t="s">
        <v>312</v>
      </c>
      <c r="E6" s="404" t="s">
        <v>400</v>
      </c>
      <c r="F6" s="404" t="s">
        <v>394</v>
      </c>
      <c r="G6" s="404" t="s">
        <v>395</v>
      </c>
      <c r="H6" s="404" t="s">
        <v>396</v>
      </c>
      <c r="I6" s="404" t="s">
        <v>405</v>
      </c>
      <c r="J6" s="404" t="s">
        <v>406</v>
      </c>
      <c r="K6" s="404" t="s">
        <v>407</v>
      </c>
    </row>
    <row r="7" spans="1:14">
      <c r="A7" s="406"/>
      <c r="B7" s="404"/>
      <c r="C7" s="404"/>
      <c r="D7" s="404"/>
      <c r="E7" s="404"/>
      <c r="F7" s="404"/>
      <c r="G7" s="404"/>
      <c r="H7" s="404"/>
      <c r="I7" s="404"/>
      <c r="J7" s="404"/>
      <c r="K7" s="404"/>
    </row>
    <row r="8" spans="1:14">
      <c r="A8" s="221" t="s">
        <v>314</v>
      </c>
      <c r="B8" s="223" t="str">
        <f>IFERROR(formulas!C138,"")</f>
        <v/>
      </c>
      <c r="C8" s="222">
        <f>IFERROR(formulas!C148,"")</f>
        <v>0</v>
      </c>
      <c r="D8" s="222">
        <f>IFERROR(formulas!G20,"")</f>
        <v>0</v>
      </c>
      <c r="E8" s="223" t="str">
        <f>IFERROR(formulas!K20,"")</f>
        <v/>
      </c>
      <c r="F8" s="223" t="str">
        <f>IFERROR(formulas!L20,"")</f>
        <v/>
      </c>
      <c r="G8" s="223" t="str">
        <f>IFERROR(formulas!M20,"")</f>
        <v/>
      </c>
      <c r="H8" s="223" t="str">
        <f>IFERROR(formulas!N20,"")</f>
        <v/>
      </c>
      <c r="I8" s="223" t="str">
        <f>IFERROR(formulas!C50,"")</f>
        <v/>
      </c>
      <c r="J8" s="223" t="str">
        <f>IFERROR(formulas!D82,"")</f>
        <v/>
      </c>
      <c r="K8" s="257" t="str">
        <f>IFERROR(formulas!F103,"")</f>
        <v/>
      </c>
    </row>
    <row r="12" spans="1:14" ht="12.75" customHeight="1">
      <c r="A12" s="218"/>
      <c r="B12" s="219" t="s">
        <v>399</v>
      </c>
      <c r="C12" s="220" t="s">
        <v>311</v>
      </c>
      <c r="D12" s="218" t="s">
        <v>403</v>
      </c>
      <c r="E12" s="218"/>
      <c r="N12" s="53"/>
    </row>
    <row r="13" spans="1:14" ht="12.75" customHeight="1">
      <c r="A13" s="218"/>
      <c r="B13" s="219" t="s">
        <v>394</v>
      </c>
      <c r="C13" s="220" t="s">
        <v>311</v>
      </c>
      <c r="D13" s="218" t="s">
        <v>404</v>
      </c>
      <c r="E13" s="218"/>
    </row>
    <row r="14" spans="1:14" ht="12.75" customHeight="1">
      <c r="A14" s="218"/>
      <c r="B14" s="219" t="s">
        <v>395</v>
      </c>
      <c r="C14" s="220" t="s">
        <v>311</v>
      </c>
      <c r="D14" s="218" t="s">
        <v>401</v>
      </c>
      <c r="E14" s="218"/>
    </row>
    <row r="15" spans="1:14" ht="12.75" customHeight="1">
      <c r="A15" s="218"/>
      <c r="B15" s="219" t="s">
        <v>396</v>
      </c>
      <c r="C15" s="220" t="s">
        <v>311</v>
      </c>
      <c r="D15" s="218" t="s">
        <v>402</v>
      </c>
      <c r="E15" s="218"/>
    </row>
    <row r="17" spans="1:14">
      <c r="A17" s="402" t="s">
        <v>413</v>
      </c>
      <c r="B17" s="402"/>
      <c r="C17" s="402"/>
      <c r="D17" s="402"/>
      <c r="E17" s="402"/>
      <c r="F17" s="402"/>
      <c r="G17" s="402"/>
      <c r="H17" s="402"/>
      <c r="I17" s="402"/>
      <c r="J17" s="402"/>
      <c r="K17" s="402"/>
      <c r="L17" s="402"/>
      <c r="M17" s="402"/>
      <c r="N17" s="402"/>
    </row>
    <row r="18" spans="1:14" ht="15" customHeight="1">
      <c r="A18" s="402"/>
      <c r="B18" s="402"/>
      <c r="C18" s="402"/>
      <c r="D18" s="402"/>
      <c r="E18" s="402"/>
      <c r="F18" s="402"/>
      <c r="G18" s="402"/>
      <c r="H18" s="402"/>
      <c r="I18" s="402"/>
      <c r="J18" s="402"/>
      <c r="K18" s="402"/>
      <c r="L18" s="402"/>
      <c r="M18" s="402"/>
      <c r="N18" s="402"/>
    </row>
    <row r="19" spans="1:14" ht="12.75" customHeight="1">
      <c r="A19" s="402"/>
      <c r="B19" s="402"/>
      <c r="C19" s="402"/>
      <c r="D19" s="402"/>
      <c r="E19" s="402"/>
      <c r="F19" s="402"/>
      <c r="G19" s="402"/>
      <c r="H19" s="402"/>
      <c r="I19" s="402"/>
      <c r="J19" s="402"/>
      <c r="K19" s="402"/>
      <c r="L19" s="402"/>
      <c r="M19" s="402"/>
      <c r="N19" s="402"/>
    </row>
    <row r="20" spans="1:14" ht="12.75" customHeight="1">
      <c r="A20" s="402"/>
      <c r="B20" s="402"/>
      <c r="C20" s="402"/>
      <c r="D20" s="402"/>
      <c r="E20" s="402"/>
      <c r="F20" s="402"/>
      <c r="G20" s="402"/>
      <c r="H20" s="402"/>
      <c r="I20" s="402"/>
      <c r="J20" s="402"/>
      <c r="K20" s="402"/>
      <c r="L20" s="402"/>
      <c r="M20" s="402"/>
      <c r="N20" s="402"/>
    </row>
    <row r="21" spans="1:14" ht="12.75" customHeight="1">
      <c r="A21" s="402"/>
      <c r="B21" s="402"/>
      <c r="C21" s="402"/>
      <c r="D21" s="402"/>
      <c r="E21" s="402"/>
      <c r="F21" s="402"/>
      <c r="G21" s="402"/>
      <c r="H21" s="402"/>
      <c r="I21" s="402"/>
      <c r="J21" s="402"/>
      <c r="K21" s="402"/>
      <c r="L21" s="402"/>
      <c r="M21" s="402"/>
      <c r="N21" s="402"/>
    </row>
    <row r="22" spans="1:14" ht="12.75" customHeight="1">
      <c r="A22" s="402"/>
      <c r="B22" s="402"/>
      <c r="C22" s="402"/>
      <c r="D22" s="402"/>
      <c r="E22" s="402"/>
      <c r="F22" s="402"/>
      <c r="G22" s="402"/>
      <c r="H22" s="402"/>
      <c r="I22" s="402"/>
      <c r="J22" s="402"/>
      <c r="K22" s="402"/>
      <c r="L22" s="402"/>
      <c r="M22" s="402"/>
      <c r="N22" s="402"/>
    </row>
    <row r="23" spans="1:14" ht="12.75" customHeight="1">
      <c r="A23" s="402"/>
      <c r="B23" s="402"/>
      <c r="C23" s="402"/>
      <c r="D23" s="402"/>
      <c r="E23" s="402"/>
      <c r="F23" s="402"/>
      <c r="G23" s="402"/>
      <c r="H23" s="402"/>
      <c r="I23" s="402"/>
      <c r="J23" s="402"/>
      <c r="K23" s="402"/>
      <c r="L23" s="402"/>
      <c r="M23" s="402"/>
      <c r="N23" s="402"/>
    </row>
    <row r="24" spans="1:14">
      <c r="A24" s="402"/>
      <c r="B24" s="402"/>
      <c r="C24" s="402"/>
      <c r="D24" s="402"/>
      <c r="E24" s="402"/>
      <c r="F24" s="402"/>
      <c r="G24" s="402"/>
      <c r="H24" s="402"/>
      <c r="I24" s="402"/>
      <c r="J24" s="402"/>
      <c r="K24" s="402"/>
      <c r="L24" s="402"/>
      <c r="M24" s="402"/>
      <c r="N24" s="402"/>
    </row>
    <row r="25" spans="1:14">
      <c r="A25" s="403" t="s">
        <v>414</v>
      </c>
      <c r="B25" s="403"/>
      <c r="C25" s="403"/>
      <c r="D25" s="403"/>
      <c r="E25" s="403"/>
      <c r="F25" s="403"/>
      <c r="G25" s="403"/>
      <c r="H25" s="403"/>
      <c r="I25" s="403"/>
      <c r="J25" s="403"/>
      <c r="K25" s="403"/>
      <c r="L25" s="403"/>
      <c r="M25" s="403"/>
      <c r="N25" s="403"/>
    </row>
    <row r="26" spans="1:14" ht="15.75" customHeight="1">
      <c r="A26" s="403"/>
      <c r="B26" s="403"/>
      <c r="C26" s="403"/>
      <c r="D26" s="403"/>
      <c r="E26" s="403"/>
      <c r="F26" s="403"/>
      <c r="G26" s="403"/>
      <c r="H26" s="403"/>
      <c r="I26" s="403"/>
      <c r="J26" s="403"/>
      <c r="K26" s="403"/>
      <c r="L26" s="403"/>
      <c r="M26" s="403"/>
      <c r="N26" s="403"/>
    </row>
    <row r="27" spans="1:14" ht="12.75" customHeight="1">
      <c r="A27" s="403"/>
      <c r="B27" s="403"/>
      <c r="C27" s="403"/>
      <c r="D27" s="403"/>
      <c r="E27" s="403"/>
      <c r="F27" s="403"/>
      <c r="G27" s="403"/>
      <c r="H27" s="403"/>
      <c r="I27" s="403"/>
      <c r="J27" s="403"/>
      <c r="K27" s="403"/>
      <c r="L27" s="403"/>
      <c r="M27" s="403"/>
      <c r="N27" s="403"/>
    </row>
    <row r="28" spans="1:14" ht="12.75" customHeight="1">
      <c r="A28" s="403"/>
      <c r="B28" s="403"/>
      <c r="C28" s="403"/>
      <c r="D28" s="403"/>
      <c r="E28" s="403"/>
      <c r="F28" s="403"/>
      <c r="G28" s="403"/>
      <c r="H28" s="403"/>
      <c r="I28" s="403"/>
      <c r="J28" s="403"/>
      <c r="K28" s="403"/>
      <c r="L28" s="403"/>
      <c r="M28" s="403"/>
      <c r="N28" s="403"/>
    </row>
    <row r="31" spans="1:14">
      <c r="G31" s="224" t="s">
        <v>408</v>
      </c>
      <c r="I31" s="224"/>
      <c r="J31" s="224"/>
      <c r="K31" s="224"/>
      <c r="L31" s="224"/>
      <c r="M31" s="224"/>
      <c r="N31" s="224"/>
    </row>
    <row r="32" spans="1:14">
      <c r="G32" s="224"/>
      <c r="I32" s="224"/>
      <c r="J32" s="224"/>
      <c r="K32" s="224"/>
      <c r="L32" s="224"/>
      <c r="M32" s="224"/>
      <c r="N32" s="224"/>
    </row>
    <row r="33" spans="7:14">
      <c r="G33" s="224" t="s">
        <v>409</v>
      </c>
      <c r="I33" s="224"/>
      <c r="J33" s="224"/>
      <c r="K33" s="234"/>
      <c r="L33" s="234"/>
      <c r="M33" s="234"/>
      <c r="N33" s="234"/>
    </row>
    <row r="34" spans="7:14">
      <c r="G34" s="224"/>
      <c r="I34" s="224"/>
      <c r="J34" s="224"/>
      <c r="K34" s="224"/>
      <c r="L34" s="224" t="s">
        <v>410</v>
      </c>
      <c r="M34" s="224"/>
      <c r="N34" s="224"/>
    </row>
    <row r="35" spans="7:14">
      <c r="G35" s="224" t="s">
        <v>411</v>
      </c>
      <c r="I35" s="234"/>
      <c r="J35" s="234"/>
      <c r="K35" s="234"/>
      <c r="L35" s="234"/>
      <c r="M35" s="234"/>
      <c r="N35" s="234"/>
    </row>
  </sheetData>
  <sheetProtection password="D631" sheet="1" objects="1" scenarios="1"/>
  <mergeCells count="13">
    <mergeCell ref="A17:N24"/>
    <mergeCell ref="A25:N28"/>
    <mergeCell ref="I6:I7"/>
    <mergeCell ref="J6:J7"/>
    <mergeCell ref="K6:K7"/>
    <mergeCell ref="G6:G7"/>
    <mergeCell ref="H6:H7"/>
    <mergeCell ref="A6:A7"/>
    <mergeCell ref="B6:B7"/>
    <mergeCell ref="D6:D7"/>
    <mergeCell ref="E6:E7"/>
    <mergeCell ref="F6:F7"/>
    <mergeCell ref="C6:C7"/>
  </mergeCells>
  <pageMargins left="0.7" right="0.7" top="0.75" bottom="0.75" header="0.3" footer="0.3"/>
  <pageSetup paperSize="9" orientation="landscape" verticalDpi="300" r:id="rId1"/>
  <headerFooter>
    <oddHeader>&amp;C&amp;8Tehniskā-finanšu piedāvājuma veidne iepirkumam „Reklāmas izvietošanas pakalpojumi Rīgas Tehniskās universitātes vajadzībām” ar id.Nr.RTU-2014/145 &amp;KFF0000ar 05.12.2014. un 12.12.2014.grozījumiem</oddHeader>
    <oddFooter>&amp;L&amp;9Kopsavilkums&amp;C&amp;9&amp;P no &amp;N&amp;R&amp;"Arial,Bold"&amp;9R Ī G A S  T E H N I S K Ā  U N I V E R S I T Ā T E</oddFooter>
  </headerFooter>
  <ignoredErrors>
    <ignoredError sqref="C9:H9 N6:N8 D6 C7:E7 I7 J9:N9"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5"/>
  <sheetViews>
    <sheetView topLeftCell="J2" zoomScale="96" zoomScaleNormal="96" workbookViewId="0">
      <selection activeCell="S22" sqref="S22"/>
    </sheetView>
  </sheetViews>
  <sheetFormatPr defaultRowHeight="12.75"/>
  <cols>
    <col min="1" max="1" width="16.7109375" style="33" customWidth="1"/>
    <col min="2" max="2" width="9.140625" style="33"/>
    <col min="3" max="3" width="21.5703125" style="33" customWidth="1"/>
    <col min="4" max="10" width="9.140625" style="33"/>
    <col min="11" max="12" width="9.28515625" style="33" bestFit="1" customWidth="1"/>
    <col min="13" max="14" width="9.140625" style="33"/>
    <col min="15" max="15" width="1.7109375" style="55" customWidth="1"/>
    <col min="16" max="16" width="9.140625" style="33"/>
    <col min="17" max="17" width="16" style="33" customWidth="1"/>
    <col min="18" max="18" width="12.28515625" style="33" customWidth="1"/>
    <col min="19" max="19" width="10.7109375" style="33" customWidth="1"/>
    <col min="20" max="20" width="12.7109375" style="33" customWidth="1"/>
    <col min="21" max="16384" width="9.140625" style="33"/>
  </cols>
  <sheetData>
    <row r="1" spans="1:29">
      <c r="A1" s="54" t="s">
        <v>25</v>
      </c>
    </row>
    <row r="2" spans="1:29">
      <c r="A2" s="55"/>
      <c r="B2" s="55"/>
      <c r="C2" s="346" t="s">
        <v>166</v>
      </c>
      <c r="D2" s="346"/>
      <c r="E2" s="346"/>
      <c r="F2" s="346"/>
      <c r="G2" s="346"/>
      <c r="H2" s="346"/>
      <c r="I2" s="346"/>
      <c r="J2" s="346"/>
      <c r="K2" s="347"/>
      <c r="Q2" s="407"/>
      <c r="R2" s="413" t="s">
        <v>309</v>
      </c>
      <c r="S2" s="409" t="s">
        <v>305</v>
      </c>
      <c r="T2" s="411" t="s">
        <v>306</v>
      </c>
    </row>
    <row r="3" spans="1:29">
      <c r="A3" s="55"/>
      <c r="B3" s="55"/>
      <c r="C3" s="10" t="s">
        <v>0</v>
      </c>
      <c r="D3" s="11" t="s">
        <v>1</v>
      </c>
      <c r="E3" s="11" t="s">
        <v>2</v>
      </c>
      <c r="F3" s="11" t="s">
        <v>3</v>
      </c>
      <c r="G3" s="11" t="s">
        <v>4</v>
      </c>
      <c r="H3" s="11" t="s">
        <v>5</v>
      </c>
      <c r="I3" s="11" t="s">
        <v>6</v>
      </c>
      <c r="J3" s="11" t="s">
        <v>7</v>
      </c>
      <c r="K3" s="16" t="s">
        <v>8</v>
      </c>
      <c r="Q3" s="408"/>
      <c r="R3" s="414"/>
      <c r="S3" s="410"/>
      <c r="T3" s="412"/>
    </row>
    <row r="4" spans="1:29">
      <c r="A4" s="55"/>
      <c r="B4" s="56" t="s">
        <v>246</v>
      </c>
      <c r="C4" s="20">
        <v>-0.1</v>
      </c>
      <c r="D4" s="20">
        <v>-0.2</v>
      </c>
      <c r="E4" s="20">
        <v>-0.3</v>
      </c>
      <c r="F4" s="20">
        <v>-0.4</v>
      </c>
      <c r="G4" s="20">
        <v>-0.5</v>
      </c>
      <c r="H4" s="20">
        <v>-0.6</v>
      </c>
      <c r="I4" s="20">
        <v>-0.7</v>
      </c>
      <c r="J4" s="20">
        <v>-0.8</v>
      </c>
      <c r="K4" s="21">
        <v>-0.9</v>
      </c>
      <c r="Q4" s="57" t="s">
        <v>307</v>
      </c>
      <c r="R4" s="58">
        <v>93000</v>
      </c>
      <c r="S4" s="59">
        <f>R4/$R$9</f>
        <v>0.36470588235294116</v>
      </c>
      <c r="T4" s="60" t="s">
        <v>344</v>
      </c>
    </row>
    <row r="5" spans="1:29">
      <c r="A5" s="33" t="s">
        <v>245</v>
      </c>
      <c r="B5" s="61">
        <v>1</v>
      </c>
      <c r="C5" s="61">
        <v>0.9</v>
      </c>
      <c r="D5" s="62">
        <v>0.8</v>
      </c>
      <c r="E5" s="61">
        <v>0.7</v>
      </c>
      <c r="F5" s="62">
        <v>0.6</v>
      </c>
      <c r="G5" s="61">
        <v>0.5</v>
      </c>
      <c r="H5" s="62">
        <v>0.4</v>
      </c>
      <c r="I5" s="61">
        <v>0.3</v>
      </c>
      <c r="J5" s="62">
        <v>0.2</v>
      </c>
      <c r="K5" s="61">
        <v>0.1</v>
      </c>
      <c r="L5" s="53"/>
      <c r="Q5" s="63" t="s">
        <v>25</v>
      </c>
      <c r="R5" s="58">
        <v>69000</v>
      </c>
      <c r="S5" s="59">
        <f t="shared" ref="S5:S8" si="0">R5/$R$9</f>
        <v>0.27058823529411763</v>
      </c>
      <c r="T5" s="64">
        <v>250</v>
      </c>
    </row>
    <row r="6" spans="1:29">
      <c r="A6" s="33" t="s">
        <v>247</v>
      </c>
      <c r="B6" s="65">
        <v>1.9</v>
      </c>
      <c r="C6" s="65">
        <v>1.71</v>
      </c>
      <c r="D6" s="65">
        <v>1.52</v>
      </c>
      <c r="E6" s="65">
        <v>1.3299999999999998</v>
      </c>
      <c r="F6" s="65">
        <v>1.1399999999999999</v>
      </c>
      <c r="G6" s="65">
        <v>0.95</v>
      </c>
      <c r="H6" s="65">
        <v>0.76</v>
      </c>
      <c r="I6" s="65">
        <v>0.56999999999999995</v>
      </c>
      <c r="J6" s="65">
        <v>0.38</v>
      </c>
      <c r="K6" s="65">
        <v>0.19</v>
      </c>
      <c r="Q6" s="57" t="s">
        <v>26</v>
      </c>
      <c r="R6" s="66">
        <v>54750</v>
      </c>
      <c r="S6" s="59">
        <f t="shared" si="0"/>
        <v>0.21470588235294116</v>
      </c>
      <c r="T6" s="60">
        <v>170</v>
      </c>
    </row>
    <row r="7" spans="1:29">
      <c r="B7" s="67"/>
      <c r="C7" s="35"/>
      <c r="D7" s="35"/>
      <c r="E7" s="35"/>
      <c r="F7" s="35"/>
      <c r="G7" s="35"/>
      <c r="H7" s="35"/>
      <c r="I7" s="35"/>
      <c r="J7" s="35"/>
      <c r="K7" s="35"/>
      <c r="Q7" s="63" t="s">
        <v>308</v>
      </c>
      <c r="R7" s="66">
        <v>26750</v>
      </c>
      <c r="S7" s="59">
        <f t="shared" si="0"/>
        <v>0.10490196078431373</v>
      </c>
      <c r="T7" s="64">
        <v>165</v>
      </c>
    </row>
    <row r="8" spans="1:29">
      <c r="A8" s="68"/>
      <c r="B8" s="305" t="s">
        <v>167</v>
      </c>
      <c r="C8" s="305"/>
      <c r="D8" s="305"/>
      <c r="E8" s="305"/>
      <c r="F8" s="305"/>
      <c r="G8" s="305"/>
      <c r="H8" s="305"/>
      <c r="I8" s="305"/>
      <c r="J8" s="305"/>
      <c r="K8" s="305"/>
      <c r="L8" s="306"/>
      <c r="Q8" s="69" t="s">
        <v>27</v>
      </c>
      <c r="R8" s="70">
        <v>11500</v>
      </c>
      <c r="S8" s="71">
        <f t="shared" si="0"/>
        <v>4.5098039215686274E-2</v>
      </c>
      <c r="T8" s="72">
        <v>40</v>
      </c>
    </row>
    <row r="9" spans="1:29" ht="12.75" customHeight="1">
      <c r="A9" s="435" t="s">
        <v>248</v>
      </c>
      <c r="B9" s="417">
        <v>0.4</v>
      </c>
      <c r="C9" s="417">
        <v>0.41</v>
      </c>
      <c r="D9" s="417">
        <v>0.42</v>
      </c>
      <c r="E9" s="417">
        <v>0.43</v>
      </c>
      <c r="F9" s="417">
        <v>0.44</v>
      </c>
      <c r="G9" s="417">
        <v>0.45</v>
      </c>
      <c r="H9" s="417">
        <v>0.46</v>
      </c>
      <c r="I9" s="417">
        <v>0.47</v>
      </c>
      <c r="J9" s="417">
        <v>0.48</v>
      </c>
      <c r="K9" s="417">
        <v>0.49</v>
      </c>
      <c r="L9" s="419"/>
      <c r="Q9" s="73" t="s">
        <v>28</v>
      </c>
      <c r="R9" s="74">
        <f>SUM(R4:R8)</f>
        <v>255000</v>
      </c>
      <c r="S9" s="75">
        <f>R9/$R$9</f>
        <v>1</v>
      </c>
      <c r="T9" s="76">
        <v>1000</v>
      </c>
    </row>
    <row r="10" spans="1:29">
      <c r="A10" s="435"/>
      <c r="B10" s="418"/>
      <c r="C10" s="418"/>
      <c r="D10" s="418"/>
      <c r="E10" s="418"/>
      <c r="F10" s="418"/>
      <c r="G10" s="418"/>
      <c r="H10" s="418"/>
      <c r="I10" s="418"/>
      <c r="J10" s="418"/>
      <c r="K10" s="418"/>
      <c r="L10" s="420"/>
    </row>
    <row r="11" spans="1:29">
      <c r="A11" s="33" t="s">
        <v>247</v>
      </c>
      <c r="B11" s="77">
        <f>100%-ABS(55%-B9)</f>
        <v>0.85</v>
      </c>
      <c r="C11" s="77">
        <f t="shared" ref="C11:K11" si="1">100%-ABS(55%-C9)</f>
        <v>0.85999999999999988</v>
      </c>
      <c r="D11" s="77">
        <f t="shared" si="1"/>
        <v>0.86999999999999988</v>
      </c>
      <c r="E11" s="77">
        <f t="shared" si="1"/>
        <v>0.87999999999999989</v>
      </c>
      <c r="F11" s="77">
        <f t="shared" si="1"/>
        <v>0.8899999999999999</v>
      </c>
      <c r="G11" s="77">
        <f t="shared" si="1"/>
        <v>0.89999999999999991</v>
      </c>
      <c r="H11" s="77">
        <f t="shared" si="1"/>
        <v>0.90999999999999992</v>
      </c>
      <c r="I11" s="77">
        <f t="shared" si="1"/>
        <v>0.91999999999999993</v>
      </c>
      <c r="J11" s="77">
        <f t="shared" si="1"/>
        <v>0.92999999999999994</v>
      </c>
      <c r="K11" s="77">
        <f t="shared" si="1"/>
        <v>0.94</v>
      </c>
      <c r="L11" s="78"/>
      <c r="N11" s="62"/>
    </row>
    <row r="12" spans="1:29" ht="15.75" thickBot="1">
      <c r="A12" s="435" t="s">
        <v>248</v>
      </c>
      <c r="B12" s="417">
        <v>0.5</v>
      </c>
      <c r="C12" s="417">
        <v>0.51</v>
      </c>
      <c r="D12" s="417">
        <v>0.52</v>
      </c>
      <c r="E12" s="417">
        <v>0.53</v>
      </c>
      <c r="F12" s="417">
        <v>0.54</v>
      </c>
      <c r="G12" s="417">
        <v>0.55000000000000004</v>
      </c>
      <c r="H12" s="417">
        <v>0.56000000000000005</v>
      </c>
      <c r="I12" s="417">
        <v>0.56999999999999995</v>
      </c>
      <c r="J12" s="417">
        <v>0.57999999999999996</v>
      </c>
      <c r="K12" s="417">
        <v>0.59</v>
      </c>
      <c r="L12" s="419"/>
      <c r="N12" s="62"/>
      <c r="Q12"/>
      <c r="R12" s="132" t="s">
        <v>328</v>
      </c>
      <c r="S12" s="132" t="s">
        <v>329</v>
      </c>
      <c r="T12" s="132" t="s">
        <v>330</v>
      </c>
      <c r="U12" s="132" t="s">
        <v>331</v>
      </c>
      <c r="V12" s="132" t="s">
        <v>332</v>
      </c>
      <c r="W12" s="132" t="s">
        <v>333</v>
      </c>
      <c r="X12" s="132" t="s">
        <v>334</v>
      </c>
      <c r="Y12" s="132" t="s">
        <v>335</v>
      </c>
      <c r="Z12" s="132" t="s">
        <v>336</v>
      </c>
      <c r="AA12" s="132" t="s">
        <v>337</v>
      </c>
      <c r="AB12" s="132" t="s">
        <v>338</v>
      </c>
      <c r="AC12" s="132" t="s">
        <v>339</v>
      </c>
    </row>
    <row r="13" spans="1:29" ht="15">
      <c r="A13" s="435"/>
      <c r="B13" s="418"/>
      <c r="C13" s="418"/>
      <c r="D13" s="418"/>
      <c r="E13" s="418"/>
      <c r="F13" s="418"/>
      <c r="G13" s="418"/>
      <c r="H13" s="418"/>
      <c r="I13" s="418"/>
      <c r="J13" s="418"/>
      <c r="K13" s="418"/>
      <c r="L13" s="420"/>
      <c r="N13" s="62"/>
      <c r="Q13" s="133" t="s">
        <v>25</v>
      </c>
      <c r="R13" s="134">
        <v>0.15</v>
      </c>
      <c r="S13" s="134">
        <v>0.02</v>
      </c>
      <c r="T13" s="134">
        <v>0.02</v>
      </c>
      <c r="U13" s="134">
        <v>0.09</v>
      </c>
      <c r="V13" s="134">
        <v>0.3</v>
      </c>
      <c r="W13" s="134">
        <v>0.1</v>
      </c>
      <c r="X13" s="134">
        <v>0.02</v>
      </c>
      <c r="Y13" s="134">
        <v>0.02</v>
      </c>
      <c r="Z13" s="134">
        <v>0.02</v>
      </c>
      <c r="AA13" s="134">
        <v>0.02</v>
      </c>
      <c r="AB13" s="134">
        <v>0.09</v>
      </c>
      <c r="AC13" s="134">
        <v>0.15</v>
      </c>
    </row>
    <row r="14" spans="1:29" ht="15">
      <c r="A14" s="33" t="s">
        <v>247</v>
      </c>
      <c r="B14" s="77">
        <f>100%-ABS(55%-B12)</f>
        <v>0.95</v>
      </c>
      <c r="C14" s="77">
        <f t="shared" ref="C14:K14" si="2">100%-ABS(55%-C12)</f>
        <v>0.96</v>
      </c>
      <c r="D14" s="77">
        <f t="shared" si="2"/>
        <v>0.97</v>
      </c>
      <c r="E14" s="77">
        <f t="shared" si="2"/>
        <v>0.98</v>
      </c>
      <c r="F14" s="77">
        <f t="shared" si="2"/>
        <v>0.99</v>
      </c>
      <c r="G14" s="77">
        <f t="shared" si="2"/>
        <v>1</v>
      </c>
      <c r="H14" s="77">
        <f t="shared" si="2"/>
        <v>0.99</v>
      </c>
      <c r="I14" s="77">
        <f t="shared" si="2"/>
        <v>0.98000000000000009</v>
      </c>
      <c r="J14" s="77">
        <f t="shared" si="2"/>
        <v>0.97000000000000008</v>
      </c>
      <c r="K14" s="77">
        <f t="shared" si="2"/>
        <v>0.96000000000000008</v>
      </c>
      <c r="L14" s="78"/>
      <c r="Q14" s="135" t="s">
        <v>307</v>
      </c>
      <c r="R14" s="134">
        <v>7.3270440251572325E-2</v>
      </c>
      <c r="S14" s="134">
        <v>4.5251572327044028E-2</v>
      </c>
      <c r="T14" s="134">
        <v>0.1220125786163522</v>
      </c>
      <c r="U14" s="134">
        <v>0.10694968553459119</v>
      </c>
      <c r="V14" s="134">
        <v>0.12452830188679245</v>
      </c>
      <c r="W14" s="134">
        <v>7.424528301886793E-2</v>
      </c>
      <c r="X14" s="134">
        <v>7.3270440251572325E-2</v>
      </c>
      <c r="Y14" s="134">
        <v>7.3270440251572325E-2</v>
      </c>
      <c r="Z14" s="134">
        <v>6.5377358490566043E-2</v>
      </c>
      <c r="AA14" s="134">
        <v>9.5283018867924535E-2</v>
      </c>
      <c r="AB14" s="134">
        <v>7.3270440251572325E-2</v>
      </c>
      <c r="AC14" s="134">
        <v>7.3270440251572325E-2</v>
      </c>
    </row>
    <row r="15" spans="1:29" ht="15">
      <c r="A15" s="435" t="s">
        <v>248</v>
      </c>
      <c r="B15" s="417">
        <v>0.6</v>
      </c>
      <c r="C15" s="417">
        <v>0.61</v>
      </c>
      <c r="D15" s="417">
        <v>0.62</v>
      </c>
      <c r="E15" s="417">
        <v>0.63</v>
      </c>
      <c r="F15" s="417">
        <v>0.64</v>
      </c>
      <c r="G15" s="417">
        <v>0.65</v>
      </c>
      <c r="H15" s="417">
        <v>0.66</v>
      </c>
      <c r="I15" s="417">
        <v>0.67</v>
      </c>
      <c r="J15" s="417">
        <v>0.68</v>
      </c>
      <c r="K15" s="417">
        <v>0.69</v>
      </c>
      <c r="L15" s="417">
        <v>0.7</v>
      </c>
      <c r="N15" s="53"/>
      <c r="Q15" s="135" t="s">
        <v>26</v>
      </c>
      <c r="R15" s="134">
        <v>6.6549295774647882E-2</v>
      </c>
      <c r="S15" s="134">
        <v>8.9084507042253527E-2</v>
      </c>
      <c r="T15" s="134">
        <v>0.11443661971830986</v>
      </c>
      <c r="U15" s="134">
        <v>0.12147887323943662</v>
      </c>
      <c r="V15" s="134">
        <v>0.11584507042253521</v>
      </c>
      <c r="W15" s="134">
        <v>8.7676056338028163E-2</v>
      </c>
      <c r="X15" s="134">
        <v>6.6549295774647882E-2</v>
      </c>
      <c r="Y15" s="134">
        <v>6.6549295774647882E-2</v>
      </c>
      <c r="Z15" s="134">
        <v>7.3239436619718309E-2</v>
      </c>
      <c r="AA15" s="134">
        <v>6.5492957746478869E-2</v>
      </c>
      <c r="AB15" s="134">
        <v>6.6549295774647882E-2</v>
      </c>
      <c r="AC15" s="134">
        <v>6.6549295774647882E-2</v>
      </c>
    </row>
    <row r="16" spans="1:29" ht="15">
      <c r="A16" s="435"/>
      <c r="B16" s="418"/>
      <c r="C16" s="418"/>
      <c r="D16" s="418"/>
      <c r="E16" s="418"/>
      <c r="F16" s="418"/>
      <c r="G16" s="418"/>
      <c r="H16" s="418"/>
      <c r="I16" s="418"/>
      <c r="J16" s="418"/>
      <c r="K16" s="418"/>
      <c r="L16" s="418"/>
      <c r="Q16" s="135" t="s">
        <v>308</v>
      </c>
      <c r="R16" s="134">
        <v>7.6271186440677971E-2</v>
      </c>
      <c r="S16" s="134">
        <v>3.4745762711864407E-2</v>
      </c>
      <c r="T16" s="134">
        <v>0.10677966101694915</v>
      </c>
      <c r="U16" s="134">
        <v>0.11440677966101695</v>
      </c>
      <c r="V16" s="134">
        <v>0.13389830508474576</v>
      </c>
      <c r="W16" s="134">
        <v>7.6271186440677971E-2</v>
      </c>
      <c r="X16" s="134">
        <v>7.6271186440677971E-2</v>
      </c>
      <c r="Y16" s="134">
        <v>7.6271186440677971E-2</v>
      </c>
      <c r="Z16" s="134">
        <v>7.6271186440677971E-2</v>
      </c>
      <c r="AA16" s="134">
        <v>7.6271186440677971E-2</v>
      </c>
      <c r="AB16" s="134">
        <v>7.6271186440677971E-2</v>
      </c>
      <c r="AC16" s="134">
        <v>7.6271186440677971E-2</v>
      </c>
    </row>
    <row r="17" spans="1:32" ht="15">
      <c r="A17" s="33" t="s">
        <v>247</v>
      </c>
      <c r="B17" s="77">
        <f>100%-ABS(55%-B15)</f>
        <v>0.95000000000000007</v>
      </c>
      <c r="C17" s="77">
        <f t="shared" ref="C17:L17" si="3">100%-ABS(55%-C15)</f>
        <v>0.94000000000000006</v>
      </c>
      <c r="D17" s="77">
        <f t="shared" si="3"/>
        <v>0.93</v>
      </c>
      <c r="E17" s="77">
        <f t="shared" si="3"/>
        <v>0.92</v>
      </c>
      <c r="F17" s="77">
        <f t="shared" si="3"/>
        <v>0.91</v>
      </c>
      <c r="G17" s="77">
        <f t="shared" si="3"/>
        <v>0.9</v>
      </c>
      <c r="H17" s="77">
        <f t="shared" si="3"/>
        <v>0.89</v>
      </c>
      <c r="I17" s="77">
        <f t="shared" si="3"/>
        <v>0.88</v>
      </c>
      <c r="J17" s="77">
        <f t="shared" si="3"/>
        <v>0.87</v>
      </c>
      <c r="K17" s="77">
        <f t="shared" si="3"/>
        <v>0.8600000000000001</v>
      </c>
      <c r="L17" s="77">
        <f t="shared" si="3"/>
        <v>0.85000000000000009</v>
      </c>
      <c r="Q17" s="135" t="s">
        <v>313</v>
      </c>
      <c r="R17" s="134">
        <v>2.7272727272727278E-2</v>
      </c>
      <c r="S17" s="134">
        <v>2.7272727272727278E-2</v>
      </c>
      <c r="T17" s="134">
        <v>2.7272727272727278E-2</v>
      </c>
      <c r="U17" s="134">
        <v>2.7272727272727278E-2</v>
      </c>
      <c r="V17" s="134">
        <v>2.7272727272727278E-2</v>
      </c>
      <c r="W17" s="134">
        <v>0.70000000000000018</v>
      </c>
      <c r="X17" s="134">
        <v>2.7272727272727278E-2</v>
      </c>
      <c r="Y17" s="134">
        <v>2.7272727272727278E-2</v>
      </c>
      <c r="Z17" s="134">
        <v>2.7272727272727278E-2</v>
      </c>
      <c r="AA17" s="134">
        <v>2.7272727272727278E-2</v>
      </c>
      <c r="AB17" s="134">
        <v>2.7272727272727278E-2</v>
      </c>
      <c r="AC17" s="134">
        <v>2.7272727272727278E-2</v>
      </c>
    </row>
    <row r="18" spans="1:32">
      <c r="A18"/>
      <c r="B18"/>
      <c r="C18"/>
      <c r="D18"/>
      <c r="E18"/>
      <c r="F18"/>
      <c r="G18"/>
      <c r="H18"/>
      <c r="I18"/>
      <c r="J18"/>
      <c r="K18"/>
      <c r="L18"/>
      <c r="M18"/>
      <c r="N18"/>
    </row>
    <row r="19" spans="1:32">
      <c r="A19"/>
      <c r="B19"/>
      <c r="C19"/>
      <c r="D19"/>
      <c r="E19"/>
      <c r="F19"/>
      <c r="G19"/>
      <c r="H19"/>
      <c r="I19"/>
      <c r="J19"/>
      <c r="K19"/>
      <c r="L19"/>
      <c r="M19"/>
      <c r="N19"/>
      <c r="Q19" s="33" t="s">
        <v>313</v>
      </c>
      <c r="R19" s="136" t="s">
        <v>343</v>
      </c>
      <c r="S19" s="137">
        <v>1</v>
      </c>
      <c r="T19" s="137">
        <v>2</v>
      </c>
      <c r="U19" s="137">
        <v>3</v>
      </c>
      <c r="V19" s="137">
        <v>4</v>
      </c>
      <c r="W19" s="137">
        <v>5</v>
      </c>
      <c r="X19" s="137">
        <v>6</v>
      </c>
      <c r="Y19" s="137">
        <v>7</v>
      </c>
      <c r="Z19" s="137">
        <v>8</v>
      </c>
      <c r="AA19" s="137">
        <v>9</v>
      </c>
      <c r="AB19" s="137">
        <v>10</v>
      </c>
      <c r="AC19" s="137">
        <v>11</v>
      </c>
      <c r="AD19" s="137">
        <v>12</v>
      </c>
      <c r="AE19" s="137">
        <v>13</v>
      </c>
    </row>
    <row r="20" spans="1:32">
      <c r="A20"/>
      <c r="B20"/>
      <c r="C20"/>
      <c r="D20"/>
      <c r="E20"/>
      <c r="F20"/>
      <c r="G20"/>
      <c r="H20"/>
      <c r="I20"/>
      <c r="J20"/>
      <c r="K20"/>
      <c r="L20"/>
      <c r="M20"/>
      <c r="N20"/>
      <c r="R20" s="136" t="s">
        <v>213</v>
      </c>
      <c r="S20" s="138">
        <v>7.0000000000000001E-3</v>
      </c>
      <c r="T20" s="138">
        <v>7.0000000000000001E-3</v>
      </c>
      <c r="U20" s="138">
        <v>7.0000000000000001E-3</v>
      </c>
      <c r="V20" s="138">
        <v>7.0000000000000001E-3</v>
      </c>
      <c r="W20" s="138">
        <v>7.0000000000000001E-3</v>
      </c>
      <c r="X20" s="138">
        <v>7.0000000000000001E-3</v>
      </c>
      <c r="Y20" s="138">
        <v>7.0000000000000001E-3</v>
      </c>
      <c r="Z20" s="138">
        <v>7.0000000000000001E-3</v>
      </c>
      <c r="AA20" s="138">
        <v>7.0000000000000001E-3</v>
      </c>
      <c r="AB20" s="138">
        <v>7.0000000000000001E-3</v>
      </c>
      <c r="AC20" s="138">
        <v>7.0000000000000001E-3</v>
      </c>
      <c r="AD20" s="138">
        <v>7.0000000000000001E-3</v>
      </c>
      <c r="AE20" s="138">
        <v>7.0000000000000001E-3</v>
      </c>
    </row>
    <row r="21" spans="1:32">
      <c r="A21"/>
      <c r="B21"/>
      <c r="C21"/>
      <c r="D21"/>
      <c r="E21"/>
      <c r="F21"/>
      <c r="G21"/>
      <c r="H21"/>
      <c r="I21"/>
      <c r="J21"/>
      <c r="K21"/>
      <c r="L21"/>
      <c r="M21"/>
      <c r="N21"/>
      <c r="R21" s="136" t="s">
        <v>343</v>
      </c>
      <c r="S21" s="137">
        <v>14</v>
      </c>
      <c r="T21" s="137">
        <v>15</v>
      </c>
      <c r="U21" s="137">
        <v>16</v>
      </c>
      <c r="V21" s="137">
        <v>17</v>
      </c>
      <c r="W21" s="137">
        <v>18</v>
      </c>
      <c r="X21" s="137">
        <v>19</v>
      </c>
      <c r="Y21" s="137">
        <v>20</v>
      </c>
      <c r="Z21" s="137">
        <v>21</v>
      </c>
      <c r="AA21" s="137">
        <v>22</v>
      </c>
      <c r="AB21" s="137">
        <v>23</v>
      </c>
      <c r="AC21" s="137">
        <v>24</v>
      </c>
      <c r="AD21" s="137">
        <v>25</v>
      </c>
      <c r="AE21" s="137">
        <v>26</v>
      </c>
    </row>
    <row r="22" spans="1:32">
      <c r="A22"/>
      <c r="B22"/>
      <c r="C22"/>
      <c r="D22"/>
      <c r="E22"/>
      <c r="F22"/>
      <c r="G22"/>
      <c r="H22"/>
      <c r="I22"/>
      <c r="J22"/>
      <c r="K22"/>
      <c r="L22"/>
      <c r="M22"/>
      <c r="N22"/>
      <c r="R22" s="136" t="s">
        <v>213</v>
      </c>
      <c r="S22" s="138">
        <v>7.0000000000000001E-3</v>
      </c>
      <c r="T22" s="138">
        <v>7.0000000000000001E-3</v>
      </c>
      <c r="U22" s="138">
        <v>7.0000000000000001E-3</v>
      </c>
      <c r="V22" s="138">
        <v>7.0000000000000001E-3</v>
      </c>
      <c r="W22" s="138">
        <v>7.0000000000000001E-3</v>
      </c>
      <c r="X22" s="138">
        <v>7.0000000000000001E-3</v>
      </c>
      <c r="Y22" s="138">
        <v>7.0000000000000001E-3</v>
      </c>
      <c r="Z22" s="138">
        <v>7.0000000000000001E-3</v>
      </c>
      <c r="AA22" s="138">
        <v>7.0000000000000001E-3</v>
      </c>
      <c r="AB22" s="138">
        <f>70%/5</f>
        <v>0.13999999999999999</v>
      </c>
      <c r="AC22" s="138">
        <f t="shared" ref="AC22:AE22" si="4">70%/5</f>
        <v>0.13999999999999999</v>
      </c>
      <c r="AD22" s="138">
        <f t="shared" si="4"/>
        <v>0.13999999999999999</v>
      </c>
      <c r="AE22" s="138">
        <f t="shared" si="4"/>
        <v>0.13999999999999999</v>
      </c>
    </row>
    <row r="23" spans="1:32">
      <c r="A23"/>
      <c r="B23"/>
      <c r="C23"/>
      <c r="D23"/>
      <c r="E23"/>
      <c r="F23"/>
      <c r="G23"/>
      <c r="H23"/>
      <c r="I23"/>
      <c r="J23"/>
      <c r="K23"/>
      <c r="L23"/>
      <c r="M23"/>
      <c r="N23"/>
      <c r="R23" s="136" t="s">
        <v>343</v>
      </c>
      <c r="S23" s="137">
        <v>27</v>
      </c>
      <c r="T23" s="137">
        <v>28</v>
      </c>
      <c r="U23" s="137">
        <v>29</v>
      </c>
      <c r="V23" s="137">
        <v>30</v>
      </c>
      <c r="W23" s="137">
        <v>31</v>
      </c>
      <c r="X23" s="137">
        <v>32</v>
      </c>
      <c r="Y23" s="137">
        <v>33</v>
      </c>
      <c r="Z23" s="137">
        <v>34</v>
      </c>
      <c r="AA23" s="137">
        <v>35</v>
      </c>
      <c r="AB23" s="137">
        <v>36</v>
      </c>
      <c r="AC23" s="137">
        <v>37</v>
      </c>
      <c r="AD23" s="137">
        <v>38</v>
      </c>
      <c r="AE23" s="137">
        <v>39</v>
      </c>
    </row>
    <row r="24" spans="1:32">
      <c r="A24"/>
      <c r="B24"/>
      <c r="C24"/>
      <c r="D24"/>
      <c r="E24"/>
      <c r="F24"/>
      <c r="G24"/>
      <c r="H24"/>
      <c r="I24"/>
      <c r="J24"/>
      <c r="K24"/>
      <c r="L24"/>
      <c r="M24"/>
      <c r="N24"/>
      <c r="R24" s="136" t="s">
        <v>213</v>
      </c>
      <c r="S24" s="138">
        <f>14%-2.9%</f>
        <v>0.11100000000000002</v>
      </c>
      <c r="T24" s="138">
        <v>7.0000000000000001E-3</v>
      </c>
      <c r="U24" s="138">
        <v>7.0000000000000001E-3</v>
      </c>
      <c r="V24" s="138">
        <v>7.0000000000000001E-3</v>
      </c>
      <c r="W24" s="138">
        <v>7.0000000000000001E-3</v>
      </c>
      <c r="X24" s="138">
        <v>7.0000000000000001E-3</v>
      </c>
      <c r="Y24" s="138">
        <v>7.0000000000000001E-3</v>
      </c>
      <c r="Z24" s="138">
        <v>7.0000000000000001E-3</v>
      </c>
      <c r="AA24" s="138">
        <v>7.0000000000000001E-3</v>
      </c>
      <c r="AB24" s="138">
        <v>7.0000000000000001E-3</v>
      </c>
      <c r="AC24" s="138">
        <v>7.0000000000000001E-3</v>
      </c>
      <c r="AD24" s="138">
        <v>7.0000000000000001E-3</v>
      </c>
      <c r="AE24" s="138">
        <v>7.0000000000000001E-3</v>
      </c>
    </row>
    <row r="25" spans="1:32">
      <c r="A25"/>
      <c r="B25"/>
      <c r="C25"/>
      <c r="D25"/>
      <c r="E25"/>
      <c r="F25"/>
      <c r="G25"/>
      <c r="H25"/>
      <c r="I25"/>
      <c r="J25"/>
      <c r="K25"/>
      <c r="L25"/>
      <c r="M25"/>
      <c r="N25"/>
      <c r="R25" s="136" t="s">
        <v>343</v>
      </c>
      <c r="S25" s="137">
        <v>40</v>
      </c>
      <c r="T25" s="137">
        <v>41</v>
      </c>
      <c r="U25" s="137">
        <v>42</v>
      </c>
      <c r="V25" s="137">
        <v>43</v>
      </c>
      <c r="W25" s="137">
        <v>44</v>
      </c>
      <c r="X25" s="137">
        <v>45</v>
      </c>
      <c r="Y25" s="137">
        <v>46</v>
      </c>
      <c r="Z25" s="137">
        <v>47</v>
      </c>
      <c r="AA25" s="137">
        <v>48</v>
      </c>
      <c r="AB25" s="137">
        <v>49</v>
      </c>
      <c r="AC25" s="137">
        <v>50</v>
      </c>
      <c r="AD25" s="137">
        <v>51</v>
      </c>
      <c r="AE25" s="137">
        <v>52</v>
      </c>
    </row>
    <row r="26" spans="1:32">
      <c r="A26"/>
      <c r="B26"/>
      <c r="C26"/>
      <c r="D26"/>
      <c r="E26"/>
      <c r="F26"/>
      <c r="G26"/>
      <c r="H26"/>
      <c r="I26"/>
      <c r="J26"/>
      <c r="K26"/>
      <c r="L26"/>
      <c r="M26"/>
      <c r="N26"/>
      <c r="R26" s="136" t="s">
        <v>213</v>
      </c>
      <c r="S26" s="138">
        <v>7.0000000000000001E-3</v>
      </c>
      <c r="T26" s="138">
        <v>7.0000000000000001E-3</v>
      </c>
      <c r="U26" s="138">
        <v>7.0000000000000001E-3</v>
      </c>
      <c r="V26" s="138">
        <v>7.0000000000000001E-3</v>
      </c>
      <c r="W26" s="138">
        <v>7.0000000000000001E-3</v>
      </c>
      <c r="X26" s="138">
        <v>7.0000000000000001E-3</v>
      </c>
      <c r="Y26" s="138">
        <v>7.0000000000000001E-3</v>
      </c>
      <c r="Z26" s="138">
        <v>7.0000000000000001E-3</v>
      </c>
      <c r="AA26" s="138">
        <v>7.0000000000000001E-3</v>
      </c>
      <c r="AB26" s="138">
        <v>7.0000000000000001E-3</v>
      </c>
      <c r="AC26" s="138">
        <v>7.0000000000000001E-3</v>
      </c>
      <c r="AD26" s="138">
        <v>7.0000000000000001E-3</v>
      </c>
      <c r="AE26" s="138">
        <v>7.0000000000000001E-3</v>
      </c>
      <c r="AF26" s="139">
        <f>SUM(S20:AE20,S22:AE22,S24:AE24,S26:AE26)</f>
        <v>1.0000000000000002</v>
      </c>
    </row>
    <row r="27" spans="1:32">
      <c r="A27"/>
      <c r="B27"/>
      <c r="C27"/>
      <c r="D27"/>
      <c r="E27"/>
      <c r="F27"/>
      <c r="G27"/>
      <c r="H27"/>
      <c r="I27"/>
      <c r="J27"/>
      <c r="K27"/>
      <c r="L27"/>
      <c r="M27"/>
      <c r="N27"/>
    </row>
    <row r="28" spans="1:32">
      <c r="A28"/>
      <c r="B28"/>
      <c r="C28"/>
      <c r="D28"/>
      <c r="E28"/>
      <c r="F28"/>
      <c r="G28"/>
      <c r="H28"/>
      <c r="I28"/>
      <c r="J28"/>
      <c r="K28"/>
      <c r="L28"/>
      <c r="M28"/>
      <c r="N28"/>
      <c r="R28" s="61"/>
    </row>
    <row r="29" spans="1:32">
      <c r="A29"/>
      <c r="B29"/>
      <c r="C29"/>
      <c r="D29"/>
      <c r="E29"/>
      <c r="F29"/>
      <c r="G29"/>
      <c r="H29"/>
      <c r="I29"/>
      <c r="J29"/>
      <c r="K29"/>
      <c r="L29"/>
      <c r="M29"/>
      <c r="N29"/>
    </row>
    <row r="30" spans="1:32">
      <c r="A30"/>
      <c r="B30"/>
      <c r="C30"/>
      <c r="D30"/>
      <c r="E30"/>
      <c r="F30"/>
      <c r="G30"/>
      <c r="H30"/>
      <c r="I30"/>
      <c r="J30"/>
      <c r="K30"/>
      <c r="L30"/>
      <c r="M30"/>
      <c r="N30"/>
    </row>
    <row r="31" spans="1:32">
      <c r="A31"/>
      <c r="B31"/>
      <c r="C31"/>
      <c r="D31"/>
      <c r="E31"/>
      <c r="F31"/>
      <c r="G31"/>
      <c r="H31"/>
      <c r="I31"/>
      <c r="J31"/>
      <c r="K31"/>
      <c r="L31"/>
      <c r="M31"/>
      <c r="N31"/>
    </row>
    <row r="32" spans="1:32">
      <c r="A32"/>
      <c r="B32"/>
      <c r="C32"/>
      <c r="D32"/>
      <c r="E32"/>
      <c r="F32"/>
      <c r="G32"/>
      <c r="H32"/>
      <c r="I32"/>
      <c r="J32"/>
      <c r="K32"/>
      <c r="L32"/>
      <c r="M32"/>
      <c r="N32"/>
    </row>
    <row r="33" spans="1:14">
      <c r="A33"/>
      <c r="B33"/>
      <c r="C33"/>
      <c r="D33"/>
      <c r="E33"/>
      <c r="F33"/>
      <c r="G33"/>
      <c r="H33"/>
      <c r="I33"/>
      <c r="J33"/>
      <c r="K33"/>
      <c r="L33"/>
      <c r="M33"/>
      <c r="N33"/>
    </row>
    <row r="34" spans="1:14">
      <c r="A34"/>
      <c r="B34"/>
      <c r="C34"/>
      <c r="D34"/>
      <c r="E34"/>
      <c r="F34"/>
      <c r="G34"/>
      <c r="H34"/>
      <c r="I34"/>
      <c r="J34"/>
      <c r="K34"/>
      <c r="L34"/>
      <c r="M34"/>
      <c r="N34"/>
    </row>
    <row r="35" spans="1:14">
      <c r="A35"/>
      <c r="B35"/>
      <c r="C35"/>
      <c r="D35"/>
      <c r="E35"/>
      <c r="F35"/>
      <c r="G35"/>
      <c r="H35"/>
      <c r="I35"/>
      <c r="J35"/>
      <c r="K35"/>
      <c r="L35"/>
      <c r="M35"/>
      <c r="N35"/>
    </row>
    <row r="36" spans="1:14">
      <c r="A36"/>
      <c r="B36"/>
      <c r="C36"/>
      <c r="D36"/>
      <c r="E36"/>
      <c r="F36"/>
      <c r="G36"/>
      <c r="H36"/>
      <c r="I36"/>
      <c r="J36"/>
      <c r="K36"/>
      <c r="L36"/>
      <c r="M36"/>
      <c r="N36"/>
    </row>
    <row r="37" spans="1:14">
      <c r="A37"/>
      <c r="B37"/>
      <c r="C37"/>
      <c r="D37"/>
      <c r="E37"/>
      <c r="F37"/>
      <c r="G37"/>
      <c r="H37"/>
      <c r="I37"/>
      <c r="J37"/>
      <c r="K37"/>
      <c r="L37"/>
      <c r="M37"/>
      <c r="N37"/>
    </row>
    <row r="38" spans="1:14">
      <c r="A38"/>
      <c r="B38"/>
      <c r="C38"/>
      <c r="D38"/>
      <c r="E38"/>
      <c r="F38"/>
      <c r="G38"/>
      <c r="H38"/>
      <c r="I38"/>
      <c r="J38"/>
      <c r="K38"/>
      <c r="L38"/>
      <c r="M38"/>
      <c r="N38"/>
    </row>
    <row r="39" spans="1:14">
      <c r="A39"/>
      <c r="B39"/>
      <c r="C39"/>
      <c r="D39"/>
      <c r="E39"/>
      <c r="F39"/>
      <c r="G39"/>
      <c r="H39"/>
      <c r="I39"/>
      <c r="J39"/>
      <c r="K39"/>
      <c r="L39"/>
      <c r="M39"/>
      <c r="N39"/>
    </row>
    <row r="40" spans="1:14">
      <c r="A40"/>
      <c r="B40"/>
      <c r="C40"/>
      <c r="D40"/>
      <c r="E40"/>
      <c r="F40"/>
      <c r="G40"/>
      <c r="H40"/>
      <c r="I40"/>
      <c r="J40"/>
      <c r="K40"/>
      <c r="L40"/>
      <c r="M40"/>
      <c r="N40"/>
    </row>
    <row r="41" spans="1:14">
      <c r="A41"/>
      <c r="B41"/>
      <c r="C41"/>
      <c r="D41"/>
      <c r="E41"/>
      <c r="F41"/>
      <c r="G41"/>
      <c r="H41"/>
      <c r="I41"/>
      <c r="J41"/>
      <c r="K41"/>
      <c r="L41"/>
      <c r="M41"/>
      <c r="N41"/>
    </row>
    <row r="42" spans="1:14">
      <c r="A42"/>
      <c r="B42"/>
      <c r="C42"/>
      <c r="D42"/>
      <c r="E42"/>
      <c r="F42"/>
      <c r="G42"/>
      <c r="H42"/>
      <c r="I42"/>
      <c r="J42"/>
      <c r="K42"/>
      <c r="L42"/>
      <c r="M42"/>
      <c r="N42"/>
    </row>
    <row r="43" spans="1:14">
      <c r="A43"/>
      <c r="B43"/>
      <c r="C43"/>
      <c r="D43"/>
      <c r="E43"/>
      <c r="F43"/>
      <c r="G43"/>
      <c r="H43"/>
      <c r="I43"/>
      <c r="J43"/>
      <c r="K43"/>
      <c r="L43"/>
      <c r="M43"/>
      <c r="N43"/>
    </row>
    <row r="44" spans="1:14">
      <c r="A44"/>
      <c r="B44"/>
      <c r="C44"/>
      <c r="D44"/>
      <c r="E44"/>
      <c r="F44"/>
      <c r="G44"/>
      <c r="H44"/>
      <c r="I44"/>
      <c r="J44"/>
      <c r="K44"/>
      <c r="L44"/>
      <c r="M44"/>
      <c r="N44"/>
    </row>
    <row r="45" spans="1:14">
      <c r="A45"/>
      <c r="B45"/>
      <c r="C45"/>
      <c r="D45"/>
      <c r="E45"/>
      <c r="F45"/>
      <c r="G45"/>
      <c r="H45"/>
      <c r="I45"/>
      <c r="J45"/>
      <c r="K45"/>
      <c r="L45"/>
      <c r="M45"/>
      <c r="N45"/>
    </row>
    <row r="46" spans="1:14">
      <c r="A46"/>
      <c r="B46"/>
      <c r="C46"/>
      <c r="D46"/>
      <c r="E46"/>
      <c r="F46"/>
      <c r="G46"/>
      <c r="H46"/>
      <c r="I46"/>
      <c r="J46"/>
      <c r="K46"/>
      <c r="L46"/>
      <c r="M46"/>
      <c r="N46"/>
    </row>
    <row r="47" spans="1:14">
      <c r="A47"/>
      <c r="B47"/>
      <c r="C47"/>
      <c r="D47"/>
      <c r="E47"/>
      <c r="F47"/>
      <c r="G47"/>
      <c r="H47"/>
      <c r="I47"/>
      <c r="J47"/>
      <c r="K47"/>
      <c r="L47"/>
      <c r="M47"/>
      <c r="N47"/>
    </row>
    <row r="48" spans="1:14">
      <c r="A48"/>
      <c r="B48"/>
      <c r="C48"/>
      <c r="D48"/>
      <c r="E48"/>
      <c r="F48"/>
      <c r="G48"/>
      <c r="H48"/>
      <c r="I48"/>
      <c r="J48"/>
      <c r="K48"/>
      <c r="L48"/>
      <c r="M48"/>
      <c r="N48"/>
    </row>
    <row r="49" spans="1:14">
      <c r="A49"/>
      <c r="B49"/>
      <c r="C49"/>
      <c r="D49"/>
      <c r="E49"/>
      <c r="F49"/>
      <c r="G49"/>
      <c r="H49"/>
      <c r="I49"/>
      <c r="J49"/>
      <c r="K49"/>
      <c r="L49"/>
      <c r="M49"/>
      <c r="N49"/>
    </row>
    <row r="50" spans="1:14">
      <c r="A50"/>
      <c r="B50"/>
      <c r="C50"/>
      <c r="D50"/>
      <c r="E50"/>
      <c r="F50"/>
      <c r="G50"/>
      <c r="H50"/>
      <c r="I50"/>
      <c r="J50"/>
      <c r="K50"/>
      <c r="L50"/>
      <c r="M50"/>
      <c r="N50"/>
    </row>
    <row r="51" spans="1:14">
      <c r="A51"/>
      <c r="B51"/>
      <c r="C51"/>
      <c r="D51"/>
      <c r="E51"/>
      <c r="F51"/>
      <c r="G51"/>
      <c r="H51"/>
      <c r="I51"/>
      <c r="J51"/>
      <c r="K51"/>
      <c r="L51"/>
      <c r="M51"/>
      <c r="N51"/>
    </row>
    <row r="52" spans="1:14">
      <c r="A52"/>
      <c r="B52"/>
      <c r="C52"/>
      <c r="D52"/>
      <c r="E52"/>
      <c r="F52"/>
      <c r="G52"/>
      <c r="H52"/>
      <c r="I52"/>
      <c r="J52"/>
      <c r="K52"/>
      <c r="L52"/>
      <c r="M52"/>
      <c r="N52"/>
    </row>
    <row r="55" spans="1:14">
      <c r="A55" s="54" t="s">
        <v>27</v>
      </c>
    </row>
    <row r="56" spans="1:14">
      <c r="A56" s="427" t="s">
        <v>72</v>
      </c>
      <c r="B56" s="264" t="s">
        <v>75</v>
      </c>
      <c r="C56" s="264" t="s">
        <v>124</v>
      </c>
      <c r="D56" s="430" t="s">
        <v>69</v>
      </c>
      <c r="E56" s="431"/>
      <c r="F56" s="415" t="s">
        <v>148</v>
      </c>
      <c r="G56" s="415" t="s">
        <v>149</v>
      </c>
      <c r="H56" s="415" t="s">
        <v>150</v>
      </c>
    </row>
    <row r="57" spans="1:14" ht="18">
      <c r="A57" s="428"/>
      <c r="B57" s="429"/>
      <c r="C57" s="429"/>
      <c r="D57" s="32" t="s">
        <v>70</v>
      </c>
      <c r="E57" s="32" t="s">
        <v>71</v>
      </c>
      <c r="F57" s="416"/>
      <c r="G57" s="416"/>
      <c r="H57" s="416"/>
    </row>
    <row r="58" spans="1:14">
      <c r="A58" s="2" t="s">
        <v>120</v>
      </c>
      <c r="B58" s="3" t="s">
        <v>122</v>
      </c>
      <c r="C58" s="4" t="s">
        <v>125</v>
      </c>
      <c r="D58" s="79">
        <v>1190</v>
      </c>
      <c r="E58" s="79">
        <v>1750</v>
      </c>
      <c r="F58" s="80"/>
      <c r="G58" s="51">
        <v>0.5</v>
      </c>
      <c r="H58" s="81">
        <v>0.5</v>
      </c>
    </row>
    <row r="59" spans="1:14">
      <c r="A59" s="424" t="s">
        <v>121</v>
      </c>
      <c r="B59" s="432" t="s">
        <v>123</v>
      </c>
      <c r="C59" s="4" t="s">
        <v>126</v>
      </c>
      <c r="D59" s="82">
        <v>1000</v>
      </c>
      <c r="E59" s="83">
        <v>297</v>
      </c>
      <c r="F59" s="84">
        <v>1.85</v>
      </c>
      <c r="G59" s="421">
        <v>0.5</v>
      </c>
      <c r="H59" s="85">
        <v>6.3139931740614344E-2</v>
      </c>
      <c r="I59" s="62"/>
      <c r="J59" s="62"/>
      <c r="K59" s="62"/>
    </row>
    <row r="60" spans="1:14">
      <c r="A60" s="425"/>
      <c r="B60" s="433"/>
      <c r="C60" s="4" t="s">
        <v>127</v>
      </c>
      <c r="D60" s="79">
        <v>1330</v>
      </c>
      <c r="E60" s="79">
        <v>305</v>
      </c>
      <c r="F60" s="84">
        <v>2.5499999999999998</v>
      </c>
      <c r="G60" s="422"/>
      <c r="H60" s="85">
        <v>8.7030716723549478E-2</v>
      </c>
      <c r="I60" s="62"/>
      <c r="J60" s="62"/>
      <c r="K60" s="62"/>
    </row>
    <row r="61" spans="1:14">
      <c r="A61" s="425"/>
      <c r="B61" s="433"/>
      <c r="C61" s="4" t="s">
        <v>128</v>
      </c>
      <c r="D61" s="83">
        <v>1330</v>
      </c>
      <c r="E61" s="83">
        <v>285</v>
      </c>
      <c r="F61" s="84">
        <v>2.35</v>
      </c>
      <c r="G61" s="422"/>
      <c r="H61" s="85">
        <v>8.0204778156996587E-2</v>
      </c>
      <c r="I61" s="62"/>
      <c r="J61" s="62"/>
      <c r="K61" s="62"/>
    </row>
    <row r="62" spans="1:14">
      <c r="A62" s="425"/>
      <c r="B62" s="433"/>
      <c r="C62" s="4" t="s">
        <v>129</v>
      </c>
      <c r="D62" s="79">
        <v>410</v>
      </c>
      <c r="E62" s="79">
        <v>590</v>
      </c>
      <c r="F62" s="84">
        <v>1.5</v>
      </c>
      <c r="G62" s="422"/>
      <c r="H62" s="85">
        <v>5.1194539249146763E-2</v>
      </c>
      <c r="I62" s="62"/>
      <c r="J62" s="62"/>
      <c r="K62" s="62"/>
    </row>
    <row r="63" spans="1:14">
      <c r="A63" s="425"/>
      <c r="B63" s="433"/>
      <c r="C63" s="4" t="s">
        <v>130</v>
      </c>
      <c r="D63" s="79">
        <v>1130</v>
      </c>
      <c r="E63" s="79">
        <v>270</v>
      </c>
      <c r="F63" s="84">
        <v>2.85</v>
      </c>
      <c r="G63" s="422"/>
      <c r="H63" s="85">
        <v>9.7269624573378843E-2</v>
      </c>
      <c r="I63" s="62"/>
      <c r="J63" s="62"/>
      <c r="K63" s="62"/>
    </row>
    <row r="64" spans="1:14">
      <c r="A64" s="426"/>
      <c r="B64" s="434"/>
      <c r="C64" s="4" t="s">
        <v>130</v>
      </c>
      <c r="D64" s="83">
        <v>1640</v>
      </c>
      <c r="E64" s="83">
        <v>270</v>
      </c>
      <c r="F64" s="84">
        <v>3.55</v>
      </c>
      <c r="G64" s="423"/>
      <c r="H64" s="85">
        <v>0.12116040955631399</v>
      </c>
      <c r="I64" s="62"/>
      <c r="J64" s="62"/>
      <c r="K64" s="62"/>
    </row>
    <row r="65" spans="8:9">
      <c r="H65" s="86"/>
      <c r="I65" s="61"/>
    </row>
  </sheetData>
  <sheetProtection password="C179" sheet="1" objects="1" scenarios="1"/>
  <mergeCells count="52">
    <mergeCell ref="A12:A13"/>
    <mergeCell ref="A15:A16"/>
    <mergeCell ref="B15:B16"/>
    <mergeCell ref="C15:C16"/>
    <mergeCell ref="D15:D16"/>
    <mergeCell ref="B12:B13"/>
    <mergeCell ref="C12:C13"/>
    <mergeCell ref="D12:D13"/>
    <mergeCell ref="J9:J10"/>
    <mergeCell ref="K9:K10"/>
    <mergeCell ref="B8:L8"/>
    <mergeCell ref="L9:L10"/>
    <mergeCell ref="L15:L16"/>
    <mergeCell ref="H15:H16"/>
    <mergeCell ref="I15:I16"/>
    <mergeCell ref="E12:E13"/>
    <mergeCell ref="F12:F13"/>
    <mergeCell ref="E15:E16"/>
    <mergeCell ref="F15:F16"/>
    <mergeCell ref="G15:G16"/>
    <mergeCell ref="J15:J16"/>
    <mergeCell ref="K15:K16"/>
    <mergeCell ref="A9:A10"/>
    <mergeCell ref="B9:B10"/>
    <mergeCell ref="C9:C10"/>
    <mergeCell ref="D9:D10"/>
    <mergeCell ref="E9:E10"/>
    <mergeCell ref="G59:G64"/>
    <mergeCell ref="A59:A64"/>
    <mergeCell ref="H56:H57"/>
    <mergeCell ref="A56:A57"/>
    <mergeCell ref="B56:B57"/>
    <mergeCell ref="C56:C57"/>
    <mergeCell ref="D56:E56"/>
    <mergeCell ref="F56:F57"/>
    <mergeCell ref="B59:B64"/>
    <mergeCell ref="Q2:Q3"/>
    <mergeCell ref="S2:S3"/>
    <mergeCell ref="T2:T3"/>
    <mergeCell ref="R2:R3"/>
    <mergeCell ref="G56:G57"/>
    <mergeCell ref="G12:G13"/>
    <mergeCell ref="H12:H13"/>
    <mergeCell ref="I12:I13"/>
    <mergeCell ref="J12:J13"/>
    <mergeCell ref="K12:K13"/>
    <mergeCell ref="L12:L13"/>
    <mergeCell ref="C2:K2"/>
    <mergeCell ref="F9:F10"/>
    <mergeCell ref="G9:G10"/>
    <mergeCell ref="H9:H10"/>
    <mergeCell ref="I9:I10"/>
  </mergeCells>
  <pageMargins left="0.7" right="0.7" top="0.75" bottom="0.75" header="0.3" footer="0.3"/>
  <pageSetup paperSize="9" orientation="portrait"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3"/>
  <sheetViews>
    <sheetView topLeftCell="A84" zoomScale="85" zoomScaleNormal="85" workbookViewId="0">
      <selection activeCell="M100" sqref="M100"/>
    </sheetView>
  </sheetViews>
  <sheetFormatPr defaultRowHeight="12.75"/>
  <cols>
    <col min="1" max="1" width="14.28515625" style="33" customWidth="1"/>
    <col min="2" max="2" width="5.5703125" style="33" customWidth="1"/>
    <col min="3" max="3" width="9.140625" style="33"/>
    <col min="4" max="4" width="9.140625" style="33" customWidth="1"/>
    <col min="5" max="10" width="9.140625" style="33"/>
    <col min="11" max="11" width="13.5703125" style="33" customWidth="1"/>
    <col min="12" max="16384" width="9.140625" style="33"/>
  </cols>
  <sheetData>
    <row r="1" spans="1:14" ht="15.75">
      <c r="A1" s="87" t="s">
        <v>250</v>
      </c>
      <c r="B1" s="87"/>
      <c r="C1" s="87"/>
      <c r="D1" s="87"/>
      <c r="E1" s="87"/>
      <c r="F1" s="87"/>
      <c r="G1" s="87"/>
      <c r="H1" s="87"/>
      <c r="I1" s="87"/>
      <c r="J1" s="87"/>
      <c r="K1" s="87"/>
      <c r="L1" s="87"/>
      <c r="M1" s="87"/>
      <c r="N1" s="87"/>
    </row>
    <row r="2" spans="1:14" ht="15" customHeight="1">
      <c r="A2" s="88" t="s">
        <v>230</v>
      </c>
      <c r="B2" s="89" t="s">
        <v>232</v>
      </c>
      <c r="C2" s="89"/>
      <c r="D2" s="89"/>
      <c r="E2" s="89"/>
      <c r="F2" s="89"/>
      <c r="G2" s="89"/>
      <c r="H2" s="89"/>
      <c r="I2" s="89"/>
      <c r="J2" s="88" t="s">
        <v>234</v>
      </c>
      <c r="K2" s="89" t="s">
        <v>238</v>
      </c>
    </row>
    <row r="3" spans="1:14" ht="15" customHeight="1">
      <c r="A3" s="88" t="s">
        <v>231</v>
      </c>
      <c r="B3" s="89" t="s">
        <v>233</v>
      </c>
      <c r="C3" s="89"/>
      <c r="D3" s="89"/>
      <c r="E3" s="89"/>
      <c r="F3" s="89"/>
      <c r="G3" s="89"/>
      <c r="H3" s="89"/>
      <c r="I3" s="89"/>
      <c r="J3" s="88" t="s">
        <v>235</v>
      </c>
      <c r="K3" s="89" t="s">
        <v>239</v>
      </c>
    </row>
    <row r="4" spans="1:14" ht="15" customHeight="1">
      <c r="A4" s="88" t="s">
        <v>220</v>
      </c>
      <c r="B4" s="89" t="s">
        <v>224</v>
      </c>
      <c r="C4" s="89"/>
      <c r="D4" s="89"/>
      <c r="E4" s="89"/>
      <c r="F4" s="89"/>
      <c r="G4" s="89"/>
      <c r="H4" s="89"/>
      <c r="I4" s="89"/>
      <c r="J4" s="88" t="s">
        <v>236</v>
      </c>
      <c r="K4" s="89" t="s">
        <v>240</v>
      </c>
    </row>
    <row r="5" spans="1:14" ht="15" customHeight="1">
      <c r="A5" s="88" t="s">
        <v>221</v>
      </c>
      <c r="B5" s="89" t="s">
        <v>225</v>
      </c>
      <c r="C5" s="89"/>
      <c r="D5" s="89"/>
      <c r="E5" s="89"/>
      <c r="F5" s="89"/>
      <c r="G5" s="89"/>
      <c r="H5" s="89"/>
      <c r="I5" s="89"/>
      <c r="J5" s="88" t="s">
        <v>237</v>
      </c>
      <c r="K5" s="89" t="s">
        <v>241</v>
      </c>
    </row>
    <row r="6" spans="1:14" ht="13.5" customHeight="1">
      <c r="A6" s="88" t="s">
        <v>222</v>
      </c>
      <c r="B6" s="89" t="s">
        <v>226</v>
      </c>
      <c r="C6" s="89"/>
      <c r="D6" s="89"/>
      <c r="E6" s="89"/>
      <c r="F6" s="89"/>
      <c r="G6" s="89"/>
      <c r="H6" s="89"/>
      <c r="I6" s="89"/>
      <c r="J6" s="89"/>
      <c r="K6" s="89"/>
      <c r="L6" s="40"/>
    </row>
    <row r="7" spans="1:14" ht="15" customHeight="1">
      <c r="A7" s="88" t="s">
        <v>229</v>
      </c>
      <c r="B7" s="89" t="s">
        <v>227</v>
      </c>
      <c r="C7" s="89"/>
      <c r="D7" s="89"/>
      <c r="E7" s="89"/>
      <c r="F7" s="89"/>
      <c r="G7" s="89"/>
      <c r="H7" s="89"/>
      <c r="I7" s="89"/>
      <c r="J7" s="89"/>
      <c r="K7" s="89"/>
      <c r="L7" s="40"/>
    </row>
    <row r="8" spans="1:14" ht="12" customHeight="1">
      <c r="A8" s="88" t="s">
        <v>223</v>
      </c>
      <c r="B8" s="89" t="s">
        <v>228</v>
      </c>
      <c r="C8" s="89"/>
      <c r="D8" s="89"/>
      <c r="E8" s="89"/>
      <c r="F8" s="89"/>
      <c r="G8" s="89"/>
      <c r="H8" s="89"/>
      <c r="I8" s="89"/>
      <c r="J8" s="89"/>
      <c r="K8" s="89"/>
      <c r="L8" s="40"/>
    </row>
    <row r="10" spans="1:14" ht="15">
      <c r="A10" s="90" t="s">
        <v>253</v>
      </c>
    </row>
    <row r="11" spans="1:14" s="78" customFormat="1">
      <c r="A11" s="437" t="s">
        <v>242</v>
      </c>
      <c r="B11" s="437"/>
      <c r="C11" s="437"/>
      <c r="D11" s="437"/>
      <c r="E11" s="437"/>
      <c r="F11" s="437"/>
      <c r="G11" s="437"/>
      <c r="I11" s="437" t="s">
        <v>243</v>
      </c>
      <c r="J11" s="437"/>
      <c r="K11" s="437"/>
      <c r="L11" s="437"/>
      <c r="M11" s="437"/>
      <c r="N11" s="437"/>
    </row>
    <row r="12" spans="1:14" ht="30" customHeight="1">
      <c r="A12" s="91" t="s">
        <v>212</v>
      </c>
      <c r="B12" s="92" t="s">
        <v>213</v>
      </c>
      <c r="C12" s="92" t="s">
        <v>288</v>
      </c>
      <c r="D12" s="92" t="s">
        <v>214</v>
      </c>
      <c r="E12" s="92" t="s">
        <v>287</v>
      </c>
      <c r="F12" s="92" t="s">
        <v>215</v>
      </c>
      <c r="G12" s="93" t="s">
        <v>244</v>
      </c>
      <c r="H12" s="94"/>
      <c r="I12" s="95"/>
      <c r="J12" s="95"/>
      <c r="K12" s="92" t="s">
        <v>216</v>
      </c>
      <c r="L12" s="92" t="s">
        <v>217</v>
      </c>
      <c r="M12" s="92" t="s">
        <v>218</v>
      </c>
      <c r="N12" s="92" t="s">
        <v>219</v>
      </c>
    </row>
    <row r="13" spans="1:14">
      <c r="A13" s="96" t="str">
        <f>'2. TV'!A6</f>
        <v>TV3</v>
      </c>
      <c r="B13" s="61">
        <f>'2. TV'!F6</f>
        <v>0.65</v>
      </c>
      <c r="C13" s="49">
        <f>('2. TV'!J6*svari!$B$6+SUMPRODUCT(svari!$C$6:$K$6,'2. TV'!B22:J22)+SUMPRODUCT('2. TV'!B32:J32,svari!$C$6:$K$6))/19</f>
        <v>0</v>
      </c>
      <c r="D13" s="62">
        <f>SUMPRODUCT(svari!$R$13:$AC$13,'2. TV'!M5:X5)</f>
        <v>0.15</v>
      </c>
      <c r="E13" s="62">
        <f>AVERAGE('2. TV'!M18,'2. TV'!R18,100%)</f>
        <v>1</v>
      </c>
      <c r="F13" s="53">
        <f>(SUMPRODUCT(svari!$B$11:$K$11,'2. TV'!Z6:AI6)+SUMPRODUCT(svari!$B$14:$K$14,'2. TV'!Z15:AI15)+SUMPRODUCT(svari!$B$17:$L$17,'2. TV'!Z24:AJ24))/31</f>
        <v>3.2258064516129031E-2</v>
      </c>
      <c r="G13" s="49">
        <f>C13*D13*E13*F13</f>
        <v>0</v>
      </c>
      <c r="I13" s="96"/>
      <c r="J13" s="96"/>
      <c r="K13" s="62" t="e">
        <f>AVERAGE('2. TV'!M18:X18,'2. TV'!M26:T26)</f>
        <v>#DIV/0!</v>
      </c>
      <c r="L13" s="62" t="e">
        <f>AVERAGE('2. TV'!V26:X26,'2. TV'!M34:X34)</f>
        <v>#DIV/0!</v>
      </c>
      <c r="M13" s="62" t="e">
        <f>AVERAGE('2. TV'!Z6:AI6,'2. TV'!Z15:AD15)</f>
        <v>#DIV/0!</v>
      </c>
      <c r="N13" s="62" t="e">
        <f>AVERAGE('2. TV'!AF15:AI15,'2. TV'!Z24:AJ24)</f>
        <v>#DIV/0!</v>
      </c>
    </row>
    <row r="14" spans="1:14">
      <c r="A14" s="96" t="str">
        <f>'2. TV'!A7</f>
        <v>TV6</v>
      </c>
      <c r="B14" s="61">
        <f>'2. TV'!F7</f>
        <v>0.16</v>
      </c>
      <c r="C14" s="49">
        <f>('2. TV'!J7*svari!$B$6+SUMPRODUCT(svari!$C$6:$K$6,'2. TV'!B23:J23)+SUMPRODUCT('2. TV'!B33:J33,svari!$C$6:$K$6))/19</f>
        <v>0</v>
      </c>
      <c r="D14" s="62">
        <f>SUMPRODUCT(svari!$R$13:$AC$13,'2. TV'!M6:X6)</f>
        <v>0.15</v>
      </c>
      <c r="E14" s="62">
        <f>AVERAGE('2. TV'!M19,'2. TV'!R19,100%)</f>
        <v>1</v>
      </c>
      <c r="F14" s="53">
        <f>(SUMPRODUCT(svari!$B$11:$K$11,'2. TV'!Z7:AI7)+SUMPRODUCT(svari!$B$14:$K$14,'2. TV'!Z16:AI16)+SUMPRODUCT(svari!$B$17:$L$17,'2. TV'!Z25:AJ25))/31</f>
        <v>3.2258064516129031E-2</v>
      </c>
      <c r="G14" s="49">
        <f>C14*D14*E14*F14</f>
        <v>0</v>
      </c>
      <c r="I14" s="96"/>
      <c r="J14" s="96"/>
      <c r="K14" s="62" t="e">
        <f>AVERAGE('2. TV'!M19:X19,'2. TV'!M27:T27)</f>
        <v>#DIV/0!</v>
      </c>
      <c r="L14" s="62" t="e">
        <f>AVERAGE('2. TV'!V27:X27,'2. TV'!M35:X35)</f>
        <v>#DIV/0!</v>
      </c>
      <c r="M14" s="62" t="e">
        <f>AVERAGE('2. TV'!Z7:AI7,'2. TV'!Z16:AD16)</f>
        <v>#DIV/0!</v>
      </c>
      <c r="N14" s="62" t="e">
        <f>AVERAGE('2. TV'!AF16:AI16,'2. TV'!Z25:AJ25)</f>
        <v>#DIV/0!</v>
      </c>
    </row>
    <row r="15" spans="1:14">
      <c r="A15" s="96" t="str">
        <f>'2. TV'!A8</f>
        <v>TV3+</v>
      </c>
      <c r="B15" s="61">
        <f>'2. TV'!F8</f>
        <v>0.13</v>
      </c>
      <c r="C15" s="49">
        <f>('2. TV'!J8*svari!$B$6+SUMPRODUCT(svari!$C$6:$K$6,'2. TV'!B24:J24)+SUMPRODUCT('2. TV'!B34:J34,svari!$C$6:$K$6))/19</f>
        <v>0</v>
      </c>
      <c r="D15" s="62">
        <f>SUMPRODUCT(svari!$R$13:$AC$13,'2. TV'!M7:X7)</f>
        <v>0.15</v>
      </c>
      <c r="E15" s="62">
        <f>AVERAGE('2. TV'!M20,'2. TV'!R20,100%)</f>
        <v>1</v>
      </c>
      <c r="F15" s="53">
        <f>(SUMPRODUCT(svari!$B$11:$K$11,'2. TV'!Z8:AI8)+SUMPRODUCT(svari!$B$14:$K$14,'2. TV'!Z17:AI17)+SUMPRODUCT(svari!$B$17:$L$17,'2. TV'!Z26:AJ26))/31</f>
        <v>3.2258064516129031E-2</v>
      </c>
      <c r="G15" s="49">
        <f t="shared" ref="G15:G18" si="0">C15*D15*E15*F15</f>
        <v>0</v>
      </c>
      <c r="I15" s="96"/>
      <c r="J15" s="96"/>
      <c r="K15" s="62" t="e">
        <f>AVERAGE('2. TV'!M20:X20,'2. TV'!M28:T28)</f>
        <v>#DIV/0!</v>
      </c>
      <c r="L15" s="62" t="e">
        <f>AVERAGE('2. TV'!V28:X28,'2. TV'!M36:X36)</f>
        <v>#DIV/0!</v>
      </c>
      <c r="M15" s="62" t="e">
        <f>AVERAGE('2. TV'!Z8:AI8,'2. TV'!Z17:AD17)</f>
        <v>#DIV/0!</v>
      </c>
      <c r="N15" s="62" t="e">
        <f>AVERAGE('2. TV'!AF17:AI17,'2. TV'!Z26:AJ26)</f>
        <v>#DIV/0!</v>
      </c>
    </row>
    <row r="16" spans="1:14">
      <c r="A16" s="96" t="str">
        <f>'2. TV'!A9</f>
        <v>RTR Planeta</v>
      </c>
      <c r="B16" s="61">
        <f>'2. TV'!F9</f>
        <v>0.03</v>
      </c>
      <c r="C16" s="49">
        <f>('2. TV'!J9*svari!$B$6+SUMPRODUCT(svari!$C$6:$K$6,'2. TV'!B25:J25)+SUMPRODUCT('2. TV'!B35:J35,svari!$C$6:$K$6))/19</f>
        <v>0</v>
      </c>
      <c r="D16" s="62">
        <f>SUMPRODUCT(svari!$R$13:$AC$13,'2. TV'!M8:X8)</f>
        <v>0.15</v>
      </c>
      <c r="E16" s="62">
        <f>AVERAGE('2. TV'!M21,'2. TV'!R21,100%)</f>
        <v>1</v>
      </c>
      <c r="F16" s="53">
        <f>(SUMPRODUCT(svari!$B$11:$K$11,'2. TV'!Z9:AI9)+SUMPRODUCT(svari!$B$14:$K$14,'2. TV'!Z18:AI18)+SUMPRODUCT(svari!$B$17:$L$17,'2. TV'!Z27:AJ27))/31</f>
        <v>3.2258064516129031E-2</v>
      </c>
      <c r="G16" s="49">
        <f t="shared" si="0"/>
        <v>0</v>
      </c>
      <c r="I16" s="96"/>
      <c r="J16" s="96"/>
      <c r="K16" s="62" t="e">
        <f>AVERAGE('2. TV'!M21:X21,'2. TV'!M29:T29)</f>
        <v>#DIV/0!</v>
      </c>
      <c r="L16" s="62" t="e">
        <f>AVERAGE('2. TV'!V29:X29,'2. TV'!M37:X37)</f>
        <v>#DIV/0!</v>
      </c>
      <c r="M16" s="62" t="e">
        <f>AVERAGE('2. TV'!Z9:AI9,'2. TV'!Z18:AD18)</f>
        <v>#DIV/0!</v>
      </c>
      <c r="N16" s="62" t="e">
        <f>AVERAGE('2. TV'!AF18:AI18,'2. TV'!Z27:AJ27)</f>
        <v>#DIV/0!</v>
      </c>
    </row>
    <row r="17" spans="1:14">
      <c r="A17" s="96" t="str">
        <f>'2. TV'!A10</f>
        <v>CTC Baltija</v>
      </c>
      <c r="B17" s="61">
        <f>'2. TV'!F10</f>
        <v>0.01</v>
      </c>
      <c r="C17" s="49">
        <f>('2. TV'!J10*svari!$B$6+SUMPRODUCT(svari!$C$6:$K$6,'2. TV'!B26:J26)+SUMPRODUCT('2. TV'!B36:J36,svari!$C$6:$K$6))/19</f>
        <v>0</v>
      </c>
      <c r="D17" s="62">
        <f>SUMPRODUCT(svari!$R$13:$AC$13,'2. TV'!M9:X9)</f>
        <v>0.15</v>
      </c>
      <c r="E17" s="62">
        <f>AVERAGE('2. TV'!M22,'2. TV'!R22,100%)</f>
        <v>1</v>
      </c>
      <c r="F17" s="53">
        <f>(SUMPRODUCT(svari!$B$11:$K$11,'2. TV'!Z10:AI10)+SUMPRODUCT(svari!$B$14:$K$14,'2. TV'!Z19:AI19)+SUMPRODUCT(svari!$B$17:$L$17,'2. TV'!Z28:AJ28))/31</f>
        <v>3.2258064516129031E-2</v>
      </c>
      <c r="G17" s="49">
        <f t="shared" si="0"/>
        <v>0</v>
      </c>
      <c r="I17" s="96"/>
      <c r="J17" s="96"/>
      <c r="K17" s="62" t="e">
        <f>AVERAGE('2. TV'!M22:X22,'2. TV'!M30:T30)</f>
        <v>#DIV/0!</v>
      </c>
      <c r="L17" s="62" t="e">
        <f>AVERAGE('2. TV'!V30:X30,'2. TV'!M38:X38)</f>
        <v>#DIV/0!</v>
      </c>
      <c r="M17" s="62" t="e">
        <f>AVERAGE('2. TV'!Z10:AI10,'2. TV'!Z19:AD19)</f>
        <v>#DIV/0!</v>
      </c>
      <c r="N17" s="62" t="e">
        <f>AVERAGE('2. TV'!AF19:AI19,'2. TV'!Z28:AJ28)</f>
        <v>#DIV/0!</v>
      </c>
    </row>
    <row r="18" spans="1:14">
      <c r="A18" s="96" t="str">
        <f>'2. TV'!A11</f>
        <v>Kanāls 2</v>
      </c>
      <c r="B18" s="61">
        <f>'2. TV'!F11</f>
        <v>0.01</v>
      </c>
      <c r="C18" s="49">
        <f>('2. TV'!J11*svari!$B$6+SUMPRODUCT(svari!$C$6:$K$6,'2. TV'!B27:J27)+SUMPRODUCT('2. TV'!B37:J37,svari!$C$6:$K$6))/19</f>
        <v>0</v>
      </c>
      <c r="D18" s="62">
        <f>SUMPRODUCT(svari!$R$13:$AC$13,'2. TV'!M10:X10)</f>
        <v>0.15</v>
      </c>
      <c r="E18" s="62">
        <f>AVERAGE('2. TV'!M23,'2. TV'!R23,100%)</f>
        <v>1</v>
      </c>
      <c r="F18" s="53">
        <f>(SUMPRODUCT(svari!$B$11:$K$11,'2. TV'!Z11:AI11)+SUMPRODUCT(svari!$B$14:$K$14,'2. TV'!Z20:AI20)+SUMPRODUCT(svari!$B$17:$L$17,'2. TV'!Z29:AJ29))/31</f>
        <v>3.2258064516129031E-2</v>
      </c>
      <c r="G18" s="49">
        <f t="shared" si="0"/>
        <v>0</v>
      </c>
      <c r="I18" s="96"/>
      <c r="J18" s="96"/>
      <c r="K18" s="62" t="e">
        <f>AVERAGE('2. TV'!M23:X23,'2. TV'!M31:T31)</f>
        <v>#DIV/0!</v>
      </c>
      <c r="L18" s="62" t="e">
        <f>AVERAGE('2. TV'!V31:X31,'2. TV'!M39:X39)</f>
        <v>#DIV/0!</v>
      </c>
      <c r="M18" s="62" t="e">
        <f>AVERAGE('2. TV'!Z11:AI11,'2. TV'!Z20:AD20)</f>
        <v>#DIV/0!</v>
      </c>
      <c r="N18" s="62" t="e">
        <f>AVERAGE('2. TV'!AF20:AI20,'2. TV'!Z29:AJ29)</f>
        <v>#DIV/0!</v>
      </c>
    </row>
    <row r="19" spans="1:14">
      <c r="A19" s="96" t="str">
        <f>'2. TV'!A12</f>
        <v>1BM</v>
      </c>
      <c r="B19" s="61">
        <f>'2. TV'!F12</f>
        <v>0.01</v>
      </c>
      <c r="C19" s="49">
        <f>('2. TV'!J12*svari!$B$6+SUMPRODUCT(svari!$C$6:$K$6,'2. TV'!B28:J28)+SUMPRODUCT('2. TV'!B38:J38,svari!$C$6:$K$6))/19</f>
        <v>0</v>
      </c>
      <c r="D19" s="62">
        <f>SUMPRODUCT(svari!$R$13:$AC$13,'2. TV'!M11:X11)</f>
        <v>0.15</v>
      </c>
      <c r="E19" s="62">
        <f>AVERAGE('2. TV'!M24,'2. TV'!R24,100%)</f>
        <v>1</v>
      </c>
      <c r="F19" s="53">
        <f>(SUMPRODUCT(svari!$B$11:$K$11,'2. TV'!Z12:AI12)+SUMPRODUCT(svari!$B$14:$K$14,'2. TV'!Z21:AI21)+SUMPRODUCT(svari!$B$17:$L$17,'2. TV'!Z30:AJ30))/31</f>
        <v>3.2258064516129031E-2</v>
      </c>
      <c r="G19" s="49">
        <f>C19*D19*E19*F19</f>
        <v>0</v>
      </c>
      <c r="I19" s="96"/>
      <c r="J19" s="96"/>
      <c r="K19" s="62" t="e">
        <f>AVERAGE('2. TV'!M24:X24,'2. TV'!M32:T32)</f>
        <v>#DIV/0!</v>
      </c>
      <c r="L19" s="62" t="e">
        <f>AVERAGE('2. TV'!V32:X32,'2. TV'!M40:X40)</f>
        <v>#DIV/0!</v>
      </c>
      <c r="M19" s="62" t="e">
        <f>AVERAGE('2. TV'!Z12:AI12,'2. TV'!Z21:AD21)</f>
        <v>#DIV/0!</v>
      </c>
      <c r="N19" s="62" t="e">
        <f>AVERAGE('2. TV'!AF21:AI21,'2. TV'!Z30:AJ30)</f>
        <v>#DIV/0!</v>
      </c>
    </row>
    <row r="20" spans="1:14">
      <c r="A20" s="436" t="s">
        <v>249</v>
      </c>
      <c r="B20" s="436"/>
      <c r="C20" s="97">
        <f>SUMPRODUCT($B$13:$B$19,C13:C19)</f>
        <v>0</v>
      </c>
      <c r="D20" s="98">
        <f t="shared" ref="D20:F20" si="1">SUMPRODUCT($B$13:$B$19,D13:D19)</f>
        <v>0.15</v>
      </c>
      <c r="E20" s="98">
        <f t="shared" si="1"/>
        <v>1</v>
      </c>
      <c r="F20" s="98">
        <f t="shared" si="1"/>
        <v>3.2258064516129024E-2</v>
      </c>
      <c r="G20" s="216">
        <f>SUMPRODUCT($B$13:$B$19,G13:G19)</f>
        <v>0</v>
      </c>
      <c r="I20" s="96"/>
      <c r="J20" s="99" t="s">
        <v>249</v>
      </c>
      <c r="K20" s="213" t="e">
        <f>SUMPRODUCT($B$13:$B$19,K13:K19)</f>
        <v>#DIV/0!</v>
      </c>
      <c r="L20" s="213" t="e">
        <f>SUMPRODUCT($B$13:$B$19,L13:L19)</f>
        <v>#DIV/0!</v>
      </c>
      <c r="M20" s="213" t="e">
        <f t="shared" ref="M20" si="2">SUMPRODUCT($B$13:$B$19,M13:M19)</f>
        <v>#DIV/0!</v>
      </c>
      <c r="N20" s="213" t="e">
        <f>SUMPRODUCT($B$13:$B$19,N13:N19)</f>
        <v>#DIV/0!</v>
      </c>
    </row>
    <row r="24" spans="1:14" ht="15.75">
      <c r="A24" s="87" t="s">
        <v>251</v>
      </c>
      <c r="B24" s="87"/>
      <c r="C24" s="87"/>
      <c r="D24" s="87"/>
      <c r="E24" s="87"/>
      <c r="F24" s="87"/>
      <c r="G24" s="87"/>
      <c r="H24" s="87"/>
      <c r="I24" s="87"/>
      <c r="J24" s="87"/>
      <c r="K24" s="87"/>
      <c r="L24" s="87"/>
      <c r="M24" s="87"/>
      <c r="N24" s="87"/>
    </row>
    <row r="25" spans="1:14" customFormat="1"/>
    <row r="26" spans="1:14" customFormat="1"/>
    <row r="27" spans="1:14" customFormat="1"/>
    <row r="28" spans="1:14" customFormat="1"/>
    <row r="29" spans="1:14" customFormat="1"/>
    <row r="30" spans="1:14" customFormat="1"/>
    <row r="33" spans="1:15" ht="15">
      <c r="A33" s="101"/>
    </row>
    <row r="34" spans="1:15">
      <c r="A34" s="437" t="s">
        <v>242</v>
      </c>
      <c r="B34" s="437"/>
      <c r="C34" s="437"/>
      <c r="D34" s="437"/>
      <c r="E34" s="437"/>
      <c r="F34" s="437"/>
      <c r="G34" s="437"/>
      <c r="H34" s="102"/>
      <c r="J34" s="437"/>
      <c r="K34" s="437"/>
      <c r="L34" s="437"/>
      <c r="M34" s="437"/>
    </row>
    <row r="35" spans="1:15">
      <c r="A35" s="91" t="s">
        <v>252</v>
      </c>
      <c r="B35" s="92" t="s">
        <v>213</v>
      </c>
      <c r="C35" s="92" t="s">
        <v>388</v>
      </c>
      <c r="D35"/>
      <c r="E35"/>
      <c r="F35"/>
      <c r="G35"/>
      <c r="H35"/>
      <c r="I35"/>
      <c r="J35"/>
      <c r="K35"/>
      <c r="L35"/>
      <c r="M35"/>
      <c r="N35"/>
      <c r="O35"/>
    </row>
    <row r="36" spans="1:15">
      <c r="A36" s="96" t="s">
        <v>96</v>
      </c>
      <c r="B36" s="62">
        <v>0.2</v>
      </c>
      <c r="C36" s="167" t="e">
        <f>AVERAGE('3. Radio'!G8:K8,'3. Radio'!B25:K25)</f>
        <v>#DIV/0!</v>
      </c>
      <c r="D36"/>
      <c r="E36"/>
      <c r="F36"/>
      <c r="G36"/>
      <c r="H36"/>
      <c r="I36"/>
      <c r="J36"/>
      <c r="K36"/>
      <c r="L36"/>
      <c r="M36"/>
      <c r="N36"/>
      <c r="O36"/>
    </row>
    <row r="37" spans="1:15">
      <c r="A37" s="96" t="s">
        <v>97</v>
      </c>
      <c r="B37" s="62">
        <v>0.2</v>
      </c>
      <c r="C37" s="167" t="e">
        <f>AVERAGE('3. Radio'!G9:K9,'3. Radio'!B26:K26)</f>
        <v>#DIV/0!</v>
      </c>
      <c r="D37"/>
      <c r="E37"/>
      <c r="F37"/>
      <c r="G37"/>
      <c r="H37"/>
      <c r="I37"/>
      <c r="J37"/>
      <c r="K37"/>
      <c r="L37"/>
      <c r="M37"/>
      <c r="N37"/>
      <c r="O37"/>
    </row>
    <row r="38" spans="1:15">
      <c r="A38" s="96" t="s">
        <v>98</v>
      </c>
      <c r="B38" s="62">
        <v>0.15</v>
      </c>
      <c r="C38" s="167" t="e">
        <f>AVERAGE('3. Radio'!G10:K10,'3. Radio'!B27:K27)</f>
        <v>#DIV/0!</v>
      </c>
      <c r="D38"/>
      <c r="E38"/>
      <c r="F38"/>
      <c r="G38"/>
      <c r="H38"/>
      <c r="I38"/>
      <c r="J38"/>
      <c r="K38"/>
      <c r="L38"/>
      <c r="M38"/>
      <c r="N38"/>
      <c r="O38"/>
    </row>
    <row r="39" spans="1:15">
      <c r="A39" s="96" t="s">
        <v>99</v>
      </c>
      <c r="B39" s="62">
        <v>0.06</v>
      </c>
      <c r="C39" s="62" t="e">
        <f>AVERAGE('3. Radio'!B11:K11)</f>
        <v>#DIV/0!</v>
      </c>
      <c r="D39"/>
      <c r="E39"/>
      <c r="F39"/>
      <c r="G39"/>
      <c r="H39"/>
      <c r="I39"/>
      <c r="J39"/>
      <c r="K39"/>
      <c r="L39"/>
      <c r="M39"/>
      <c r="N39"/>
      <c r="O39"/>
    </row>
    <row r="40" spans="1:15">
      <c r="A40" s="96" t="s">
        <v>100</v>
      </c>
      <c r="B40" s="62">
        <v>0.06</v>
      </c>
      <c r="C40" s="62" t="e">
        <f>AVERAGE('3. Radio'!B12:K12)</f>
        <v>#DIV/0!</v>
      </c>
      <c r="D40"/>
      <c r="E40"/>
      <c r="F40"/>
      <c r="G40"/>
      <c r="H40"/>
      <c r="I40"/>
      <c r="J40"/>
      <c r="K40"/>
      <c r="L40"/>
      <c r="M40"/>
      <c r="N40"/>
      <c r="O40"/>
    </row>
    <row r="41" spans="1:15">
      <c r="A41" s="96" t="s">
        <v>101</v>
      </c>
      <c r="B41" s="62">
        <v>0.06</v>
      </c>
      <c r="C41" s="62" t="e">
        <f>AVERAGE('3. Radio'!B13:K13)</f>
        <v>#DIV/0!</v>
      </c>
      <c r="D41"/>
      <c r="E41"/>
      <c r="F41"/>
      <c r="G41"/>
      <c r="H41"/>
      <c r="I41"/>
      <c r="J41"/>
      <c r="K41"/>
      <c r="L41"/>
      <c r="M41"/>
      <c r="N41"/>
      <c r="O41"/>
    </row>
    <row r="42" spans="1:15">
      <c r="A42" s="96" t="s">
        <v>108</v>
      </c>
      <c r="B42" s="62">
        <v>0.04</v>
      </c>
      <c r="C42" s="167" t="e">
        <f>AVERAGE('3. Radio'!B14:F14)</f>
        <v>#DIV/0!</v>
      </c>
      <c r="D42"/>
      <c r="E42"/>
      <c r="F42"/>
      <c r="G42"/>
      <c r="H42"/>
      <c r="I42"/>
      <c r="J42"/>
      <c r="K42"/>
      <c r="L42"/>
      <c r="M42"/>
      <c r="N42"/>
      <c r="O42"/>
    </row>
    <row r="43" spans="1:15">
      <c r="A43" s="96" t="s">
        <v>109</v>
      </c>
      <c r="B43" s="62">
        <v>0.04</v>
      </c>
      <c r="C43" s="167" t="e">
        <f>AVERAGE('3. Radio'!B15:F15)</f>
        <v>#DIV/0!</v>
      </c>
      <c r="D43"/>
      <c r="E43"/>
      <c r="F43"/>
      <c r="G43"/>
      <c r="H43"/>
      <c r="I43"/>
      <c r="J43"/>
      <c r="K43"/>
      <c r="L43"/>
      <c r="M43"/>
      <c r="N43"/>
      <c r="O43"/>
    </row>
    <row r="44" spans="1:15">
      <c r="A44" s="96" t="s">
        <v>102</v>
      </c>
      <c r="B44" s="62">
        <v>0.04</v>
      </c>
      <c r="C44" s="167" t="e">
        <f>AVERAGE('3. Radio'!B16:F16)</f>
        <v>#DIV/0!</v>
      </c>
      <c r="D44"/>
      <c r="E44"/>
      <c r="F44"/>
      <c r="G44"/>
      <c r="H44"/>
      <c r="I44"/>
      <c r="J44"/>
      <c r="K44"/>
      <c r="L44"/>
      <c r="M44"/>
      <c r="N44"/>
      <c r="O44"/>
    </row>
    <row r="45" spans="1:15">
      <c r="A45" s="96" t="s">
        <v>200</v>
      </c>
      <c r="B45" s="62">
        <v>0.03</v>
      </c>
      <c r="C45" s="167" t="e">
        <f>AVERAGE('3. Radio'!B17:F17)</f>
        <v>#DIV/0!</v>
      </c>
      <c r="D45"/>
      <c r="E45"/>
      <c r="F45"/>
      <c r="G45"/>
      <c r="H45"/>
      <c r="I45"/>
      <c r="J45"/>
      <c r="K45"/>
      <c r="L45"/>
      <c r="M45"/>
      <c r="N45"/>
      <c r="O45"/>
    </row>
    <row r="46" spans="1:15">
      <c r="A46" s="96" t="s">
        <v>201</v>
      </c>
      <c r="B46" s="62">
        <v>0.03</v>
      </c>
      <c r="C46" s="167" t="e">
        <f>AVERAGE('3. Radio'!B18:F18)</f>
        <v>#DIV/0!</v>
      </c>
      <c r="D46"/>
      <c r="E46"/>
      <c r="F46"/>
      <c r="G46"/>
      <c r="H46"/>
      <c r="I46"/>
      <c r="J46"/>
      <c r="K46"/>
      <c r="L46"/>
      <c r="M46"/>
      <c r="N46"/>
      <c r="O46"/>
    </row>
    <row r="47" spans="1:15">
      <c r="A47" s="96" t="s">
        <v>202</v>
      </c>
      <c r="B47" s="62">
        <v>0.03</v>
      </c>
      <c r="C47" s="167" t="e">
        <f>AVERAGE('3. Radio'!B19:F19)</f>
        <v>#DIV/0!</v>
      </c>
      <c r="D47"/>
      <c r="E47"/>
      <c r="F47"/>
      <c r="G47"/>
      <c r="H47"/>
      <c r="I47"/>
      <c r="J47"/>
      <c r="K47"/>
      <c r="L47"/>
      <c r="M47"/>
      <c r="N47"/>
      <c r="O47"/>
    </row>
    <row r="48" spans="1:15">
      <c r="A48" s="96" t="s">
        <v>106</v>
      </c>
      <c r="B48" s="62">
        <v>0.03</v>
      </c>
      <c r="C48" s="167" t="e">
        <f>AVERAGE('3. Radio'!B20:F20)</f>
        <v>#DIV/0!</v>
      </c>
      <c r="D48"/>
      <c r="E48"/>
      <c r="F48"/>
      <c r="G48"/>
      <c r="H48"/>
      <c r="I48"/>
      <c r="J48"/>
      <c r="K48"/>
      <c r="L48"/>
      <c r="M48"/>
      <c r="N48"/>
      <c r="O48"/>
    </row>
    <row r="49" spans="1:15">
      <c r="A49" s="96" t="s">
        <v>203</v>
      </c>
      <c r="B49" s="62">
        <v>0.03</v>
      </c>
      <c r="C49" s="167" t="e">
        <f>AVERAGE('3. Radio'!B21:F21)</f>
        <v>#DIV/0!</v>
      </c>
      <c r="D49"/>
      <c r="E49"/>
      <c r="F49"/>
      <c r="G49"/>
      <c r="H49"/>
      <c r="I49"/>
      <c r="J49"/>
      <c r="K49"/>
      <c r="L49"/>
      <c r="M49"/>
      <c r="N49"/>
      <c r="O49"/>
    </row>
    <row r="50" spans="1:15">
      <c r="A50" s="436" t="s">
        <v>249</v>
      </c>
      <c r="B50" s="436"/>
      <c r="C50" s="213" t="e">
        <f>SUMPRODUCT(B36:B49,C36:C49)</f>
        <v>#DIV/0!</v>
      </c>
      <c r="D50"/>
      <c r="E50"/>
      <c r="F50"/>
      <c r="G50"/>
      <c r="H50"/>
      <c r="I50"/>
      <c r="J50"/>
      <c r="K50"/>
      <c r="L50"/>
      <c r="M50"/>
      <c r="N50"/>
      <c r="O50"/>
    </row>
    <row r="54" spans="1:15" ht="15.75">
      <c r="A54" s="87" t="s">
        <v>284</v>
      </c>
      <c r="B54" s="87"/>
      <c r="C54" s="87"/>
      <c r="D54" s="87"/>
      <c r="E54" s="87"/>
      <c r="F54" s="87"/>
      <c r="G54" s="87"/>
      <c r="H54" s="87"/>
      <c r="I54" s="87"/>
      <c r="J54" s="87"/>
      <c r="K54" s="87"/>
      <c r="L54" s="87"/>
      <c r="M54" s="87"/>
      <c r="N54" s="87"/>
    </row>
    <row r="55" spans="1:15">
      <c r="A55" s="88" t="s">
        <v>220</v>
      </c>
      <c r="B55" s="89" t="s">
        <v>293</v>
      </c>
    </row>
    <row r="56" spans="1:15">
      <c r="A56" s="88" t="s">
        <v>291</v>
      </c>
      <c r="B56" s="89" t="s">
        <v>292</v>
      </c>
    </row>
    <row r="57" spans="1:15">
      <c r="A57" s="88" t="s">
        <v>222</v>
      </c>
      <c r="B57" s="89" t="s">
        <v>226</v>
      </c>
    </row>
    <row r="61" spans="1:15" ht="15">
      <c r="A61" s="90" t="s">
        <v>289</v>
      </c>
    </row>
    <row r="62" spans="1:15">
      <c r="A62" s="437" t="s">
        <v>242</v>
      </c>
      <c r="B62" s="437"/>
      <c r="C62" s="437"/>
      <c r="D62" s="437"/>
      <c r="E62" s="437"/>
      <c r="F62" s="437"/>
      <c r="G62" s="437"/>
    </row>
    <row r="63" spans="1:15" ht="18.75">
      <c r="A63" s="91" t="s">
        <v>285</v>
      </c>
      <c r="B63" s="92" t="s">
        <v>286</v>
      </c>
      <c r="C63" s="103" t="s">
        <v>213</v>
      </c>
      <c r="D63" s="92" t="s">
        <v>290</v>
      </c>
      <c r="E63" s="92"/>
      <c r="F63" s="93"/>
      <c r="G63" s="92"/>
      <c r="H63" s="92"/>
    </row>
    <row r="64" spans="1:15" ht="15">
      <c r="A64" s="104" t="s">
        <v>254</v>
      </c>
      <c r="B64" s="105">
        <v>3</v>
      </c>
      <c r="C64" s="122">
        <v>0.12</v>
      </c>
      <c r="D64" s="104" t="e">
        <f>AVERAGE('4. Prese'!O7:T7)</f>
        <v>#DIV/0!</v>
      </c>
      <c r="E64" s="62"/>
      <c r="H64" s="438" t="s">
        <v>340</v>
      </c>
    </row>
    <row r="65" spans="1:8" ht="15">
      <c r="A65" s="104" t="s">
        <v>137</v>
      </c>
      <c r="B65" s="106">
        <v>3</v>
      </c>
      <c r="C65" s="122">
        <v>0.12</v>
      </c>
      <c r="D65" s="104" t="e">
        <f>AVERAGE('4. Prese'!O8:T8)</f>
        <v>#DIV/0!</v>
      </c>
      <c r="E65" s="62"/>
      <c r="H65" s="438"/>
    </row>
    <row r="66" spans="1:8" ht="15">
      <c r="A66" s="107" t="s">
        <v>138</v>
      </c>
      <c r="B66" s="106">
        <v>2</v>
      </c>
      <c r="C66" s="122">
        <v>0.08</v>
      </c>
      <c r="D66" s="107" t="e">
        <f>AVERAGE('4. Prese'!K9:T9)</f>
        <v>#DIV/0!</v>
      </c>
      <c r="E66" s="62"/>
      <c r="H66" s="438" t="s">
        <v>342</v>
      </c>
    </row>
    <row r="67" spans="1:8" ht="15">
      <c r="A67" s="107" t="s">
        <v>207</v>
      </c>
      <c r="B67" s="106">
        <v>2</v>
      </c>
      <c r="C67" s="122">
        <v>0.08</v>
      </c>
      <c r="D67" s="107" t="e">
        <f>AVERAGE('4. Prese'!K10:T10)</f>
        <v>#DIV/0!</v>
      </c>
      <c r="E67" s="62"/>
      <c r="H67" s="438"/>
    </row>
    <row r="68" spans="1:8" ht="15">
      <c r="A68" s="107" t="s">
        <v>208</v>
      </c>
      <c r="B68" s="106">
        <v>2</v>
      </c>
      <c r="C68" s="122">
        <v>0.08</v>
      </c>
      <c r="D68" s="107" t="e">
        <f>AVERAGE('4. Prese'!K11:T11)</f>
        <v>#DIV/0!</v>
      </c>
      <c r="E68" s="62"/>
      <c r="H68" s="438"/>
    </row>
    <row r="69" spans="1:8" ht="15">
      <c r="A69" s="107" t="s">
        <v>142</v>
      </c>
      <c r="B69" s="106">
        <v>2</v>
      </c>
      <c r="C69" s="122">
        <v>0.08</v>
      </c>
      <c r="D69" s="107" t="e">
        <f>AVERAGE('4. Prese'!K12:T12)</f>
        <v>#DIV/0!</v>
      </c>
      <c r="E69" s="62"/>
      <c r="H69" s="438"/>
    </row>
    <row r="70" spans="1:8" ht="15">
      <c r="A70" s="108" t="s">
        <v>144</v>
      </c>
      <c r="B70" s="106">
        <v>1</v>
      </c>
      <c r="C70" s="122">
        <v>0.04</v>
      </c>
      <c r="D70" s="108" t="e">
        <f>AVERAGE('4. Prese'!K13:O13)</f>
        <v>#DIV/0!</v>
      </c>
      <c r="E70" s="62"/>
      <c r="H70" s="438" t="s">
        <v>341</v>
      </c>
    </row>
    <row r="71" spans="1:8" ht="15">
      <c r="A71" s="108" t="s">
        <v>141</v>
      </c>
      <c r="B71" s="106">
        <v>1</v>
      </c>
      <c r="C71" s="122">
        <v>0.04</v>
      </c>
      <c r="D71" s="108" t="e">
        <f>AVERAGE('4. Prese'!K14:O14)</f>
        <v>#DIV/0!</v>
      </c>
      <c r="E71" s="62"/>
      <c r="H71" s="438"/>
    </row>
    <row r="72" spans="1:8" ht="15">
      <c r="A72" s="108" t="s">
        <v>327</v>
      </c>
      <c r="B72" s="106">
        <v>1</v>
      </c>
      <c r="C72" s="122">
        <v>0.04</v>
      </c>
      <c r="D72" s="108" t="e">
        <f>AVERAGE('4. Prese'!K15:O15)</f>
        <v>#DIV/0!</v>
      </c>
      <c r="E72" s="62"/>
      <c r="H72" s="438"/>
    </row>
    <row r="73" spans="1:8" ht="15">
      <c r="A73" s="108" t="s">
        <v>140</v>
      </c>
      <c r="B73" s="106">
        <v>1</v>
      </c>
      <c r="C73" s="122"/>
      <c r="D73" s="108"/>
      <c r="E73" s="62"/>
      <c r="H73" s="438"/>
    </row>
    <row r="74" spans="1:8" ht="15">
      <c r="A74" s="108" t="s">
        <v>255</v>
      </c>
      <c r="B74" s="106">
        <v>1</v>
      </c>
      <c r="C74" s="122">
        <v>0.04</v>
      </c>
      <c r="D74" s="108" t="e">
        <f>AVERAGE('4. Prese'!K17:O17)</f>
        <v>#DIV/0!</v>
      </c>
      <c r="E74" s="62"/>
      <c r="H74" s="438"/>
    </row>
    <row r="75" spans="1:8" ht="15">
      <c r="A75" s="108" t="s">
        <v>139</v>
      </c>
      <c r="B75" s="106">
        <v>1</v>
      </c>
      <c r="C75" s="122">
        <v>0.04</v>
      </c>
      <c r="D75" s="108" t="e">
        <f>AVERAGE('4. Prese'!K18:O18)</f>
        <v>#DIV/0!</v>
      </c>
      <c r="E75" s="62"/>
      <c r="H75" s="438"/>
    </row>
    <row r="76" spans="1:8" ht="15">
      <c r="A76" s="108" t="s">
        <v>256</v>
      </c>
      <c r="B76" s="106">
        <v>1</v>
      </c>
      <c r="C76" s="122">
        <v>0.04</v>
      </c>
      <c r="D76" s="108" t="e">
        <f>AVERAGE('4. Prese'!K19:O19)</f>
        <v>#DIV/0!</v>
      </c>
      <c r="E76" s="62"/>
      <c r="H76" s="438"/>
    </row>
    <row r="77" spans="1:8" ht="15">
      <c r="A77" s="108" t="s">
        <v>143</v>
      </c>
      <c r="B77" s="106">
        <v>1</v>
      </c>
      <c r="C77" s="122">
        <v>0.04</v>
      </c>
      <c r="D77" s="108" t="e">
        <f>AVERAGE('4. Prese'!K20:O20)</f>
        <v>#DIV/0!</v>
      </c>
      <c r="E77" s="62"/>
      <c r="H77" s="438"/>
    </row>
    <row r="78" spans="1:8" ht="15">
      <c r="A78" s="108" t="s">
        <v>209</v>
      </c>
      <c r="B78" s="106">
        <v>1</v>
      </c>
      <c r="C78" s="122">
        <v>0.04</v>
      </c>
      <c r="D78" s="108" t="e">
        <f>AVERAGE('4. Prese'!K21:O21)</f>
        <v>#DIV/0!</v>
      </c>
      <c r="E78" s="62"/>
      <c r="H78" s="438"/>
    </row>
    <row r="79" spans="1:8" ht="15">
      <c r="A79" s="108" t="s">
        <v>145</v>
      </c>
      <c r="B79" s="106">
        <v>1</v>
      </c>
      <c r="C79" s="122">
        <v>0.04</v>
      </c>
      <c r="D79" s="108" t="e">
        <f>AVERAGE('4. Prese'!K22:O22)</f>
        <v>#DIV/0!</v>
      </c>
      <c r="E79" s="62"/>
      <c r="H79" s="438"/>
    </row>
    <row r="80" spans="1:8" ht="15">
      <c r="A80" s="108" t="s">
        <v>146</v>
      </c>
      <c r="B80" s="106">
        <v>1</v>
      </c>
      <c r="C80" s="122">
        <v>0.04</v>
      </c>
      <c r="D80" s="108" t="e">
        <f>AVERAGE('4. Prese'!K23:O23)</f>
        <v>#DIV/0!</v>
      </c>
      <c r="E80" s="62"/>
      <c r="H80" s="438"/>
    </row>
    <row r="81" spans="1:17" ht="15">
      <c r="A81" s="108" t="s">
        <v>147</v>
      </c>
      <c r="B81" s="106">
        <v>1</v>
      </c>
      <c r="C81" s="122">
        <v>0.04</v>
      </c>
      <c r="D81" s="108" t="e">
        <f>AVERAGE('4. Prese'!K24:O24)</f>
        <v>#DIV/0!</v>
      </c>
      <c r="E81"/>
      <c r="F81"/>
      <c r="H81" s="438"/>
    </row>
    <row r="82" spans="1:17">
      <c r="B82" s="33">
        <f>SUM(B64:B81)</f>
        <v>26</v>
      </c>
      <c r="C82" s="109" t="s">
        <v>302</v>
      </c>
      <c r="D82" s="215" t="e">
        <f>SUMPRODUCT($C$64:$C$81,D64:D81)</f>
        <v>#DIV/0!</v>
      </c>
      <c r="E82"/>
      <c r="F82"/>
    </row>
    <row r="83" spans="1:17">
      <c r="E83"/>
      <c r="F83"/>
    </row>
    <row r="85" spans="1:17" ht="15.75">
      <c r="A85" s="87" t="s">
        <v>283</v>
      </c>
      <c r="B85" s="87"/>
      <c r="C85" s="87"/>
      <c r="D85" s="87"/>
      <c r="E85" s="87"/>
      <c r="F85" s="87"/>
      <c r="G85" s="87"/>
      <c r="H85" s="87"/>
      <c r="I85" s="87"/>
      <c r="J85" s="87"/>
      <c r="K85" s="87"/>
      <c r="L85" s="87"/>
      <c r="M85" s="87"/>
      <c r="N85" s="87"/>
    </row>
    <row r="86" spans="1:17">
      <c r="A86" s="88" t="s">
        <v>220</v>
      </c>
      <c r="B86" s="89" t="s">
        <v>299</v>
      </c>
    </row>
    <row r="87" spans="1:17">
      <c r="A87" s="88" t="s">
        <v>295</v>
      </c>
      <c r="B87" s="89" t="s">
        <v>298</v>
      </c>
    </row>
    <row r="88" spans="1:17">
      <c r="A88" s="88" t="s">
        <v>222</v>
      </c>
      <c r="B88" s="89" t="s">
        <v>300</v>
      </c>
    </row>
    <row r="89" spans="1:17">
      <c r="A89" s="88" t="s">
        <v>296</v>
      </c>
      <c r="B89" s="89" t="s">
        <v>297</v>
      </c>
    </row>
    <row r="91" spans="1:17" ht="15">
      <c r="A91" s="90" t="s">
        <v>326</v>
      </c>
    </row>
    <row r="93" spans="1:17">
      <c r="A93" s="437" t="s">
        <v>242</v>
      </c>
      <c r="B93" s="437"/>
      <c r="C93" s="437"/>
      <c r="D93" s="437"/>
      <c r="E93" s="437"/>
      <c r="F93" s="96"/>
    </row>
    <row r="94" spans="1:17" ht="22.5">
      <c r="A94" s="91" t="s">
        <v>315</v>
      </c>
      <c r="B94" s="103" t="s">
        <v>213</v>
      </c>
      <c r="C94" s="103" t="s">
        <v>294</v>
      </c>
      <c r="D94" s="92" t="s">
        <v>214</v>
      </c>
      <c r="E94" s="92"/>
      <c r="F94" s="93" t="s">
        <v>301</v>
      </c>
      <c r="H94"/>
      <c r="I94"/>
      <c r="J94"/>
      <c r="K94"/>
      <c r="L94"/>
      <c r="M94"/>
      <c r="N94"/>
      <c r="O94"/>
      <c r="P94"/>
      <c r="Q94"/>
    </row>
    <row r="95" spans="1:17">
      <c r="A95" s="33" t="str">
        <f>'5. Vides reklāma'!A24</f>
        <v xml:space="preserve">JCDecaux, pieturas </v>
      </c>
      <c r="B95" s="61">
        <v>0.35</v>
      </c>
      <c r="C95" s="33" t="e">
        <f>AVERAGE('5. Vides reklāma'!B24:P24)</f>
        <v>#DIV/0!</v>
      </c>
      <c r="D95" s="62">
        <f>SUMPRODUCT(svari!$S$20:$AE$20,'5. Vides reklāma'!R5:AD5)+SUMPRODUCT(svari!$S$22:$AE$22,'5. Vides reklāma'!R14:AD14)+SUMPRODUCT(svari!$S$24:$AE$24,'5. Vides reklāma'!R23:AD23)+SUMPRODUCT(svari!$S$26:$AE$26,'5. Vides reklāma'!AF5:AR5)</f>
        <v>7.0000000000000001E-3</v>
      </c>
      <c r="E95" s="78"/>
      <c r="F95" s="78" t="e">
        <f>C95*D95</f>
        <v>#DIV/0!</v>
      </c>
      <c r="G95" s="78"/>
      <c r="H95"/>
      <c r="I95"/>
      <c r="J95"/>
      <c r="K95"/>
      <c r="L95"/>
      <c r="M95"/>
      <c r="N95"/>
      <c r="O95"/>
      <c r="P95"/>
      <c r="Q95"/>
    </row>
    <row r="96" spans="1:17">
      <c r="A96" s="33" t="str">
        <f>'5. Vides reklāma'!A25</f>
        <v>PL, autobusi</v>
      </c>
      <c r="B96" s="61">
        <v>0.04</v>
      </c>
      <c r="C96" s="33" t="e">
        <f>AVERAGE('5. Vides reklāma'!B25:P25)</f>
        <v>#DIV/0!</v>
      </c>
      <c r="D96" s="62">
        <f>SUMPRODUCT(svari!$S$20:$AE$20,'5. Vides reklāma'!R6:AD6)+SUMPRODUCT(svari!$S$22:$AE$22,'5. Vides reklāma'!R15:AD15)+SUMPRODUCT(svari!$S$24:$AE$24,'5. Vides reklāma'!R24:AD24)+SUMPRODUCT(svari!$S$26:$AE$26,'5. Vides reklāma'!AF6:AR6)</f>
        <v>7.0000000000000001E-3</v>
      </c>
      <c r="E96" s="78"/>
      <c r="F96" s="78" t="e">
        <f t="shared" ref="F96:F101" si="3">C96*D96</f>
        <v>#DIV/0!</v>
      </c>
      <c r="H96"/>
      <c r="I96"/>
      <c r="J96"/>
      <c r="K96"/>
      <c r="L96"/>
      <c r="M96"/>
      <c r="N96"/>
      <c r="O96"/>
      <c r="P96"/>
      <c r="Q96"/>
    </row>
    <row r="97" spans="1:17">
      <c r="A97" s="33" t="str">
        <f>'5. Vides reklāma'!A26</f>
        <v>PL, trolejbusi</v>
      </c>
      <c r="B97" s="61">
        <v>0.05</v>
      </c>
      <c r="C97" s="33" t="e">
        <f>AVERAGE('5. Vides reklāma'!B26:P26)</f>
        <v>#DIV/0!</v>
      </c>
      <c r="D97" s="62">
        <f>SUMPRODUCT(svari!$S$20:$AE$20,'5. Vides reklāma'!R7:AD7)+SUMPRODUCT(svari!$S$22:$AE$22,'5. Vides reklāma'!R16:AD16)+SUMPRODUCT(svari!$S$24:$AE$24,'5. Vides reklāma'!R25:AD25)+SUMPRODUCT(svari!$S$26:$AE$26,'5. Vides reklāma'!AF7:AR7)</f>
        <v>7.0000000000000001E-3</v>
      </c>
      <c r="E97" s="78"/>
      <c r="F97" s="78" t="e">
        <f t="shared" si="3"/>
        <v>#DIV/0!</v>
      </c>
      <c r="H97"/>
      <c r="I97"/>
      <c r="J97"/>
      <c r="K97"/>
      <c r="L97"/>
      <c r="M97"/>
      <c r="N97"/>
      <c r="O97"/>
      <c r="P97"/>
      <c r="Q97"/>
    </row>
    <row r="98" spans="1:17">
      <c r="A98" s="33" t="str">
        <f>'5. Vides reklāma'!A27</f>
        <v>PL, tramvajos virs logiem</v>
      </c>
      <c r="B98" s="61">
        <v>0.05</v>
      </c>
      <c r="C98" s="33" t="e">
        <f>AVERAGE('5. Vides reklāma'!B27:P27)</f>
        <v>#DIV/0!</v>
      </c>
      <c r="D98" s="62">
        <f>SUMPRODUCT(svari!$S$20:$AE$20,'5. Vides reklāma'!R8:AD8)+SUMPRODUCT(svari!$S$22:$AE$22,'5. Vides reklāma'!R17:AD17)+SUMPRODUCT(svari!$S$24:$AE$24,'5. Vides reklāma'!R26:AD26)+SUMPRODUCT(svari!$S$26:$AE$26,'5. Vides reklāma'!AF8:AR8)</f>
        <v>7.0000000000000001E-3</v>
      </c>
      <c r="E98" s="78"/>
      <c r="F98" s="78" t="e">
        <f t="shared" si="3"/>
        <v>#DIV/0!</v>
      </c>
      <c r="H98"/>
      <c r="I98"/>
      <c r="J98"/>
      <c r="K98"/>
      <c r="L98"/>
      <c r="M98"/>
      <c r="N98"/>
      <c r="O98"/>
      <c r="P98"/>
      <c r="Q98"/>
    </row>
    <row r="99" spans="1:17">
      <c r="A99" s="33" t="str">
        <f>'5. Vides reklāma'!A28</f>
        <v>PL, tramvajos aiz vadītāja</v>
      </c>
      <c r="B99" s="61">
        <v>0.03</v>
      </c>
      <c r="C99" s="33" t="e">
        <f>AVERAGE('5. Vides reklāma'!B28:P28)</f>
        <v>#DIV/0!</v>
      </c>
      <c r="D99" s="62">
        <f>SUMPRODUCT(svari!$S$20:$AE$20,'5. Vides reklāma'!R9:AD9)+SUMPRODUCT(svari!$S$22:$AE$22,'5. Vides reklāma'!R18:AD18)+SUMPRODUCT(svari!$S$24:$AE$24,'5. Vides reklāma'!R27:AD27)+SUMPRODUCT(svari!$S$26:$AE$26,'5. Vides reklāma'!AF9:AR9)</f>
        <v>7.0000000000000001E-3</v>
      </c>
      <c r="E99" s="78"/>
      <c r="F99" s="78" t="e">
        <f t="shared" si="3"/>
        <v>#DIV/0!</v>
      </c>
      <c r="H99"/>
      <c r="I99"/>
      <c r="J99"/>
      <c r="K99"/>
      <c r="L99"/>
      <c r="M99"/>
      <c r="N99"/>
      <c r="O99"/>
      <c r="P99"/>
      <c r="Q99"/>
    </row>
    <row r="100" spans="1:17">
      <c r="A100" s="33" t="str">
        <f>'5. Vides reklāma'!A29</f>
        <v>PL, zemās grīdas tramvajā</v>
      </c>
      <c r="B100" s="61">
        <v>0.06</v>
      </c>
      <c r="C100" s="33" t="e">
        <f>AVERAGE('5. Vides reklāma'!B29:P29)</f>
        <v>#DIV/0!</v>
      </c>
      <c r="D100" s="62">
        <f>SUMPRODUCT(svari!$S$20:$AE$20,'5. Vides reklāma'!R10:AD10)+SUMPRODUCT(svari!$S$22:$AE$22,'5. Vides reklāma'!R19:AD19)+SUMPRODUCT(svari!$S$24:$AE$24,'5. Vides reklāma'!R28:AD28)+SUMPRODUCT(svari!$S$26:$AE$26,'5. Vides reklāma'!AF10:AR10)</f>
        <v>7.0000000000000001E-3</v>
      </c>
      <c r="E100" s="78"/>
      <c r="F100" s="78" t="e">
        <f t="shared" si="3"/>
        <v>#DIV/0!</v>
      </c>
      <c r="H100"/>
      <c r="I100"/>
      <c r="J100"/>
      <c r="K100"/>
      <c r="L100"/>
      <c r="M100"/>
      <c r="N100"/>
      <c r="O100"/>
      <c r="P100"/>
      <c r="Q100"/>
    </row>
    <row r="101" spans="1:17">
      <c r="A101" s="33" t="str">
        <f>'5. Vides reklāma'!A30</f>
        <v>PL, zemās grīdas tramvajā</v>
      </c>
      <c r="B101" s="61">
        <v>7.0000000000000007E-2</v>
      </c>
      <c r="C101" s="33" t="e">
        <f>AVERAGE('5. Vides reklāma'!B30:P30)</f>
        <v>#DIV/0!</v>
      </c>
      <c r="D101" s="62">
        <f>SUMPRODUCT(svari!$S$20:$AE$20,'5. Vides reklāma'!R11:AD11)+SUMPRODUCT(svari!$S$22:$AE$22,'5. Vides reklāma'!R20:AD20)+SUMPRODUCT(svari!$S$24:$AE$24,'5. Vides reklāma'!R29:AD29)+SUMPRODUCT(svari!$S$26:$AE$26,'5. Vides reklāma'!AF11:AR11)</f>
        <v>7.0000000000000001E-3</v>
      </c>
      <c r="E101" s="78"/>
      <c r="F101" s="78" t="e">
        <f t="shared" si="3"/>
        <v>#DIV/0!</v>
      </c>
    </row>
    <row r="102" spans="1:17">
      <c r="A102" s="33" t="s">
        <v>430</v>
      </c>
      <c r="B102" s="61">
        <v>0.35</v>
      </c>
      <c r="C102" s="33" t="e">
        <f>AVERAGE('5. Vides reklāma'!B31:P31)</f>
        <v>#DIV/0!</v>
      </c>
      <c r="D102" s="62">
        <f>SUMPRODUCT(svari!$S$20:$AE$20,'5. Vides reklāma'!R12:AD12)+SUMPRODUCT(svari!$S$22:$AE$22,'5. Vides reklāma'!R21:AD21)+SUMPRODUCT(svari!$S$24:$AE$24,'5. Vides reklāma'!R30:AD30)+SUMPRODUCT(svari!$S$26:$AE$26,'5. Vides reklāma'!AF12:AR12)</f>
        <v>7.0000000000000001E-3</v>
      </c>
      <c r="F102" s="78" t="e">
        <f>C102*D102</f>
        <v>#DIV/0!</v>
      </c>
    </row>
    <row r="103" spans="1:17">
      <c r="A103" s="436" t="s">
        <v>249</v>
      </c>
      <c r="B103" s="436"/>
      <c r="C103" s="96" t="e">
        <f>SUMPRODUCT(C95:C102,$B$95:$B$102)</f>
        <v>#DIV/0!</v>
      </c>
      <c r="D103" s="100">
        <f>SUMPRODUCT(D95:D102,$B$95:$B$102)</f>
        <v>7.0000000000000001E-3</v>
      </c>
      <c r="E103" s="96"/>
      <c r="F103" s="214" t="e">
        <f>SUMPRODUCT(F95:F102,$B$95:$B$102)</f>
        <v>#DIV/0!</v>
      </c>
    </row>
    <row r="106" spans="1:17" ht="15.75">
      <c r="A106" s="87" t="s">
        <v>303</v>
      </c>
      <c r="B106" s="87"/>
      <c r="C106" s="87"/>
      <c r="D106" s="87"/>
      <c r="E106" s="87"/>
      <c r="F106" s="87"/>
      <c r="G106" s="87"/>
      <c r="H106" s="87"/>
      <c r="I106" s="87"/>
      <c r="J106" s="87"/>
      <c r="K106" s="87"/>
      <c r="L106" s="87"/>
      <c r="M106" s="87"/>
      <c r="N106" s="87"/>
    </row>
    <row r="107" spans="1:17">
      <c r="A107" s="88"/>
      <c r="B107" s="89" t="s">
        <v>304</v>
      </c>
    </row>
    <row r="108" spans="1:17">
      <c r="A108" s="88"/>
      <c r="B108" s="89" t="s">
        <v>292</v>
      </c>
    </row>
    <row r="109" spans="1:17">
      <c r="A109" s="88"/>
      <c r="B109" s="89" t="s">
        <v>300</v>
      </c>
    </row>
    <row r="112" spans="1:17" ht="15">
      <c r="A112" s="90"/>
    </row>
    <row r="114" spans="1:12">
      <c r="A114" s="437" t="s">
        <v>242</v>
      </c>
      <c r="B114" s="437"/>
      <c r="C114" s="437"/>
      <c r="D114" s="437"/>
      <c r="E114" s="437"/>
      <c r="F114" s="437"/>
      <c r="G114" s="437"/>
    </row>
    <row r="115" spans="1:12">
      <c r="A115" s="91" t="s">
        <v>266</v>
      </c>
      <c r="B115" s="103" t="s">
        <v>213</v>
      </c>
      <c r="C115" s="92" t="s">
        <v>290</v>
      </c>
      <c r="D115"/>
      <c r="E115"/>
      <c r="F115"/>
      <c r="G115"/>
    </row>
    <row r="116" spans="1:12">
      <c r="A116" s="104" t="s">
        <v>113</v>
      </c>
      <c r="B116" s="143">
        <v>0.13500000000000001</v>
      </c>
      <c r="C116" s="140" t="e">
        <f>AVERAGE('1. Internets'!T9:Z9,'1. Internets'!AB9:AN9)</f>
        <v>#DIV/0!</v>
      </c>
      <c r="D116"/>
      <c r="E116"/>
      <c r="F116"/>
      <c r="G116"/>
      <c r="H116" s="62"/>
    </row>
    <row r="117" spans="1:12">
      <c r="A117" s="104" t="s">
        <v>114</v>
      </c>
      <c r="B117" s="143">
        <v>0.13500000000000001</v>
      </c>
      <c r="C117" s="140" t="e">
        <f>AVERAGE('1. Internets'!T10:Z10,'1. Internets'!AB10:AN10)</f>
        <v>#DIV/0!</v>
      </c>
      <c r="D117"/>
      <c r="E117"/>
      <c r="F117"/>
      <c r="G117"/>
      <c r="H117" s="62"/>
    </row>
    <row r="118" spans="1:12">
      <c r="A118" s="107" t="s">
        <v>110</v>
      </c>
      <c r="B118" s="143">
        <v>7.4999999999999997E-2</v>
      </c>
      <c r="C118" s="141" t="e">
        <f>AVERAGE('1. Internets'!O11:X11,'1. Internets'!H11:L11)</f>
        <v>#DIV/0!</v>
      </c>
      <c r="D118"/>
      <c r="E118"/>
      <c r="F118"/>
      <c r="G118"/>
      <c r="H118" s="62"/>
    </row>
    <row r="119" spans="1:12">
      <c r="A119" s="107" t="s">
        <v>9</v>
      </c>
      <c r="B119" s="143">
        <v>7.4999999999999997E-2</v>
      </c>
      <c r="C119" s="141" t="e">
        <f>AVERAGE('1. Internets'!O12:X12,'1. Internets'!H12:L12)</f>
        <v>#DIV/0!</v>
      </c>
      <c r="D119"/>
      <c r="E119"/>
      <c r="F119"/>
      <c r="G119"/>
      <c r="H119" s="62"/>
    </row>
    <row r="120" spans="1:12">
      <c r="A120" s="107" t="s">
        <v>111</v>
      </c>
      <c r="B120" s="143">
        <v>7.4999999999999997E-2</v>
      </c>
      <c r="C120" s="141" t="e">
        <f>AVERAGE('1. Internets'!O13:X13,'1. Internets'!H13:L13)</f>
        <v>#DIV/0!</v>
      </c>
      <c r="D120"/>
      <c r="E120"/>
      <c r="F120"/>
      <c r="G120"/>
      <c r="H120" s="62"/>
    </row>
    <row r="121" spans="1:12">
      <c r="A121" s="107" t="s">
        <v>112</v>
      </c>
      <c r="B121" s="143">
        <v>7.4999999999999997E-2</v>
      </c>
      <c r="C121" s="141" t="e">
        <f>AVERAGE('1. Internets'!O14:X14,'1. Internets'!H14:L14)</f>
        <v>#DIV/0!</v>
      </c>
      <c r="D121"/>
      <c r="E121"/>
      <c r="F121"/>
      <c r="G121"/>
      <c r="H121" s="62"/>
    </row>
    <row r="122" spans="1:12">
      <c r="A122" s="108" t="s">
        <v>316</v>
      </c>
      <c r="B122" s="143">
        <v>0.04</v>
      </c>
      <c r="C122" s="142" t="e">
        <f>AVERAGE('1. Internets'!E15:L15)</f>
        <v>#DIV/0!</v>
      </c>
      <c r="D122"/>
      <c r="E122"/>
      <c r="F122"/>
      <c r="G122"/>
      <c r="H122" s="62"/>
    </row>
    <row r="123" spans="1:12">
      <c r="A123" s="108" t="s">
        <v>116</v>
      </c>
      <c r="B123" s="143">
        <v>0.04</v>
      </c>
      <c r="C123" s="142" t="e">
        <f>AVERAGE('1. Internets'!E16:L16)</f>
        <v>#DIV/0!</v>
      </c>
      <c r="D123"/>
      <c r="E123"/>
      <c r="F123"/>
      <c r="G123"/>
      <c r="H123" s="62"/>
    </row>
    <row r="124" spans="1:12">
      <c r="A124" s="108" t="s">
        <v>117</v>
      </c>
      <c r="B124" s="143">
        <v>0.04</v>
      </c>
      <c r="C124" s="142" t="e">
        <f>AVERAGE('1. Internets'!E17:L17)</f>
        <v>#DIV/0!</v>
      </c>
      <c r="D124"/>
      <c r="E124"/>
      <c r="F124"/>
      <c r="G124"/>
      <c r="H124" s="62"/>
    </row>
    <row r="125" spans="1:12">
      <c r="A125" s="108" t="s">
        <v>115</v>
      </c>
      <c r="B125" s="143">
        <v>0.04</v>
      </c>
      <c r="C125" s="142" t="e">
        <f>AVERAGE('1. Internets'!E18:L18)</f>
        <v>#DIV/0!</v>
      </c>
      <c r="D125"/>
      <c r="E125"/>
      <c r="F125"/>
      <c r="G125"/>
      <c r="H125" s="62"/>
    </row>
    <row r="126" spans="1:12">
      <c r="A126" s="108" t="s">
        <v>119</v>
      </c>
      <c r="B126" s="143">
        <v>0.04</v>
      </c>
      <c r="C126" s="142" t="e">
        <f>AVERAGE('1. Internets'!E19:L19)</f>
        <v>#DIV/0!</v>
      </c>
      <c r="D126"/>
      <c r="E126"/>
      <c r="F126"/>
      <c r="G126"/>
      <c r="H126" s="62"/>
    </row>
    <row r="127" spans="1:12">
      <c r="A127" s="108" t="s">
        <v>118</v>
      </c>
      <c r="B127" s="143">
        <v>0.04</v>
      </c>
      <c r="C127" s="142" t="e">
        <f>AVERAGE('1. Internets'!E20:L20)</f>
        <v>#DIV/0!</v>
      </c>
      <c r="D127"/>
      <c r="E127"/>
      <c r="F127"/>
      <c r="G127"/>
      <c r="H127" s="62"/>
    </row>
    <row r="128" spans="1:12">
      <c r="A128" s="108" t="s">
        <v>257</v>
      </c>
      <c r="B128" s="143">
        <v>0.04</v>
      </c>
      <c r="C128" s="142" t="e">
        <f>AVERAGE('1. Internets'!E21:L21)</f>
        <v>#DIV/0!</v>
      </c>
      <c r="D128"/>
      <c r="E128"/>
      <c r="F128"/>
      <c r="G128"/>
      <c r="H128" s="62"/>
      <c r="L128" s="53"/>
    </row>
    <row r="129" spans="1:8">
      <c r="A129" s="108" t="s">
        <v>324</v>
      </c>
      <c r="B129" s="143">
        <v>0.04</v>
      </c>
      <c r="C129" s="142" t="e">
        <f>AVERAGE('1. Internets'!E22:L22)</f>
        <v>#DIV/0!</v>
      </c>
      <c r="D129"/>
      <c r="E129"/>
      <c r="F129"/>
      <c r="G129"/>
      <c r="H129" s="62"/>
    </row>
    <row r="130" spans="1:8">
      <c r="A130" s="108" t="s">
        <v>258</v>
      </c>
      <c r="B130" s="143">
        <v>0.04</v>
      </c>
      <c r="C130" s="142" t="e">
        <f>AVERAGE('1. Internets'!E23:L23)</f>
        <v>#DIV/0!</v>
      </c>
      <c r="D130"/>
      <c r="E130"/>
      <c r="F130"/>
      <c r="G130"/>
      <c r="H130" s="62"/>
    </row>
    <row r="131" spans="1:8">
      <c r="A131" s="33" t="s">
        <v>265</v>
      </c>
      <c r="B131" s="143">
        <v>0.01</v>
      </c>
      <c r="C131" s="62" t="e">
        <f>AVERAGE('1. Internets'!C24:F24)</f>
        <v>#DIV/0!</v>
      </c>
      <c r="D131"/>
      <c r="E131"/>
      <c r="F131"/>
      <c r="G131"/>
      <c r="H131" s="62"/>
    </row>
    <row r="132" spans="1:8">
      <c r="A132" s="33" t="s">
        <v>264</v>
      </c>
      <c r="B132" s="143">
        <v>0.01</v>
      </c>
      <c r="C132" s="62" t="e">
        <f>AVERAGE('1. Internets'!C25:F25)</f>
        <v>#DIV/0!</v>
      </c>
      <c r="D132"/>
      <c r="E132"/>
      <c r="F132"/>
      <c r="G132"/>
      <c r="H132" s="62"/>
    </row>
    <row r="133" spans="1:8">
      <c r="A133" s="33" t="s">
        <v>260</v>
      </c>
      <c r="B133" s="143">
        <v>0.01</v>
      </c>
      <c r="C133" s="62" t="e">
        <f>AVERAGE('1. Internets'!C26:F26)</f>
        <v>#DIV/0!</v>
      </c>
      <c r="D133"/>
      <c r="E133"/>
      <c r="F133"/>
      <c r="G133"/>
      <c r="H133" s="62"/>
    </row>
    <row r="134" spans="1:8">
      <c r="A134" s="33" t="s">
        <v>261</v>
      </c>
      <c r="B134" s="143">
        <v>0.01</v>
      </c>
      <c r="C134" s="62" t="e">
        <f>AVERAGE('1. Internets'!C27:F27)</f>
        <v>#DIV/0!</v>
      </c>
      <c r="D134"/>
      <c r="E134"/>
      <c r="F134"/>
      <c r="G134"/>
      <c r="H134" s="62"/>
    </row>
    <row r="135" spans="1:8">
      <c r="A135" s="33" t="s">
        <v>262</v>
      </c>
      <c r="B135" s="143">
        <v>0.01</v>
      </c>
      <c r="C135" s="62" t="e">
        <f>AVERAGE('1. Internets'!C28:F28)</f>
        <v>#DIV/0!</v>
      </c>
      <c r="D135"/>
      <c r="E135"/>
      <c r="F135"/>
      <c r="G135"/>
      <c r="H135" s="62"/>
    </row>
    <row r="136" spans="1:8">
      <c r="A136" s="33" t="s">
        <v>263</v>
      </c>
      <c r="B136" s="143">
        <v>0.01</v>
      </c>
      <c r="C136" s="62" t="e">
        <f>AVERAGE('1. Internets'!C29:F29)</f>
        <v>#DIV/0!</v>
      </c>
      <c r="D136"/>
      <c r="E136"/>
      <c r="F136"/>
      <c r="G136"/>
      <c r="H136" s="62"/>
    </row>
    <row r="137" spans="1:8">
      <c r="A137" s="33" t="s">
        <v>259</v>
      </c>
      <c r="B137" s="143">
        <v>0.01</v>
      </c>
      <c r="C137" s="62" t="e">
        <f>AVERAGE('1. Internets'!C30:F30)</f>
        <v>#DIV/0!</v>
      </c>
      <c r="D137"/>
      <c r="E137"/>
      <c r="F137"/>
      <c r="G137"/>
      <c r="H137" s="62"/>
    </row>
    <row r="138" spans="1:8">
      <c r="A138" s="436" t="s">
        <v>249</v>
      </c>
      <c r="B138" s="436"/>
      <c r="C138" s="213" t="e">
        <f>SUMPRODUCT($B$116:$B$137,C116:C137)</f>
        <v>#DIV/0!</v>
      </c>
      <c r="D138"/>
      <c r="E138"/>
      <c r="F138"/>
      <c r="G138"/>
      <c r="H138" s="122"/>
    </row>
    <row r="139" spans="1:8">
      <c r="A139"/>
      <c r="B139"/>
      <c r="C139"/>
      <c r="D139"/>
      <c r="E139"/>
      <c r="F139"/>
      <c r="G139"/>
    </row>
    <row r="140" spans="1:8">
      <c r="A140"/>
      <c r="B140"/>
      <c r="C140"/>
      <c r="D140"/>
      <c r="E140"/>
      <c r="F140"/>
      <c r="G140"/>
    </row>
    <row r="141" spans="1:8">
      <c r="C141" s="33" t="s">
        <v>317</v>
      </c>
      <c r="D141" s="92"/>
      <c r="E141"/>
      <c r="F141"/>
      <c r="G141"/>
      <c r="H141"/>
    </row>
    <row r="142" spans="1:8">
      <c r="A142" s="33" t="s">
        <v>322</v>
      </c>
      <c r="B142" s="121">
        <v>7.0000000000000007E-2</v>
      </c>
      <c r="C142" s="33">
        <f>'1. Internets'!AU10</f>
        <v>0</v>
      </c>
      <c r="D142" s="62"/>
      <c r="E142"/>
      <c r="F142"/>
      <c r="G142"/>
      <c r="H142"/>
    </row>
    <row r="143" spans="1:8">
      <c r="A143" s="33" t="s">
        <v>323</v>
      </c>
      <c r="B143" s="121">
        <v>0.25</v>
      </c>
      <c r="C143" s="33">
        <f>'1. Internets'!AU11</f>
        <v>0</v>
      </c>
      <c r="D143" s="62"/>
      <c r="E143"/>
      <c r="F143"/>
      <c r="G143"/>
      <c r="H143"/>
    </row>
    <row r="144" spans="1:8">
      <c r="A144" s="33" t="s">
        <v>347</v>
      </c>
      <c r="B144" s="121">
        <v>7.0000000000000007E-2</v>
      </c>
      <c r="C144" s="33">
        <f>'1. Internets'!AU12</f>
        <v>0</v>
      </c>
      <c r="D144" s="62"/>
      <c r="E144"/>
      <c r="F144"/>
      <c r="G144"/>
      <c r="H144"/>
    </row>
    <row r="145" spans="1:8">
      <c r="A145" s="33" t="s">
        <v>348</v>
      </c>
      <c r="B145" s="121">
        <v>0.27</v>
      </c>
      <c r="C145" s="33">
        <f>'1. Internets'!AU13</f>
        <v>0</v>
      </c>
      <c r="D145" s="62"/>
      <c r="E145"/>
      <c r="F145"/>
      <c r="G145"/>
      <c r="H145"/>
    </row>
    <row r="146" spans="1:8">
      <c r="A146" s="33" t="s">
        <v>392</v>
      </c>
      <c r="B146" s="121">
        <v>7.0000000000000007E-2</v>
      </c>
      <c r="C146" s="33">
        <f>'1. Internets'!AU14</f>
        <v>0</v>
      </c>
      <c r="D146"/>
      <c r="E146"/>
      <c r="F146"/>
      <c r="G146"/>
      <c r="H146"/>
    </row>
    <row r="147" spans="1:8">
      <c r="A147" s="33" t="s">
        <v>393</v>
      </c>
      <c r="B147" s="121">
        <v>0.27</v>
      </c>
      <c r="C147" s="33">
        <f>'1. Internets'!AU15</f>
        <v>0</v>
      </c>
      <c r="D147"/>
      <c r="E147"/>
      <c r="F147"/>
      <c r="G147"/>
      <c r="H147"/>
    </row>
    <row r="148" spans="1:8">
      <c r="A148" s="436" t="s">
        <v>249</v>
      </c>
      <c r="B148" s="436"/>
      <c r="C148" s="217">
        <f>SUMPRODUCT($B$142:$B$147,C142:C147)</f>
        <v>0</v>
      </c>
      <c r="H148"/>
    </row>
    <row r="149" spans="1:8">
      <c r="H149"/>
    </row>
    <row r="150" spans="1:8">
      <c r="H150"/>
    </row>
    <row r="151" spans="1:8">
      <c r="H151"/>
    </row>
    <row r="152" spans="1:8">
      <c r="H152"/>
    </row>
    <row r="153" spans="1:8">
      <c r="H153"/>
    </row>
  </sheetData>
  <sheetProtection password="EB08" sheet="1" objects="1" scenarios="1"/>
  <sortState ref="N25:O34">
    <sortCondition descending="1" ref="N24"/>
  </sortState>
  <mergeCells count="15">
    <mergeCell ref="A148:B148"/>
    <mergeCell ref="A20:B20"/>
    <mergeCell ref="A11:G11"/>
    <mergeCell ref="I11:N11"/>
    <mergeCell ref="A34:G34"/>
    <mergeCell ref="A103:B103"/>
    <mergeCell ref="H64:H65"/>
    <mergeCell ref="H70:H81"/>
    <mergeCell ref="H66:H69"/>
    <mergeCell ref="A114:G114"/>
    <mergeCell ref="A138:B138"/>
    <mergeCell ref="J34:M34"/>
    <mergeCell ref="A50:B50"/>
    <mergeCell ref="A62:G62"/>
    <mergeCell ref="A93:E9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Internets</vt:lpstr>
      <vt:lpstr>2. TV</vt:lpstr>
      <vt:lpstr>3. Radio</vt:lpstr>
      <vt:lpstr>4. Prese</vt:lpstr>
      <vt:lpstr>5. Vides reklāma</vt:lpstr>
      <vt:lpstr>6. Kopsavilkums</vt:lpstr>
      <vt:lpstr>svari</vt:lpstr>
      <vt:lpstr>formulas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DG00204</cp:lastModifiedBy>
  <cp:lastPrinted>2014-02-17T09:17:41Z</cp:lastPrinted>
  <dcterms:created xsi:type="dcterms:W3CDTF">2012-01-31T12:17:21Z</dcterms:created>
  <dcterms:modified xsi:type="dcterms:W3CDTF">2014-12-12T10:34:01Z</dcterms:modified>
</cp:coreProperties>
</file>