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95" yWindow="90" windowWidth="19035" windowHeight="11760" tabRatio="708" firstSheet="1" activeTab="5"/>
  </bookViews>
  <sheets>
    <sheet name="Koptame" sheetId="1" state="hidden" r:id="rId1"/>
    <sheet name="Āzenes 14, 106.t." sheetId="2" r:id="rId2"/>
    <sheet name="Āzenes 14, 125.t." sheetId="3" r:id="rId3"/>
    <sheet name="Āzenes 20, 151.t." sheetId="4" r:id="rId4"/>
    <sheet name="Āzenes 20, 142.t." sheetId="5" r:id="rId5"/>
    <sheet name="Āzenes 24, 459.t." sheetId="6" r:id="rId6"/>
  </sheets>
  <definedNames>
    <definedName name="_xlnm._FilterDatabase" localSheetId="1" hidden="1">'Āzenes 14, 106.t.'!$A$17:$S$26</definedName>
    <definedName name="_xlnm._FilterDatabase" localSheetId="2" hidden="1">'Āzenes 14, 125.t.'!$A$17:$S$26</definedName>
    <definedName name="_xlnm._FilterDatabase" localSheetId="4" hidden="1">'Āzenes 20, 142.t.'!$A$17:$S$18</definedName>
    <definedName name="_xlnm._FilterDatabase" localSheetId="3" hidden="1">'Āzenes 20, 151.t.'!$A$17:$S$44</definedName>
    <definedName name="_xlnm._FilterDatabase" localSheetId="5" hidden="1">'Āzenes 24, 459.t.'!$A$17:$S$18</definedName>
    <definedName name="_xlnm._FilterDatabase" localSheetId="0" hidden="1">'Koptame'!$A$14:$T$240</definedName>
    <definedName name="OLE_LINK8" localSheetId="1">'Āzenes 14, 106.t.'!#REF!</definedName>
    <definedName name="OLE_LINK8" localSheetId="2">'Āzenes 14, 125.t.'!#REF!</definedName>
    <definedName name="OLE_LINK8" localSheetId="4">'Āzenes 20, 142.t.'!#REF!</definedName>
    <definedName name="OLE_LINK8" localSheetId="3">'Āzenes 20, 151.t.'!#REF!</definedName>
    <definedName name="OLE_LINK8" localSheetId="5">'Āzenes 24, 459.t.'!#REF!</definedName>
    <definedName name="OLE_LINK8" localSheetId="0">'Koptame'!$E$62</definedName>
    <definedName name="_xlnm.Print_Area" localSheetId="1">'Āzenes 14, 106.t.'!$A$1:$P$32</definedName>
    <definedName name="_xlnm.Print_Area" localSheetId="2">'Āzenes 14, 125.t.'!$A$1:$P$32</definedName>
    <definedName name="_xlnm.Print_Area" localSheetId="4">'Āzenes 20, 142.t.'!$A$1:$P$29</definedName>
    <definedName name="_xlnm.Print_Area" localSheetId="3">'Āzenes 20, 151.t.'!$A$1:$P$50</definedName>
    <definedName name="_xlnm.Print_Area" localSheetId="5">'Āzenes 24, 459.t.'!$A$1:$P$32</definedName>
    <definedName name="_xlnm.Print_Area" localSheetId="0">'Koptame'!$A$4:$Q$201</definedName>
  </definedNames>
  <calcPr fullCalcOnLoad="1"/>
</workbook>
</file>

<file path=xl/sharedStrings.xml><?xml version="1.0" encoding="utf-8"?>
<sst xmlns="http://schemas.openxmlformats.org/spreadsheetml/2006/main" count="838" uniqueCount="354">
  <si>
    <t>gaisa apstrādes agregāts "VTS Clima" VS-21-R-F/RMN komplekta ar automātikas vadības bloku un 2 ventilatora frekvenču pārveidotājiem 230V/1~; pieplūde- 1350m3/h, H=420Pa; nosūce- 1350m3/h;H=420Pa; rotējošs siltummainis (efektivitāte 80,0%); filtrēšana pieplūde- G4, EU7; filtrēšana nosūce- EU5, gaisa recirkulācijas kamera ar motorizētiem vārstiem; kalorifera siltuma jauda Qs=5,770kW; (siltumnesējs- elektrība 400V/3~); kopējā elektriskā slodze Nel=7,270kW; 400V/3~</t>
  </si>
  <si>
    <t>precīzā ežekcijas tipa gaisa dzesēšanas iekšēja aukstuma; iekārta "Climaveneta" ACCURATE AX-MOD 07.EC; ar filtru ar attīrīšanas pakāpi EU-2; ar tvaika mitrināšanas ražību 3,000kg/h; ar elektrosildītāju 4,000kW, komplektā ar automātikas vadības bloku</t>
  </si>
  <si>
    <t>"multi-split" invertera tipa gaisa dzesēšanas ārēja aukstuma; iekārta "LG" MU5M30 U40; Qa=10,600kW; Nel=3,870kW; 230V/1~; komplektā ar automātikas vadības bloku</t>
  </si>
  <si>
    <t>„Vienkāršotās renovācijas darbi Rīgas Tehniskās universitātes objektos ERAF 2.1.1.3.1. apakšaktivitātes projektu ietvaros”</t>
  </si>
  <si>
    <t>Iepirkuma identifikācijas Nr. RTU - 2012/98 – ERAF</t>
  </si>
  <si>
    <t>Objekta nosaukums: RĪGAS TEHNISKĀS UNIVERSITĀTES</t>
  </si>
  <si>
    <t>(Darba veids vai konstruktīvā elementa nosaukums)</t>
  </si>
  <si>
    <t>Nr.p.k.</t>
  </si>
  <si>
    <t>Darba    nosaukums</t>
  </si>
  <si>
    <t>Mērvienība</t>
  </si>
  <si>
    <t>Daudzums</t>
  </si>
  <si>
    <t>Vienības izmaksas</t>
  </si>
  <si>
    <t>Kopā uz visu apjomu</t>
  </si>
  <si>
    <t>Laika norma c/st.</t>
  </si>
  <si>
    <t>Darba izmaksas likme Ls/st.</t>
  </si>
  <si>
    <t>Darba alga, Ls</t>
  </si>
  <si>
    <t>Materiāli       Ls</t>
  </si>
  <si>
    <t>Mehānismi Ls</t>
  </si>
  <si>
    <t>Kopā Ls</t>
  </si>
  <si>
    <t>Darbietilpība c/st.</t>
  </si>
  <si>
    <t>Darba alga Ls</t>
  </si>
  <si>
    <t>Materiāli Ls</t>
  </si>
  <si>
    <t>Mehānismi, noma, amortiz. Ls</t>
  </si>
  <si>
    <t>Summa</t>
  </si>
  <si>
    <t>gab.</t>
  </si>
  <si>
    <t>Kopā</t>
  </si>
  <si>
    <t>Pavisam kopā</t>
  </si>
  <si>
    <t>kompl.</t>
  </si>
  <si>
    <t>Kondicionēšana</t>
  </si>
  <si>
    <t>m</t>
  </si>
  <si>
    <t>m2</t>
  </si>
  <si>
    <t>Transporta izdevumi</t>
  </si>
  <si>
    <t>Virsizdevumi</t>
  </si>
  <si>
    <t>Montāžas darbi</t>
  </si>
  <si>
    <t>Plānotā peļņa</t>
  </si>
  <si>
    <t>Soc. Nodoklis</t>
  </si>
  <si>
    <t xml:space="preserve">                             </t>
  </si>
  <si>
    <t>Āzenes iela 14, telpa Nr. 106.</t>
  </si>
  <si>
    <t>Precīzā mikroklimata iekārta „STULZ” Mini Space CCU/CCD 41A,kompl. ar ārējo kondensatora bloku,tvaika mitrinātāju 2.0 kg/h, elektrisko sildītāju 2.0 kW ; dzesēšanas jauda-5.1kW,L-1500m3/h</t>
  </si>
  <si>
    <t>kompl</t>
  </si>
  <si>
    <t>Mikroklimata iekārtas speciālais freona apsaistes komplekts (iekārtas darbībai pie zemām āra gaisa T  C līdz -45o C</t>
  </si>
  <si>
    <t>Montāžas materiāli, palīgmateriāli (Freons, freona vara caurules ar izolāciju, kondensāta caurules, cauruļu turētāji, kronšteini, dekoratīvie nosegkanāli, elektroinstalācija)</t>
  </si>
  <si>
    <t>Montāžas darbi, mehānismi, transports</t>
  </si>
  <si>
    <t>Āzenes iela 14, telpa Nr. 202.</t>
  </si>
  <si>
    <t>Kondicionēšanas sistēmas ”LG Elektroniks”INVERTER sienas(split) tipa ārējais + iekšējais  modulis S36W,aukstumnesējs R410A, Qdzes /sild,nom.-10. kw</t>
  </si>
  <si>
    <t>Montāžas materiāli, palīgmateriāli (freons, freona vara caurules ar izolāciju, kondensāta caurules, cauruļu turētāji, kronšteini, dekoratīvie nosegkanāli, elektroinstalācija)</t>
  </si>
  <si>
    <t>Kondensāta novadīšanas mikrosūknis”SICCOM”</t>
  </si>
  <si>
    <t>Āzenes iela 14, telpa Nr. 222.</t>
  </si>
  <si>
    <t>Kondicionēšanas sistēmas”LG Elektroniks”INVERTER  tipa ārējais modulis MU5M30 multi,aukstumnesējs R410A, Qdzes /sild,nom.-10. kw</t>
  </si>
  <si>
    <t>Kondicionēšanas sistēmas”LG Elektroniks” INVERTER griestu konsoles tipa iekšējais  modulis MV24AH,  aukstumnesējs R410A, Qdzes /sild,nom.-7. kw</t>
  </si>
  <si>
    <t>Kondicionēšanas sistēmas”LG Elektroniks” INVERTER griestu konsoles tipa iekšējais  modulis MV12AH,  aukstumnesējs R410A, Qdzes /sild,nom.-3.5 kw</t>
  </si>
  <si>
    <t>Āzenes iela 24, telpa Nr. 262</t>
  </si>
  <si>
    <t>Kondicionēšanas sistēmas ”LG Elektroniks” INVERTER  tipa ārējais modulis UU37W,aukstumnesējs R410A, Qdzes /sild,nom.-10.0 kw</t>
  </si>
  <si>
    <t>Kondicionēšanas sistēmas ”LG Elektroniks” INVERTER griestu kasetes tipa  modulis UV36AH,  aukstumnesējs R410A, Qdzes / sild,nom.-10. kw</t>
  </si>
  <si>
    <t>Āzenes iela 14, telpa Nr. 125.</t>
  </si>
  <si>
    <t>Mikroklimata iekārtas speciālais freona apsaistes komplekts iekārtas darbībai pie zemām āra gaisa t C, līdz -45C</t>
  </si>
  <si>
    <t>Montāžas materiāli, palīgmateriāli (Freons, freona vara caurules ar izolāciju, kondensāta caurules, cauruļu turētāji, kronšteini, dekoratīvie nosegkanāli, elektroinstalācija, ūdens pievadu apsaiste)</t>
  </si>
  <si>
    <t>Āzenes iela 24, telpa Nr. 346.</t>
  </si>
  <si>
    <t>Kondicionēšanas sistēmas”LG Elektroniks”INVERTER  tipa ārējais modulis UU24W,aukstumnesējs R410A, Qdzes /sild,nom.-7. kw</t>
  </si>
  <si>
    <t>Kondicionēšanas sistēmas”LG Elektroniks” INVERTER griestugrīdas konsoles tipa  modulis UV24AH,  aukstumnesējs R410A, Qdzes /sild,nom.-7. kw</t>
  </si>
  <si>
    <t>Āzenes iela 24, telpa Nr. 437.</t>
  </si>
  <si>
    <t>Kondicionēšanas sistēmas”LG Elektroniks”INVERTER  tipa ārējais modulis UU37AH,aukstumnesējs R410A, Qdzes /sild,nom.-10. kw</t>
  </si>
  <si>
    <t>Kondicionēšanas sistēmas”LG Elektroniks” INVERTER griestu konsoles tipa  modulis UV36AH,  aukstumnesējs RA10A, Qdzes sild,nom.-10. kw</t>
  </si>
  <si>
    <t>Pieplūdes ventilators L=3000 m3/h  Pmin=300Pa, N=0,88 kW Systemair KD 400 XL1</t>
  </si>
  <si>
    <t>Trokšņu slāpētājs LDC 400-500</t>
  </si>
  <si>
    <t>Filtru kaseste ar filtru FFR 400+BFR 400 EU3</t>
  </si>
  <si>
    <t>Elektriskais kanāla sildītājs CB 400 M2</t>
  </si>
  <si>
    <t>Siltuma regulators TTC</t>
  </si>
  <si>
    <t>Izolējošās muftas FK 400</t>
  </si>
  <si>
    <t>Gravitācijas restes VK45</t>
  </si>
  <si>
    <t>Reg.reste komplektā ar piederumiem GSV 300x100 + GSF</t>
  </si>
  <si>
    <t>Reg.reste komplektā ar piederumiem GSV 400x100 + GSF</t>
  </si>
  <si>
    <t>Reg.reste komplektā ar piederumiem GSV 500x200 + GSF</t>
  </si>
  <si>
    <t>Gaisa vārsts SPI 160</t>
  </si>
  <si>
    <t>Gaisa vārsts SPI 400</t>
  </si>
  <si>
    <t>Gaisa vads d160</t>
  </si>
  <si>
    <t>Gaisa vads d315</t>
  </si>
  <si>
    <t>Gaisa vads d400</t>
  </si>
  <si>
    <t>Āzenes iela 20, telpa Nr. 142</t>
  </si>
  <si>
    <t>P1</t>
  </si>
  <si>
    <t>N1</t>
  </si>
  <si>
    <t>Ø315</t>
  </si>
  <si>
    <t>Ventilatora elektroinstalācija 230V/1~</t>
  </si>
  <si>
    <t>Ventilatora elastīgie savienojumi „Systemair”FK 315</t>
  </si>
  <si>
    <t>Ventilatora apgriezienu regulators „Systemair”RE 1.5</t>
  </si>
  <si>
    <t>Jumta hidroizolācija</t>
  </si>
  <si>
    <t>Trokšņa slāpētājs „Systemair”LDC 315-900; l=900mm</t>
  </si>
  <si>
    <t>Ugunsdrošs vārsts „Halton”FDC 315 (El-60)</t>
  </si>
  <si>
    <t>Nosedze 1100x1100mm virs autoklāva</t>
  </si>
  <si>
    <t>1100x1100</t>
  </si>
  <si>
    <t>Gaisa vads no cinkotā skārda</t>
  </si>
  <si>
    <t>t.m.</t>
  </si>
  <si>
    <t>Gaisa vadu veidgabali no fasondaļas</t>
  </si>
  <si>
    <t>Montāžas komplekts</t>
  </si>
  <si>
    <t>Nosūces ventilators L=3000 m3/h, P=700 Pa, N=3,615 kW Systemair CT 355-4</t>
  </si>
  <si>
    <t>Elastīgie savienojumi ISE/USE Systemair</t>
  </si>
  <si>
    <t>Gravitācijas restes VK 50-30</t>
  </si>
  <si>
    <t>Reg.reste komplektā ar piederumiem GSV 400X100 + GSF</t>
  </si>
  <si>
    <t>Nojume no cinkotā skārda 3000x 1000</t>
  </si>
  <si>
    <t>Gaisa vārsts SPI 200</t>
  </si>
  <si>
    <t>Gaisa vārsts SPI 315</t>
  </si>
  <si>
    <t>Atpakaļgaitas vārsts VKK 400</t>
  </si>
  <si>
    <t>Gaisa vads d200</t>
  </si>
  <si>
    <t>Pāreja apaļš/kantains 400/500x250</t>
  </si>
  <si>
    <t>N2</t>
  </si>
  <si>
    <t>Dzesēšanas sistēma</t>
  </si>
  <si>
    <t>Multisplit sistēma MHW 19-2 2,78+2,78 kW, N=1,8kW</t>
  </si>
  <si>
    <t>Āzenes iela 20, telpa Nr. 151</t>
  </si>
  <si>
    <t>ventilācijas agregāta elektroinstalācija 400V/3~</t>
  </si>
  <si>
    <t>agregāta rāmis</t>
  </si>
  <si>
    <t>agregāta vibroizolātori</t>
  </si>
  <si>
    <t>kondensāta novadīšanas PVC izvads ar sifonu, ar hidroslēgu, porgumijas aukstumizolāciju "Armaflex" AF b=5mm, PVC apv.</t>
  </si>
  <si>
    <t>gaisa ieņemšanas žalūziju reste "Flakt" RIS 900x600-SFe</t>
  </si>
  <si>
    <t>gaisa izmešanas žalūziju reste "Flakt" RIS 900x600-SFe</t>
  </si>
  <si>
    <t>trokšņa slāpētājs "Systemair" LDC 315-900; l=900mm</t>
  </si>
  <si>
    <t>trokšņa slāpētājs "Systemair" LDC 125-600; l=600mm</t>
  </si>
  <si>
    <t>droseļvārsts "Halton" PRA 125</t>
  </si>
  <si>
    <t>droseļvārsts "Halton" PRA 160</t>
  </si>
  <si>
    <t>droseļvārsts "Halton" PRA 200</t>
  </si>
  <si>
    <t>droseļvārsts "Halton" PRA 250</t>
  </si>
  <si>
    <t>pieplūdes difuzors "Halton" DHL 365 ar kasti CL-HD-M</t>
  </si>
  <si>
    <t>pieplūdes difuzora laminārais HEPA filtrs "Halton" (attīrīšanas pakāpe H14) CPL-LF-AL-305-305-68-0-H14-GF-P</t>
  </si>
  <si>
    <t>pieplūdes difuzors "Halton" DHL 600 ar kasti CL-HD-M</t>
  </si>
  <si>
    <t>pieplūdes difuzora laminārais HEPA filtrs "Halton" (attīrīšanas pakāpe H14) CPL-LF-AL-457-457-68-0-H14-GF-P</t>
  </si>
  <si>
    <t>nosūces difuzors "Halton" DHL 365 ar kasti CL-HD-M</t>
  </si>
  <si>
    <t>nosūces difuzora paneļa pre-filtrs "Halton" (attīrīšanas pakāpe F7) ST-WF-P-356-356-48-y-F7-GF-P</t>
  </si>
  <si>
    <t>nosūces difuzors "Halton" DHL 600 ar kasti CL-HD-M</t>
  </si>
  <si>
    <t>nosūces difuzora paneļa pre-filtrs "Halton" (attīrīšanas pakāpe F7) ST-WF-P-592-592-48-y-F7-GF-P</t>
  </si>
  <si>
    <t>gaisa vads no cinkotā skārda</t>
  </si>
  <si>
    <t>"Isover" akmens vates K LAM 100mm siltumizolācija</t>
  </si>
  <si>
    <t>gaisa vadu veidgabali un fasondaļas</t>
  </si>
  <si>
    <t>montāžas komplekts</t>
  </si>
  <si>
    <t>m²</t>
  </si>
  <si>
    <t>Pieplūdes-nosūces sistēma PN-1</t>
  </si>
  <si>
    <t>Ventilācija.</t>
  </si>
  <si>
    <t>Nosūces sistēma N-2</t>
  </si>
  <si>
    <t>kanāla tipa ventilators "Systemair" K 315L L=1200m3/h;H=220Pa; Nel=0,318kW; 230V/1~</t>
  </si>
  <si>
    <t>ventilatora elektroinstalācija 230V/1~</t>
  </si>
  <si>
    <t>ventilatora elastīgie savienojumi "Systemair" FK 315</t>
  </si>
  <si>
    <t>ventilatora apgriezienu regulators "Systemair" RE 1,5</t>
  </si>
  <si>
    <t>gaisa izmešanas gravitācijas žalūziju reste "Systemair" VK 35</t>
  </si>
  <si>
    <t>nosedze 1100x1100mm virs autoklava</t>
  </si>
  <si>
    <t>DN25</t>
  </si>
  <si>
    <t>500x400</t>
  </si>
  <si>
    <t>Ø250</t>
  </si>
  <si>
    <t>Ø200</t>
  </si>
  <si>
    <t>Ø125</t>
  </si>
  <si>
    <t>Ø160</t>
  </si>
  <si>
    <t>365x365</t>
  </si>
  <si>
    <t>305x305</t>
  </si>
  <si>
    <t>595x595</t>
  </si>
  <si>
    <t>457x457</t>
  </si>
  <si>
    <t>356x356</t>
  </si>
  <si>
    <t>592x592</t>
  </si>
  <si>
    <t>350x350</t>
  </si>
  <si>
    <t>Sistēma A11 A21 (aukstumnesējs- freons R 410-A</t>
  </si>
  <si>
    <t>dzesēšanas iekšējās iekārtas vibroizolātori</t>
  </si>
  <si>
    <t>dzesēšanas iekšējās iekārtas elektroinstalācija 400V/3~</t>
  </si>
  <si>
    <t>gaisa dzesēšanas ārēja aukstuma "Climaveneta" BRE014m STD/LT</t>
  </si>
  <si>
    <t>aukstuma iekārtas stiprināšanas rāmis</t>
  </si>
  <si>
    <t>ārējās dzesēšanas iekārta elektroistalācija 230V/1~</t>
  </si>
  <si>
    <t>nosūces reste "Flakt Woods" SV-1 600x400-S ar plūsmas regulējošo ierīci</t>
  </si>
  <si>
    <t>pieplūdes reste "Flakt Woods" SV-2 600x400-S ar plūsmas regulējošo ierīci</t>
  </si>
  <si>
    <t>kondensāta novadīšanas PVC caurule</t>
  </si>
  <si>
    <t>porgumijas aukstumizolācija "Armaflex" AF b=5mm</t>
  </si>
  <si>
    <t>kondensāta novadīšanas PVC sifons ar hidroslēgu</t>
  </si>
  <si>
    <t>vara cauruļvadi</t>
  </si>
  <si>
    <t>freons R 410-A sistēmas uzpildīšanai</t>
  </si>
  <si>
    <t>cauruļvadu fasondaļas</t>
  </si>
  <si>
    <t>600x400</t>
  </si>
  <si>
    <t>600x500</t>
  </si>
  <si>
    <t>DN32</t>
  </si>
  <si>
    <t>Ø1/2"</t>
  </si>
  <si>
    <t>Ø3/4"</t>
  </si>
  <si>
    <t>"Armaflex" AF-9MM/A pašlīmējošā porgumijas siltumizolācija + PVC</t>
  </si>
  <si>
    <t>porgumijas aukstumizolācija "Armaflex" AF b=9mm + PVC</t>
  </si>
  <si>
    <t>Sistēma A12 A22 (aukstumnesējs- freons R 410-A)</t>
  </si>
  <si>
    <t>aukstuma iekārtas elektroistalācija 230V/1~</t>
  </si>
  <si>
    <t>telpas gaisa dzesētājs "LG" MT18AH NQO komplektā ar stiprināšanas kronšteiniem un vadības pultu</t>
  </si>
  <si>
    <t>telpas dzesētāja elektroistalācija</t>
  </si>
  <si>
    <t>Ø1/4"</t>
  </si>
  <si>
    <t>Ø3/8"</t>
  </si>
  <si>
    <t>porgumijas aukstumizolācija "Armaflex" AF b=5mm + PVC</t>
  </si>
  <si>
    <t>Meža iela 1/7,   pagrabtelpa (telpa Nr. 162)</t>
  </si>
  <si>
    <t>Kondicionēšanas sistēmas ”LG Elektroniks”INVERTER  tipa ārējais modulis UU37W,aukstumnesējs R410A, Qdzes /sild,nom.-10.0 kw</t>
  </si>
  <si>
    <t>Meža iela 1/4, datortelpa (238. telpa)</t>
  </si>
  <si>
    <t>Kondicionēšanas sistēmas ”LG Elektroniks”INVERTER  tipa ārējais modulis MU5M30 multi,aukstumnesējs R410A, Qdzes /sild,nom.-10. kw</t>
  </si>
  <si>
    <t>Kondicionēšanas sistēmas ”LG Elektroniks” INVERTER griestu konsoles tipa iekšējais  modulis MV18AH,  aukstumnesējs R410A, Qdzes /sild,nom.-5. kw</t>
  </si>
  <si>
    <t>Kondicionēšanas sistēmas ”LG Elektroniks” INVERTER griestu konsoles tipa iekšējais  modulis UV36AH,  aukstumnesējs R410A, Qdzes /sild,nom.-10 kw</t>
  </si>
  <si>
    <t>Kondicionēšanas sistēmas ”LG Elektroniks”INVERTER  tipa ārējais modulis UU37W,aukstumnesējs R410A, Qdzes /sild,nom.-10. kw</t>
  </si>
  <si>
    <t>Āzenes iela 24, telpa Nr. 459</t>
  </si>
  <si>
    <t>Sistēma  VN-415/pieslēgums pie ERAF projekts/</t>
  </si>
  <si>
    <t>Droseļvārsts AGRJ  250</t>
  </si>
  <si>
    <t>Līkums no melna plānlokšņu skārda B=0.6mm d=160mm</t>
  </si>
  <si>
    <t>Līkums no melna plānlokšņu skārda B=0.6mm d=250mm</t>
  </si>
  <si>
    <t>Puslīkums no melna plānlokšņu skārda B=0.6mm d=250mm</t>
  </si>
  <si>
    <t>Strejgabals D200/D160/D200mm</t>
  </si>
  <si>
    <t>Strejgabals D250/D160/D250mm</t>
  </si>
  <si>
    <t>Krustenis 400x300/D250/D250mm</t>
  </si>
  <si>
    <t>Pāreja D200/D160</t>
  </si>
  <si>
    <t>Pāreja D250/D160</t>
  </si>
  <si>
    <t>Gaisa vads no melna plānlokšņu skārda b=0.6mm D100</t>
  </si>
  <si>
    <t>Gaisa vads no melna plānlokšņu skārda b=0.6mm D160/D200</t>
  </si>
  <si>
    <t>Gaisa vads no melna plānlokšņu skārda b=0.6mm D250</t>
  </si>
  <si>
    <t>Pārplūdes reste SIA „Actika Baltija”AP 800x350</t>
  </si>
  <si>
    <t>Nosūces sistēma NN-1</t>
  </si>
  <si>
    <t>Kanālu radiālais ventilators „Ostberg” CK 160 C,ražotājs Zviedrija</t>
  </si>
  <si>
    <t>Ātrumu regulators ” Ostberg” VRS 0.5U, ražotājs Zviedrija</t>
  </si>
  <si>
    <t>Lokanais ieliktnis DK 160</t>
  </si>
  <si>
    <t>Trokšņa slāpētājs LDC 160</t>
  </si>
  <si>
    <t xml:space="preserve">Nosūces difuzors DPU 100 </t>
  </si>
  <si>
    <t>Pretspiediena vārsts RSK 160</t>
  </si>
  <si>
    <t>Līkums no melna plānlokšņu skārda B=0.6mm d=100mm</t>
  </si>
  <si>
    <t>Puslīkums no melna plānlokšņu skārda B=0.6mm d=160mm</t>
  </si>
  <si>
    <t>Krustenis D125/D100/D100/D125mm</t>
  </si>
  <si>
    <t>Krustenis D160/D100/D100/D160mm</t>
  </si>
  <si>
    <t>Pāreja D160/D125</t>
  </si>
  <si>
    <t>Gaisa vads no melna plānlokšņu skārda b=0.6mm D125</t>
  </si>
  <si>
    <t>Gaisa vads no melna plānlokšņu skārda b=0.6mm D160</t>
  </si>
  <si>
    <t>Jumtiņš DNI 160</t>
  </si>
  <si>
    <t>Jumta caurejas mezgls KP 16-80 SIA „MVSS”</t>
  </si>
  <si>
    <t>Siltumizolācija „Paroc” PV-LAM, b=30mm</t>
  </si>
  <si>
    <t>Gaisa vadu krāsošana no ārpuses ar PHV emalju,2.x</t>
  </si>
  <si>
    <t>Gaisa vadu gruntēšana no iekšpuses ar XC-010,2.x</t>
  </si>
  <si>
    <t>Gaisa vadu krāsošana no iekšpus. ar ķīmiski izturīgu emalju XCE,2x</t>
  </si>
  <si>
    <t>1.1</t>
  </si>
  <si>
    <t>1.2</t>
  </si>
  <si>
    <t>1.3</t>
  </si>
  <si>
    <t>1.4</t>
  </si>
  <si>
    <t>1.5</t>
  </si>
  <si>
    <t>1.6</t>
  </si>
  <si>
    <t>1.7</t>
  </si>
  <si>
    <t>1.8</t>
  </si>
  <si>
    <t>1.9</t>
  </si>
  <si>
    <t>1.10</t>
  </si>
  <si>
    <t>1.11</t>
  </si>
  <si>
    <t>1.12</t>
  </si>
  <si>
    <t>1.13</t>
  </si>
  <si>
    <t>1.14</t>
  </si>
  <si>
    <t>1.15</t>
  </si>
  <si>
    <t>1.16</t>
  </si>
  <si>
    <t>1.17</t>
  </si>
  <si>
    <t>1.18</t>
  </si>
  <si>
    <t>1.19</t>
  </si>
  <si>
    <t>1.20</t>
  </si>
  <si>
    <t>2.1</t>
  </si>
  <si>
    <t>2.2</t>
  </si>
  <si>
    <t>2.3</t>
  </si>
  <si>
    <t>2.4</t>
  </si>
  <si>
    <t>2.5</t>
  </si>
  <si>
    <t>2.6</t>
  </si>
  <si>
    <t>2.7</t>
  </si>
  <si>
    <t>2.8</t>
  </si>
  <si>
    <t>2.9</t>
  </si>
  <si>
    <t>2.10</t>
  </si>
  <si>
    <t>2.11</t>
  </si>
  <si>
    <t>2.12</t>
  </si>
  <si>
    <t>2.13</t>
  </si>
  <si>
    <t>2.14</t>
  </si>
  <si>
    <t>2.15</t>
  </si>
  <si>
    <t>Precīzā mikroklimata  iekārta „STULZ ”Mini Space  CCU/CCD 41A, komplektā ar ārējo kondensatora bloku, tvaika mitrinātāju 2.0 kg/h, elektrisko sildītāju 2.0 kW, dzesēšanas jauda -5.1kW, L 1500 m3/h</t>
  </si>
  <si>
    <t>Kanāla tipa ventilators „Systemair”K315L  L=1200m3/h; H=220Pa; Nel=0,318kW; 230V/1~</t>
  </si>
  <si>
    <t>PVN</t>
  </si>
  <si>
    <t>Analogas iekārtas</t>
  </si>
  <si>
    <t>Precīzā mikroklimata iekārta „Hi Ref” JAUR0060H, kompl. ar ārējo kondensatora bloku PEC3N-112, tvaika mitrinātāju 3.0 kg/h, elektrisko sildītāju 1,6 kW ; dzesēšanas jauda-6,5 kW,L-1785m3/h</t>
  </si>
  <si>
    <t>Ārējais kondensatora bloks PEC3N-112</t>
  </si>
  <si>
    <t>nosūces reste "Systemair" NOVA-A-2 510x440-H ar plūsmas regulējošo ierīci</t>
  </si>
  <si>
    <t>nosūces reste "Systemair" NOVA-A-2 400x500-H ar plūsmas regulējošo ierīci</t>
  </si>
  <si>
    <t>Invertera tipa gaisa dzesēšanas ārēja aukstuma iekārta Toshiba RAV-SM563ATR-E, Qa=5 kW - 2 gab.</t>
  </si>
  <si>
    <t>Telpas gaisa dzesētājs "Toshiba" RAVSM564MUT-E komplektā ar stiprināšanas kronšteiniem un vadības pultu</t>
  </si>
  <si>
    <t>Kondicionēšanas sistēmas ”Toshiba”INVERTER  tipa ārējais modulis RAV-SM563AT-Ei,aukstumnesējs R410A, Qdzes /sild,nom.-5. Kw - 2.GAB.</t>
  </si>
  <si>
    <t>Kondicionēšanas sistēmas ”Toshiba” INVERTER griestu konsoles tipa iekšējais  modulis RAV-SM562XT-E aukstumnesējs R410A, Qdzes /sild,nom.-5. kw</t>
  </si>
  <si>
    <t>Kondicionēšanas sistēmas ”Toshiba”INVERTER  tipa ārējais modulis RAV-SM1103AT-E,aukstumnesējs R410A, Qdzes /sild,nom.-10. Kw .</t>
  </si>
  <si>
    <t>Kondicionēšanas sistēmas ”Toshiba” INVERTER griestu konsoles tipa iekšējais  modulis RAV-SM1104CT-E aukstumnesējs R410A, Qdzes /sild,nom.-10. kw</t>
  </si>
  <si>
    <t>Kondicionēšanas sistēmas ”Toshiba”INVERTER  tipa ārējais modulis RAV-SM803AT-E, aukstumnesējs R410A, Qdzes /sild,nom.-7. Kw .</t>
  </si>
  <si>
    <t>Kondicionēšanas sistēmas ”Toshiba” INVERTER griestu konsoles tipa iekšējais  modulis RAV-SM802XT-E aukstumnesējs R410A, Qdzes /sild,nom.-7. kw</t>
  </si>
  <si>
    <t>gaisa apstrādes agregāts "VBW" BS-1 komplekta ar automātikas vadības bloku un 2 ventilatora frekvenču pārveidotājiem 230V/1~; pieplūde- 1350m3/h, H=420Pa; nosūce- 1350m3/h;H=420Pa; rotējošs siltummainis (efektivitāte 83,2%); filtrēšana pieplūde- G4, EU7; filtrēšana nosūce- EU5, gaisa recirkulācijas kamera ar motorizētiem vārstiem; kalorifera siltuma jauda Qs=6 kW; (siltumnesējs- elektrība 400V/3~); freona dzesētāja jauda 6+6 kW, kopējā elektriskā slodze Nel=7,5kW; 400V/3~</t>
  </si>
  <si>
    <t>konstantas plūsmas vārsts RPK-80, Systemair</t>
  </si>
  <si>
    <t>konstantas plūsmas vārsts RPK-100, Systemair</t>
  </si>
  <si>
    <t>konstantas plūsmas vārsts RPK-125, Systemair</t>
  </si>
  <si>
    <t>konstantas plūsmas vārsts RPK-160, Systemair</t>
  </si>
  <si>
    <t>Piezīmes</t>
  </si>
  <si>
    <t>151. telpa</t>
  </si>
  <si>
    <t>Vēl nav uzlikts, bet nav nepieciešams kondicionieris ar tik lielu jaudu.</t>
  </si>
  <si>
    <t>1</t>
  </si>
  <si>
    <t>2</t>
  </si>
  <si>
    <t>3</t>
  </si>
  <si>
    <t>5</t>
  </si>
  <si>
    <t>6</t>
  </si>
  <si>
    <t>7</t>
  </si>
  <si>
    <t>8</t>
  </si>
  <si>
    <t>9</t>
  </si>
  <si>
    <t>Dzesēšanas iekšējās iekārtas elektroinstalācija 400V/3~</t>
  </si>
  <si>
    <t>Aukstuma iekārtas stiprināšanas rāmis</t>
  </si>
  <si>
    <t>Ārējās dzesēšanas iekārta elektroistalācija 230V/1~</t>
  </si>
  <si>
    <t>Nosūces reste "Systemair" NOVA-A-2 510x440-H ar plūsmas regulējošo ierīci</t>
  </si>
  <si>
    <t>Ventilācijas agregāta elektroinstalācija 400V/3~</t>
  </si>
  <si>
    <t>Agregāta rāmis</t>
  </si>
  <si>
    <t>Agregāta vibroizolātori</t>
  </si>
  <si>
    <t>Kondensāta novadīšanas PVC izvads ar sifonu, ar hidroslēgu, porgumijas aukstumizolāciju "Armaflex" AF b=5mm, PVC apv.</t>
  </si>
  <si>
    <t>Sistēmas palaišana, ieregulēšana, parametru iestādīšana un personāla insruktāža</t>
  </si>
  <si>
    <t>510x440</t>
  </si>
  <si>
    <t>400x500</t>
  </si>
  <si>
    <t>Multisplit sistēmas „Toshiba” ārējais modulis RAS-M18-UAV-E + iekšējais modulis RAS-B13SKVP-E 2 gab.</t>
  </si>
  <si>
    <r>
      <t>Mikroklimata iekārtas speciālais freona apsaistes komplekts (iekārtas darbībai pie zemām āra gaisa T  C līdz -45</t>
    </r>
    <r>
      <rPr>
        <vertAlign val="superscript"/>
        <sz val="10"/>
        <rFont val="Arial"/>
        <family val="2"/>
      </rPr>
      <t>o</t>
    </r>
    <r>
      <rPr>
        <sz val="10"/>
        <rFont val="Arial"/>
        <family val="2"/>
      </rPr>
      <t xml:space="preserve"> C</t>
    </r>
  </si>
  <si>
    <r>
      <t>Precīzā mikroklimata iekārta „Hi Ref” JAUR0060H, kompl. ar ārējo kondensatora bloku PEC3N-112, tvaika mitrinātāju 3.0 kg/h, elektrisko sildītāju 1,6 kW ; dzesēšanas jauda-6,5 kW,L-1785m</t>
    </r>
    <r>
      <rPr>
        <vertAlign val="superscript"/>
        <sz val="10"/>
        <rFont val="Arial"/>
        <family val="2"/>
      </rPr>
      <t>3</t>
    </r>
    <r>
      <rPr>
        <sz val="10"/>
        <rFont val="Arial"/>
        <family val="2"/>
      </rPr>
      <t>/h</t>
    </r>
  </si>
  <si>
    <t>Atvērumu izveidošana un aizdare (apdares materiāli: putas, špaktele, krāsa u.t.t.)</t>
  </si>
  <si>
    <t>Sistēmas palaišana, ieregulēšana, parametru iestādīšana un personāla instruktāža</t>
  </si>
  <si>
    <t>Sistēmas palaišana, ieregulēšana, parametru iestādīšana, ventilācijas sistēmas pases sastādīšana un personāla instruktāža</t>
  </si>
  <si>
    <r>
      <t>Mikroklimata iekārtas speciālais freona apsaistes komplekts iekārtas darbībai pie zemām āra gaisa t C, līdz -45</t>
    </r>
    <r>
      <rPr>
        <vertAlign val="superscript"/>
        <sz val="10"/>
        <rFont val="Arial"/>
        <family val="2"/>
      </rPr>
      <t xml:space="preserve">0 </t>
    </r>
    <r>
      <rPr>
        <sz val="10"/>
        <rFont val="Arial"/>
        <family val="2"/>
      </rPr>
      <t>C</t>
    </r>
  </si>
  <si>
    <r>
      <t>Mikroklimata iekārtas speciālais freona apsaistes komplekts iekārtas darbībai pie zemām āra gaisa T  C līdz -45</t>
    </r>
    <r>
      <rPr>
        <vertAlign val="superscript"/>
        <sz val="10"/>
        <rFont val="Arial"/>
        <family val="2"/>
      </rPr>
      <t>o</t>
    </r>
    <r>
      <rPr>
        <sz val="10"/>
        <rFont val="Arial"/>
        <family val="2"/>
      </rPr>
      <t xml:space="preserve"> C</t>
    </r>
  </si>
  <si>
    <t>Automātiskās vadības bloks ar pārspiediena uzturēšanas funkcijām telpās (spiediena devēji pieplūdes un nosūces gaisa vados, diferencāl spiediena devēji telpās 0-50Pa)</t>
  </si>
  <si>
    <t>Nosūces reste "Systemair" NOVA-A-2 400x500-H ar plūsmas regulējošo ierīci</t>
  </si>
  <si>
    <t>10</t>
  </si>
  <si>
    <t>Montāžas materiāli, palīgmateriāli (Freons)</t>
  </si>
  <si>
    <r>
      <t>Gaisa apstrādes agregāts "VBW" BS-1 komplektā ar  2 ventilatora frekvenču pārveidotājiem 230V/1~; pieplūde- 1350m</t>
    </r>
    <r>
      <rPr>
        <vertAlign val="superscript"/>
        <sz val="10"/>
        <rFont val="Arial"/>
        <family val="2"/>
      </rPr>
      <t>3</t>
    </r>
    <r>
      <rPr>
        <sz val="10"/>
        <rFont val="Arial"/>
        <family val="2"/>
      </rPr>
      <t>/h, H=650Pa; nosūce- 1350m3/h;H=650Pa; rotējošs siltummainis (efektivitāte 83,2%); filtrēšana pieplūde- G4, EU7; filtrēšana nosūce- EU5, gaisa recirkulācijas kamera ar motorizētiem vārstiem; kalorifera siltuma jauda Qs=6 kW; (siltumnesējs- elektrība 400V/3~); freona dzesētāja jauda 6+6 kW, kopējā elektriskā slodze N</t>
    </r>
    <r>
      <rPr>
        <vertAlign val="subscript"/>
        <sz val="10"/>
        <rFont val="Arial"/>
        <family val="2"/>
      </rPr>
      <t>el</t>
    </r>
    <r>
      <rPr>
        <sz val="10"/>
        <rFont val="Arial"/>
        <family val="2"/>
      </rPr>
      <t>=7,5kW; 400V/3~, tā montāža un visi nepieciešamie palīgdarbi</t>
    </r>
  </si>
  <si>
    <t>Montāžas darbi, visi nepieciešamie palīgdarbi, mehānismi, transports</t>
  </si>
  <si>
    <t>Esošo kondicionēšanas bloku demontāža. Montāžas darbi, visi nepieciešamie palīgdarbi, mehānismi, transports</t>
  </si>
  <si>
    <t>ATKLĀTA KONKURSA AR ID NR, RTU-2013/107 2. pielikums</t>
  </si>
  <si>
    <t>ATKLĀTAM KONKURSAM "Ventilācijas izbūves darbi, iekārtu piegāde un uzstādīšana”, id nr. RTU-2013/107</t>
  </si>
  <si>
    <t>Pasūtītājs: Rīgas Tehniskā universitāte</t>
  </si>
  <si>
    <t>Objekts: Āzenes iela 14</t>
  </si>
  <si>
    <t>Adrese: Āzenes iela 14, telpa Nr. 106</t>
  </si>
  <si>
    <t>Projekts: „Nanostrukturēto un daudzfunkcionālo materiālu, konstrukciju un tehnoloģiju Valsts nozīmes pētniecības centra zinātniskās infrastruktūras attīstīšana”, 
Vienoš. Nr. 2011/0041/2DP/2.1.1.3.1/11/IPIA/VIAA/004</t>
  </si>
  <si>
    <t>Soc. nodoklis</t>
  </si>
  <si>
    <t xml:space="preserve">Projekts: „Enerģijas un vides resursu ieguves un ilgtspējīgas izmantošanas tehnoloģiju valsts nozīmes pētniecības centra izveide (ietverot arī Transporta un mašīnbūves centra attīstību)”, 
vienoš. Nr. 2011/0060/2DP/2.1.1.3.1./11/IPIA/VIAA/007 </t>
  </si>
  <si>
    <t>Adrese: Rīga, Āzenes iela 14, telpa Nr. 125</t>
  </si>
  <si>
    <t>Laika norma
(c/st.)</t>
  </si>
  <si>
    <t>Darba samaksas likme 
(Ls/st.)</t>
  </si>
  <si>
    <t>Darba alga 
(Ls)</t>
  </si>
  <si>
    <t>Materiāli 
(Ls)</t>
  </si>
  <si>
    <t>Mehānismi 
(Ls)</t>
  </si>
  <si>
    <t>Kopā (Ls)</t>
  </si>
  <si>
    <t>Darb- ietilpība
 (c/st.)</t>
  </si>
  <si>
    <t>Mehānismi, noma, amortiz. (Ls)</t>
  </si>
  <si>
    <t>Summa 
(Ls)</t>
  </si>
  <si>
    <t>PASŪTĪTĀJA TEHNISKĀ SPECIFIKĀCIJA UN PRETENDENTA TEHNISKAIS UN FINANŠU PIEDĀVĀJUMS</t>
  </si>
  <si>
    <t>Objekts: Āzenes iela 20</t>
  </si>
  <si>
    <t>Adrese: Rīga, Āzenes iela 20, telpa Nr. 151</t>
  </si>
  <si>
    <t>Adrese: Rīga, Āzenes iela 20, telpa Nr. 142</t>
  </si>
  <si>
    <t>Objekts: Āzenes iela 24</t>
  </si>
  <si>
    <t>Adrese: Rīga, Āzenes iela 24, telpa Nr. 459</t>
  </si>
  <si>
    <t>Projekts: „Farmācijas un biomedicīnas Valsts nozīmes pētniecības centra zinātniskās infrastruktūras attīstība”, vienoš. Nr. 2011/0045/2DP/2.1.1.3.1./11/IPIA/VIAA/001</t>
  </si>
  <si>
    <t>Velkmes skapju izgatavošana un uzstādīšana</t>
  </si>
  <si>
    <t>Izlietnes (izmērs 295x145x165mm) ar sifonu</t>
  </si>
  <si>
    <t>Elektroinstalācija (aizsardzības līm. IP55)</t>
  </si>
  <si>
    <t>Iekšējais apgaismojums 2x36W</t>
  </si>
  <si>
    <t>Sanitārtehnisko komunikāciju pieslēgšana velkmes skapjiem.</t>
  </si>
  <si>
    <t xml:space="preserve">Velkmes skapju izgatavošana un uzstādīšana (Izmērs 2525x3000x850mm, ar darba virsmas augstumu 900mm): Darba virsma un muguras siena – glancēta keramika; Velkmes kustīgajā daļā – polikarbonāta stikli, sānu sienās – polikarbonāta stikls 4 mm;
4 ūdens padeves punkti uz skapja aizmugurējās sienas; 1 saspiestā gaisa padeves punkts uz skapja aizmugurējās sienas; Zemvelkmes skapīši – ventilējami; ar 1 plauktu; Eņģes, rokturi – nekorodējošs materiāls.
</t>
  </si>
  <si>
    <t xml:space="preserve">Kontaktligzdas 220V </t>
  </si>
  <si>
    <t>Darbi izpildāmi saskaņā ar Nolikuma 7. pielikumu</t>
  </si>
  <si>
    <t>Atvērumu izveidošana un aizdare (apdares materiāli: putas, špaktele, krāsa u.tt )</t>
  </si>
  <si>
    <r>
      <t xml:space="preserve">Ja tehniskajā specifikācijā </t>
    </r>
    <r>
      <rPr>
        <i/>
        <sz val="10"/>
        <color indexed="10"/>
        <rFont val="Arial"/>
        <family val="2"/>
      </rPr>
      <t>norādīts konkrēts preču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Pierādīt attiecīgo ekvivalenci, iesniedzot atbilstošus dokumentus, ir Pretendenta pienākums.</t>
    </r>
  </si>
  <si>
    <r>
      <t xml:space="preserve">Ja tehniskajā specifikācijā </t>
    </r>
    <r>
      <rPr>
        <i/>
        <sz val="10"/>
        <color indexed="10"/>
        <rFont val="Arial"/>
        <family val="2"/>
      </rPr>
      <t>norādīts konkrēts preču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Pierādīt attiecīgo ekvivalenci, iesniedzot atbilstošus dokumentus, ir Pretendenta pienākums.</t>
    </r>
  </si>
</sst>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quot;р.&quot;_-;\-* #,##0.00&quot;р.&quot;_-;_-* &quot;-&quot;??&quot;р.&quot;_-;_-@_-"/>
    <numFmt numFmtId="173" formatCode="0.00;\$#\ ##,000;;"/>
    <numFmt numFmtId="174" formatCode="0.0"/>
    <numFmt numFmtId="175" formatCode="0.0%"/>
    <numFmt numFmtId="176" formatCode="0.000%"/>
    <numFmt numFmtId="177" formatCode="&quot;Yes&quot;;&quot;Yes&quot;;&quot;No&quot;"/>
    <numFmt numFmtId="178" formatCode="&quot;True&quot;;&quot;True&quot;;&quot;False&quot;"/>
    <numFmt numFmtId="179" formatCode="&quot;On&quot;;&quot;On&quot;;&quot;Off&quot;"/>
    <numFmt numFmtId="180" formatCode="0.000"/>
    <numFmt numFmtId="181" formatCode="[$€-2]\ #,##0.00_);[Red]\([$€-2]\ #,##0.00\)"/>
  </numFmts>
  <fonts count="71">
    <font>
      <sz val="11"/>
      <color theme="1"/>
      <name val="Calibri"/>
      <family val="2"/>
    </font>
    <font>
      <sz val="11"/>
      <color indexed="8"/>
      <name val="Calibri"/>
      <family val="2"/>
    </font>
    <font>
      <sz val="10"/>
      <name val="Arial"/>
      <family val="2"/>
    </font>
    <font>
      <b/>
      <sz val="10"/>
      <name val="Arial"/>
      <family val="2"/>
    </font>
    <font>
      <sz val="8"/>
      <name val="Arial"/>
      <family val="2"/>
    </font>
    <font>
      <b/>
      <sz val="8"/>
      <name val="Arial"/>
      <family val="2"/>
    </font>
    <font>
      <sz val="7"/>
      <name val="Arial"/>
      <family val="2"/>
    </font>
    <font>
      <u val="single"/>
      <sz val="10"/>
      <color indexed="12"/>
      <name val="Arial"/>
      <family val="2"/>
    </font>
    <font>
      <sz val="10"/>
      <color indexed="8"/>
      <name val="Times New Roman"/>
      <family val="1"/>
    </font>
    <font>
      <b/>
      <sz val="10"/>
      <color indexed="8"/>
      <name val="Times New Roman"/>
      <family val="1"/>
    </font>
    <font>
      <b/>
      <sz val="14"/>
      <color indexed="8"/>
      <name val="Times New Roman"/>
      <family val="1"/>
    </font>
    <font>
      <sz val="12"/>
      <color indexed="8"/>
      <name val="Times New Roman"/>
      <family val="1"/>
    </font>
    <font>
      <b/>
      <sz val="12"/>
      <color indexed="8"/>
      <name val="Times New Roman"/>
      <family val="1"/>
    </font>
    <font>
      <sz val="16"/>
      <color indexed="8"/>
      <name val="Calibri"/>
      <family val="2"/>
    </font>
    <font>
      <b/>
      <sz val="11"/>
      <color indexed="10"/>
      <name val="Calibri"/>
      <family val="2"/>
    </font>
    <font>
      <sz val="11"/>
      <color indexed="10"/>
      <name val="Calibri"/>
      <family val="2"/>
    </font>
    <font>
      <sz val="8"/>
      <color indexed="10"/>
      <name val="Arial"/>
      <family val="2"/>
    </font>
    <font>
      <b/>
      <sz val="8"/>
      <color indexed="10"/>
      <name val="Arial"/>
      <family val="2"/>
    </font>
    <font>
      <b/>
      <sz val="14"/>
      <color indexed="10"/>
      <name val="Times New Roman"/>
      <family val="1"/>
    </font>
    <font>
      <b/>
      <sz val="10"/>
      <color indexed="10"/>
      <name val="Times New Roman"/>
      <family val="1"/>
    </font>
    <font>
      <sz val="10"/>
      <color indexed="10"/>
      <name val="Times New Roman"/>
      <family val="1"/>
    </font>
    <font>
      <b/>
      <sz val="12"/>
      <color indexed="10"/>
      <name val="Times New Roman"/>
      <family val="1"/>
    </font>
    <font>
      <sz val="12"/>
      <color indexed="10"/>
      <name val="Times New Roman"/>
      <family val="1"/>
    </font>
    <font>
      <b/>
      <sz val="14"/>
      <name val="Arial"/>
      <family val="2"/>
    </font>
    <font>
      <b/>
      <sz val="12"/>
      <name val="Arial"/>
      <family val="2"/>
    </font>
    <font>
      <vertAlign val="superscript"/>
      <sz val="10"/>
      <name val="Arial"/>
      <family val="2"/>
    </font>
    <font>
      <vertAlign val="subscript"/>
      <sz val="10"/>
      <name val="Arial"/>
      <family val="2"/>
    </font>
    <font>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8"/>
      <name val="Arial"/>
      <family val="2"/>
    </font>
    <font>
      <b/>
      <sz val="11"/>
      <color indexed="8"/>
      <name val="Arial"/>
      <family val="2"/>
    </font>
    <font>
      <sz val="10"/>
      <color indexed="8"/>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0"/>
      <color theme="1"/>
      <name val="Arial"/>
      <family val="2"/>
    </font>
    <font>
      <b/>
      <sz val="10"/>
      <color theme="1"/>
      <name val="Arial"/>
      <family val="2"/>
    </font>
    <font>
      <i/>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1" fillId="31" borderId="7" applyNumberFormat="0" applyFont="0" applyAlignment="0" applyProtection="0"/>
    <xf numFmtId="0" fontId="62" fillId="26"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2" fillId="0" borderId="0">
      <alignment/>
      <protection/>
    </xf>
  </cellStyleXfs>
  <cellXfs count="135">
    <xf numFmtId="0" fontId="0" fillId="0" borderId="0" xfId="0" applyFont="1" applyAlignment="1">
      <alignment/>
    </xf>
    <xf numFmtId="2" fontId="5" fillId="0" borderId="0" xfId="0" applyNumberFormat="1" applyFont="1" applyAlignment="1">
      <alignment/>
    </xf>
    <xf numFmtId="0" fontId="0" fillId="0" borderId="0" xfId="0" applyAlignment="1">
      <alignment/>
    </xf>
    <xf numFmtId="0" fontId="4" fillId="0" borderId="0" xfId="0" applyFont="1" applyAlignment="1">
      <alignment/>
    </xf>
    <xf numFmtId="0" fontId="5" fillId="0" borderId="10" xfId="0" applyFont="1" applyBorder="1" applyAlignment="1">
      <alignment horizontal="center" vertical="center"/>
    </xf>
    <xf numFmtId="0" fontId="4" fillId="0" borderId="10" xfId="0" applyFont="1" applyBorder="1" applyAlignment="1">
      <alignment horizontal="center"/>
    </xf>
    <xf numFmtId="2" fontId="4" fillId="0" borderId="10" xfId="0" applyNumberFormat="1" applyFont="1" applyBorder="1" applyAlignment="1">
      <alignment/>
    </xf>
    <xf numFmtId="0" fontId="4" fillId="0" borderId="10" xfId="0" applyFont="1" applyBorder="1" applyAlignment="1">
      <alignment horizontal="center" vertical="center"/>
    </xf>
    <xf numFmtId="2" fontId="4" fillId="0" borderId="10" xfId="0" applyNumberFormat="1" applyFont="1" applyBorder="1" applyAlignment="1">
      <alignment vertical="center"/>
    </xf>
    <xf numFmtId="0" fontId="4" fillId="0" borderId="0" xfId="0" applyFont="1" applyAlignment="1">
      <alignment horizontal="left"/>
    </xf>
    <xf numFmtId="0" fontId="4" fillId="0" borderId="0" xfId="0" applyFont="1" applyAlignment="1">
      <alignment horizontal="left"/>
    </xf>
    <xf numFmtId="0" fontId="10" fillId="0" borderId="10" xfId="0" applyFont="1" applyBorder="1" applyAlignment="1">
      <alignment horizontal="center" vertical="top" wrapText="1"/>
    </xf>
    <xf numFmtId="0" fontId="8" fillId="0" borderId="10" xfId="0" applyFont="1" applyBorder="1" applyAlignment="1">
      <alignment vertical="top" wrapText="1"/>
    </xf>
    <xf numFmtId="0" fontId="8" fillId="0" borderId="10" xfId="0" applyFont="1" applyBorder="1" applyAlignment="1">
      <alignment horizontal="justify" vertical="top" wrapText="1"/>
    </xf>
    <xf numFmtId="0" fontId="12" fillId="0" borderId="10" xfId="0" applyFont="1" applyBorder="1" applyAlignment="1">
      <alignment horizontal="center" vertical="top" wrapText="1"/>
    </xf>
    <xf numFmtId="0" fontId="8" fillId="0" borderId="10" xfId="0" applyFont="1" applyBorder="1" applyAlignment="1">
      <alignment wrapText="1"/>
    </xf>
    <xf numFmtId="0" fontId="8" fillId="0" borderId="10" xfId="0" applyFont="1" applyBorder="1" applyAlignment="1">
      <alignment horizontal="center" wrapText="1"/>
    </xf>
    <xf numFmtId="49" fontId="4" fillId="0" borderId="10" xfId="0" applyNumberFormat="1" applyFont="1" applyBorder="1" applyAlignment="1">
      <alignment horizontal="center"/>
    </xf>
    <xf numFmtId="0" fontId="0" fillId="0" borderId="0" xfId="0" applyFill="1" applyAlignment="1">
      <alignment/>
    </xf>
    <xf numFmtId="0" fontId="5" fillId="0" borderId="10" xfId="0" applyFont="1" applyFill="1" applyBorder="1" applyAlignment="1">
      <alignment horizontal="center" vertical="center"/>
    </xf>
    <xf numFmtId="2" fontId="4" fillId="0" borderId="10" xfId="0" applyNumberFormat="1" applyFont="1" applyFill="1" applyBorder="1" applyAlignment="1">
      <alignment/>
    </xf>
    <xf numFmtId="2" fontId="4" fillId="0" borderId="10" xfId="0" applyNumberFormat="1" applyFont="1" applyFill="1" applyBorder="1" applyAlignment="1">
      <alignment/>
    </xf>
    <xf numFmtId="2" fontId="4" fillId="0" borderId="10" xfId="0" applyNumberFormat="1" applyFont="1" applyBorder="1" applyAlignment="1">
      <alignment horizontal="center" vertical="center"/>
    </xf>
    <xf numFmtId="2" fontId="4"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12" fillId="0" borderId="10" xfId="0" applyFont="1" applyFill="1" applyBorder="1" applyAlignment="1">
      <alignment horizontal="center" vertical="top" wrapText="1"/>
    </xf>
    <xf numFmtId="2" fontId="5" fillId="0" borderId="10" xfId="0" applyNumberFormat="1" applyFont="1" applyFill="1" applyBorder="1" applyAlignment="1">
      <alignment/>
    </xf>
    <xf numFmtId="10" fontId="5" fillId="0" borderId="10" xfId="0" applyNumberFormat="1" applyFont="1" applyFill="1" applyBorder="1" applyAlignment="1">
      <alignment/>
    </xf>
    <xf numFmtId="0" fontId="13" fillId="0" borderId="0" xfId="0" applyFont="1" applyFill="1" applyAlignment="1">
      <alignment/>
    </xf>
    <xf numFmtId="0" fontId="11" fillId="0" borderId="10" xfId="0" applyFont="1" applyBorder="1" applyAlignment="1">
      <alignment horizontal="center" vertical="top" wrapText="1"/>
    </xf>
    <xf numFmtId="0" fontId="9" fillId="0" borderId="10" xfId="0" applyFont="1" applyBorder="1" applyAlignment="1">
      <alignment horizontal="center" vertical="top" wrapText="1"/>
    </xf>
    <xf numFmtId="0" fontId="8" fillId="0" borderId="10" xfId="0" applyFont="1" applyBorder="1" applyAlignment="1">
      <alignment horizontal="justify" vertical="center" wrapText="1"/>
    </xf>
    <xf numFmtId="49" fontId="4"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wrapText="1"/>
    </xf>
    <xf numFmtId="0" fontId="10" fillId="0" borderId="10" xfId="0" applyFont="1" applyFill="1" applyBorder="1" applyAlignment="1">
      <alignment horizontal="center" vertical="top" wrapText="1"/>
    </xf>
    <xf numFmtId="0" fontId="14" fillId="0" borderId="0" xfId="0" applyFont="1" applyFill="1" applyAlignment="1">
      <alignment/>
    </xf>
    <xf numFmtId="2" fontId="0" fillId="0" borderId="0" xfId="0" applyNumberFormat="1" applyAlignment="1">
      <alignment/>
    </xf>
    <xf numFmtId="0" fontId="4" fillId="0" borderId="10" xfId="0" applyFont="1" applyFill="1" applyBorder="1" applyAlignment="1">
      <alignment horizontal="center"/>
    </xf>
    <xf numFmtId="0" fontId="11" fillId="0"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0" fontId="8" fillId="0" borderId="10" xfId="0" applyFont="1" applyFill="1" applyBorder="1" applyAlignment="1">
      <alignment vertical="top" wrapText="1"/>
    </xf>
    <xf numFmtId="0" fontId="8" fillId="0" borderId="10" xfId="0" applyFont="1" applyFill="1" applyBorder="1" applyAlignment="1">
      <alignment horizontal="justify" vertical="top" wrapText="1"/>
    </xf>
    <xf numFmtId="0" fontId="8" fillId="0" borderId="10" xfId="0" applyFont="1" applyFill="1" applyBorder="1" applyAlignment="1">
      <alignment horizontal="justify" wrapText="1"/>
    </xf>
    <xf numFmtId="0" fontId="12" fillId="0" borderId="10" xfId="0" applyFont="1" applyFill="1" applyBorder="1" applyAlignment="1">
      <alignment wrapText="1"/>
    </xf>
    <xf numFmtId="0" fontId="11" fillId="0" borderId="10" xfId="0" applyFont="1" applyFill="1" applyBorder="1" applyAlignment="1">
      <alignment horizontal="justify" wrapText="1"/>
    </xf>
    <xf numFmtId="0" fontId="10" fillId="0" borderId="10" xfId="0" applyFont="1" applyFill="1" applyBorder="1" applyAlignment="1">
      <alignment horizontal="center" wrapText="1"/>
    </xf>
    <xf numFmtId="0" fontId="15" fillId="0" borderId="0" xfId="0" applyFont="1" applyAlignment="1">
      <alignment/>
    </xf>
    <xf numFmtId="0" fontId="16" fillId="0" borderId="0" xfId="0" applyFont="1" applyAlignment="1">
      <alignment horizontal="left"/>
    </xf>
    <xf numFmtId="0" fontId="16" fillId="0" borderId="0" xfId="0" applyFont="1" applyAlignment="1">
      <alignment horizontal="left"/>
    </xf>
    <xf numFmtId="0" fontId="17" fillId="0" borderId="10" xfId="0" applyFont="1" applyBorder="1" applyAlignment="1">
      <alignment horizontal="center" vertical="center"/>
    </xf>
    <xf numFmtId="0" fontId="18" fillId="0"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20" fillId="0" borderId="10" xfId="0" applyFont="1" applyFill="1" applyBorder="1" applyAlignment="1">
      <alignment vertical="top" wrapText="1"/>
    </xf>
    <xf numFmtId="0" fontId="20" fillId="0" borderId="10" xfId="0" applyFont="1" applyFill="1" applyBorder="1" applyAlignment="1">
      <alignment wrapText="1"/>
    </xf>
    <xf numFmtId="0" fontId="18" fillId="0" borderId="10" xfId="0" applyFont="1" applyBorder="1" applyAlignment="1">
      <alignment horizontal="center" vertical="top" wrapText="1"/>
    </xf>
    <xf numFmtId="0" fontId="19" fillId="0" borderId="10" xfId="0" applyFont="1" applyBorder="1" applyAlignment="1">
      <alignment horizontal="center" vertical="top" wrapText="1"/>
    </xf>
    <xf numFmtId="0" fontId="20" fillId="0" borderId="10" xfId="0" applyFont="1" applyBorder="1" applyAlignment="1">
      <alignment vertical="top" wrapText="1"/>
    </xf>
    <xf numFmtId="0" fontId="20" fillId="0" borderId="10" xfId="0" applyFont="1" applyBorder="1" applyAlignment="1">
      <alignment wrapText="1"/>
    </xf>
    <xf numFmtId="0" fontId="21" fillId="0" borderId="10" xfId="0" applyFont="1" applyBorder="1" applyAlignment="1">
      <alignment horizontal="center" vertical="top" wrapText="1"/>
    </xf>
    <xf numFmtId="0" fontId="20" fillId="0" borderId="10" xfId="0" applyFont="1" applyBorder="1" applyAlignment="1">
      <alignment horizontal="justify" vertical="top" wrapText="1"/>
    </xf>
    <xf numFmtId="0" fontId="20" fillId="0" borderId="10" xfId="0" applyFont="1" applyBorder="1" applyAlignment="1">
      <alignment horizontal="center" wrapText="1"/>
    </xf>
    <xf numFmtId="0" fontId="20"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0" fillId="0" borderId="10" xfId="0" applyFont="1" applyFill="1" applyBorder="1" applyAlignment="1">
      <alignment horizontal="justify" wrapText="1"/>
    </xf>
    <xf numFmtId="2" fontId="4" fillId="32" borderId="10" xfId="0" applyNumberFormat="1" applyFont="1" applyFill="1" applyBorder="1" applyAlignment="1">
      <alignment vertical="center"/>
    </xf>
    <xf numFmtId="0" fontId="8" fillId="0" borderId="10" xfId="0" applyFont="1" applyFill="1" applyBorder="1" applyAlignment="1">
      <alignment vertical="top" wrapText="1"/>
    </xf>
    <xf numFmtId="0" fontId="8" fillId="33" borderId="10" xfId="0" applyFont="1" applyFill="1" applyBorder="1" applyAlignment="1">
      <alignment wrapText="1"/>
    </xf>
    <xf numFmtId="0" fontId="8" fillId="33" borderId="10" xfId="0" applyFont="1" applyFill="1" applyBorder="1" applyAlignment="1">
      <alignment vertical="top" wrapText="1"/>
    </xf>
    <xf numFmtId="0" fontId="11" fillId="0" borderId="10" xfId="0" applyFont="1" applyFill="1" applyBorder="1" applyAlignment="1">
      <alignment horizontal="center" vertical="top" wrapText="1"/>
    </xf>
    <xf numFmtId="0" fontId="4" fillId="0" borderId="10" xfId="0" applyFont="1" applyFill="1" applyBorder="1" applyAlignment="1">
      <alignment horizontal="center" vertical="top"/>
    </xf>
    <xf numFmtId="2" fontId="4" fillId="0" borderId="10" xfId="0" applyNumberFormat="1" applyFont="1" applyFill="1" applyBorder="1" applyAlignment="1">
      <alignment horizontal="center" vertical="top"/>
    </xf>
    <xf numFmtId="49"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2" fillId="0" borderId="10" xfId="0" applyFont="1" applyFill="1" applyBorder="1" applyAlignment="1">
      <alignment vertical="top" wrapText="1"/>
    </xf>
    <xf numFmtId="0" fontId="23" fillId="0" borderId="10" xfId="0" applyFont="1" applyFill="1" applyBorder="1" applyAlignment="1">
      <alignment horizontal="center" vertical="top" wrapText="1"/>
    </xf>
    <xf numFmtId="0" fontId="2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4" fillId="0" borderId="10" xfId="0" applyFont="1" applyBorder="1" applyAlignment="1">
      <alignment horizontal="center" vertical="top" wrapText="1"/>
    </xf>
    <xf numFmtId="0" fontId="24" fillId="0" borderId="10" xfId="0" applyFont="1" applyFill="1" applyBorder="1" applyAlignment="1">
      <alignment horizontal="center" vertical="top" wrapText="1"/>
    </xf>
    <xf numFmtId="0" fontId="2" fillId="0" borderId="10" xfId="0" applyFont="1" applyFill="1" applyBorder="1" applyAlignment="1">
      <alignment horizontal="justify" wrapText="1"/>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0" fillId="0" borderId="10" xfId="0" applyBorder="1" applyAlignment="1">
      <alignment/>
    </xf>
    <xf numFmtId="2" fontId="4" fillId="0" borderId="10" xfId="0" applyNumberFormat="1" applyFont="1" applyBorder="1" applyAlignment="1">
      <alignment horizontal="center" vertical="top"/>
    </xf>
    <xf numFmtId="0" fontId="2" fillId="0" borderId="10" xfId="0" applyFont="1" applyFill="1" applyBorder="1" applyAlignment="1">
      <alignment horizontal="justify" vertical="top" wrapText="1"/>
    </xf>
    <xf numFmtId="0" fontId="4" fillId="0" borderId="11" xfId="0" applyFont="1" applyBorder="1" applyAlignment="1">
      <alignment/>
    </xf>
    <xf numFmtId="0" fontId="3" fillId="0" borderId="0" xfId="0" applyFont="1" applyAlignment="1">
      <alignment horizontal="center"/>
    </xf>
    <xf numFmtId="0" fontId="4" fillId="0" borderId="0" xfId="0" applyFont="1" applyBorder="1" applyAlignment="1">
      <alignment/>
    </xf>
    <xf numFmtId="0" fontId="2" fillId="0" borderId="0" xfId="0" applyFont="1" applyFill="1" applyBorder="1" applyAlignment="1">
      <alignment horizontal="left" vertical="top" wrapText="1" indent="13"/>
    </xf>
    <xf numFmtId="0" fontId="3" fillId="0" borderId="0" xfId="0" applyFont="1" applyFill="1" applyBorder="1" applyAlignment="1">
      <alignment horizontal="left" vertical="top" wrapText="1" indent="13"/>
    </xf>
    <xf numFmtId="0" fontId="64" fillId="0" borderId="0" xfId="0" applyFont="1" applyAlignment="1">
      <alignment/>
    </xf>
    <xf numFmtId="0" fontId="66" fillId="0" borderId="0" xfId="0" applyFont="1" applyAlignment="1">
      <alignment/>
    </xf>
    <xf numFmtId="0" fontId="66" fillId="0" borderId="0" xfId="0" applyFont="1" applyFill="1" applyAlignment="1">
      <alignment/>
    </xf>
    <xf numFmtId="0" fontId="67" fillId="0" borderId="0" xfId="0" applyFont="1" applyAlignment="1">
      <alignment/>
    </xf>
    <xf numFmtId="0" fontId="67" fillId="0" borderId="0" xfId="0" applyFont="1" applyFill="1" applyAlignment="1">
      <alignment/>
    </xf>
    <xf numFmtId="2" fontId="68" fillId="0" borderId="0" xfId="0" applyNumberFormat="1" applyFont="1" applyAlignment="1">
      <alignment/>
    </xf>
    <xf numFmtId="0" fontId="68" fillId="0" borderId="0" xfId="0" applyFont="1" applyAlignment="1">
      <alignment/>
    </xf>
    <xf numFmtId="0" fontId="69" fillId="0" borderId="0" xfId="0" applyFont="1" applyAlignment="1">
      <alignment/>
    </xf>
    <xf numFmtId="2" fontId="69" fillId="0" borderId="0" xfId="0" applyNumberFormat="1" applyFont="1" applyAlignment="1">
      <alignment/>
    </xf>
    <xf numFmtId="9" fontId="68" fillId="34" borderId="0" xfId="59" applyFont="1" applyFill="1" applyAlignment="1">
      <alignment/>
    </xf>
    <xf numFmtId="0" fontId="68" fillId="0" borderId="0" xfId="0" applyFont="1" applyFill="1" applyAlignment="1">
      <alignment/>
    </xf>
    <xf numFmtId="0" fontId="2" fillId="0" borderId="0" xfId="0" applyFont="1" applyBorder="1" applyAlignment="1">
      <alignment/>
    </xf>
    <xf numFmtId="0" fontId="68" fillId="0" borderId="0" xfId="0" applyFont="1" applyAlignment="1">
      <alignment wrapText="1"/>
    </xf>
    <xf numFmtId="0" fontId="68" fillId="0" borderId="0" xfId="0" applyFont="1" applyAlignment="1">
      <alignment vertical="top"/>
    </xf>
    <xf numFmtId="2" fontId="4" fillId="0"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xf>
    <xf numFmtId="0" fontId="5" fillId="0" borderId="10" xfId="0" applyFont="1" applyBorder="1" applyAlignment="1">
      <alignment horizontal="left" indent="15"/>
    </xf>
    <xf numFmtId="0" fontId="5" fillId="0" borderId="10" xfId="0" applyFont="1" applyFill="1" applyBorder="1" applyAlignment="1">
      <alignment horizontal="center" textRotation="90" wrapText="1"/>
    </xf>
    <xf numFmtId="0" fontId="5" fillId="0" borderId="10" xfId="0" applyFont="1" applyBorder="1" applyAlignment="1">
      <alignment horizontal="center" textRotation="90" wrapText="1"/>
    </xf>
    <xf numFmtId="0" fontId="5" fillId="0" borderId="12" xfId="0" applyFont="1" applyBorder="1" applyAlignment="1">
      <alignment horizontal="center" textRotation="90" wrapText="1"/>
    </xf>
    <xf numFmtId="0" fontId="5" fillId="0" borderId="13" xfId="0" applyFont="1" applyBorder="1" applyAlignment="1">
      <alignment horizontal="center" textRotation="90" wrapText="1"/>
    </xf>
    <xf numFmtId="0" fontId="5" fillId="0" borderId="14" xfId="0" applyFont="1" applyBorder="1" applyAlignment="1">
      <alignment horizontal="center" textRotation="90" wrapText="1"/>
    </xf>
    <xf numFmtId="0" fontId="17" fillId="0" borderId="12" xfId="0" applyFont="1" applyBorder="1" applyAlignment="1">
      <alignment horizontal="center" textRotation="90" wrapText="1"/>
    </xf>
    <xf numFmtId="0" fontId="17" fillId="0" borderId="13" xfId="0" applyFont="1" applyBorder="1" applyAlignment="1">
      <alignment horizontal="center" textRotation="90" wrapText="1"/>
    </xf>
    <xf numFmtId="0" fontId="17" fillId="0" borderId="14" xfId="0" applyFont="1" applyBorder="1" applyAlignment="1">
      <alignment horizontal="center" textRotation="90" wrapText="1"/>
    </xf>
    <xf numFmtId="0" fontId="4" fillId="0" borderId="0" xfId="0" applyFont="1" applyAlignment="1">
      <alignment horizontal="left"/>
    </xf>
    <xf numFmtId="0" fontId="4" fillId="0" borderId="0" xfId="0" applyFont="1" applyAlignment="1">
      <alignment horizontal="left"/>
    </xf>
    <xf numFmtId="0" fontId="5" fillId="0" borderId="10" xfId="0" applyFont="1" applyBorder="1" applyAlignment="1">
      <alignment horizontal="center" textRotation="90"/>
    </xf>
    <xf numFmtId="0" fontId="4" fillId="0" borderId="11" xfId="0" applyFont="1" applyBorder="1" applyAlignment="1">
      <alignment/>
    </xf>
    <xf numFmtId="0" fontId="5" fillId="0" borderId="10" xfId="0" applyFont="1" applyBorder="1" applyAlignment="1">
      <alignment horizontal="center"/>
    </xf>
    <xf numFmtId="0" fontId="3"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4" fillId="0" borderId="0" xfId="0" applyFont="1" applyAlignment="1">
      <alignment horizontal="center"/>
    </xf>
    <xf numFmtId="0" fontId="68" fillId="0" borderId="0" xfId="0" applyFont="1" applyAlignment="1">
      <alignment horizontal="left" wrapText="1"/>
    </xf>
    <xf numFmtId="0" fontId="70" fillId="0" borderId="0" xfId="0" applyFont="1" applyAlignment="1">
      <alignment horizontal="center" wrapText="1"/>
    </xf>
    <xf numFmtId="0" fontId="3" fillId="0" borderId="0" xfId="0" applyFont="1" applyAlignment="1">
      <alignment horizontal="right"/>
    </xf>
    <xf numFmtId="0" fontId="4" fillId="0" borderId="0" xfId="0" applyFont="1" applyBorder="1" applyAlignment="1">
      <alignment/>
    </xf>
    <xf numFmtId="0" fontId="70"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Обычный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T251"/>
  <sheetViews>
    <sheetView view="pageBreakPreview" zoomScale="75" zoomScaleSheetLayoutView="75" zoomScalePageLayoutView="0" workbookViewId="0" topLeftCell="A1">
      <selection activeCell="D18" sqref="D18"/>
    </sheetView>
  </sheetViews>
  <sheetFormatPr defaultColWidth="9.140625" defaultRowHeight="15" outlineLevelRow="1"/>
  <cols>
    <col min="1" max="1" width="5.00390625" style="0" customWidth="1"/>
    <col min="2" max="2" width="39.7109375" style="18" customWidth="1"/>
    <col min="3" max="3" width="14.140625" style="0" customWidth="1"/>
    <col min="4" max="4" width="30.8515625" style="47" customWidth="1"/>
    <col min="5" max="5" width="11.57421875" style="0" customWidth="1"/>
    <col min="6" max="6" width="8.00390625" style="0" customWidth="1"/>
    <col min="9" max="10" width="9.140625" style="18" customWidth="1"/>
    <col min="13" max="13" width="11.421875" style="0" customWidth="1"/>
    <col min="14" max="14" width="11.140625" style="0" customWidth="1"/>
    <col min="15" max="15" width="11.421875" style="0" customWidth="1"/>
    <col min="16" max="16" width="11.00390625" style="0" customWidth="1"/>
    <col min="17" max="17" width="11.57421875" style="0" customWidth="1"/>
    <col min="18" max="18" width="17.8515625" style="0" customWidth="1"/>
  </cols>
  <sheetData>
    <row r="2" spans="2:17" ht="15">
      <c r="B2" s="126"/>
      <c r="C2" s="126"/>
      <c r="D2" s="126"/>
      <c r="E2" s="126"/>
      <c r="F2" s="126"/>
      <c r="G2" s="126"/>
      <c r="H2" s="126"/>
      <c r="I2" s="126"/>
      <c r="J2" s="126"/>
      <c r="K2" s="126"/>
      <c r="L2" s="126"/>
      <c r="M2" s="126"/>
      <c r="O2" s="127"/>
      <c r="P2" s="122"/>
      <c r="Q2" s="122"/>
    </row>
    <row r="3" spans="15:17" ht="15">
      <c r="O3" s="128"/>
      <c r="P3" s="128"/>
      <c r="Q3" s="128"/>
    </row>
    <row r="4" spans="1:17" ht="15">
      <c r="A4" s="126" t="s">
        <v>3</v>
      </c>
      <c r="B4" s="126"/>
      <c r="C4" s="126"/>
      <c r="D4" s="126"/>
      <c r="E4" s="126"/>
      <c r="F4" s="126"/>
      <c r="G4" s="126"/>
      <c r="H4" s="126"/>
      <c r="I4" s="126"/>
      <c r="J4" s="126"/>
      <c r="K4" s="126"/>
      <c r="L4" s="126"/>
      <c r="M4" s="126"/>
      <c r="N4" s="126"/>
      <c r="O4" s="126"/>
      <c r="P4" s="126"/>
      <c r="Q4" s="126"/>
    </row>
    <row r="5" spans="5:11" ht="15">
      <c r="E5" s="129" t="s">
        <v>6</v>
      </c>
      <c r="F5" s="129"/>
      <c r="G5" s="129"/>
      <c r="H5" s="129"/>
      <c r="I5" s="129"/>
      <c r="J5" s="129"/>
      <c r="K5" s="129"/>
    </row>
    <row r="6" spans="1:17" ht="15">
      <c r="A6" s="122"/>
      <c r="B6" s="122"/>
      <c r="C6" s="9"/>
      <c r="D6" s="48"/>
      <c r="N6" s="122"/>
      <c r="O6" s="122"/>
      <c r="P6" s="1"/>
      <c r="Q6" s="37"/>
    </row>
    <row r="7" spans="1:16" ht="21">
      <c r="A7" s="121" t="s">
        <v>5</v>
      </c>
      <c r="B7" s="121"/>
      <c r="C7" s="10"/>
      <c r="D7" s="49"/>
      <c r="E7" s="2"/>
      <c r="F7" s="2"/>
      <c r="G7" s="28"/>
      <c r="J7" s="36"/>
      <c r="K7" s="18"/>
      <c r="N7" s="121"/>
      <c r="O7" s="121"/>
      <c r="P7" s="1"/>
    </row>
    <row r="8" spans="1:16" ht="15">
      <c r="A8" s="122" t="s">
        <v>4</v>
      </c>
      <c r="B8" s="122"/>
      <c r="C8" s="9"/>
      <c r="D8" s="48"/>
      <c r="E8" s="3"/>
      <c r="F8" s="3"/>
      <c r="G8" s="3"/>
      <c r="N8" s="122"/>
      <c r="O8" s="122"/>
      <c r="P8" s="1"/>
    </row>
    <row r="9" spans="1:17" ht="15">
      <c r="A9" s="121"/>
      <c r="B9" s="121"/>
      <c r="C9" s="121"/>
      <c r="D9" s="121"/>
      <c r="E9" s="121"/>
      <c r="F9" s="121"/>
      <c r="G9" s="121"/>
      <c r="Q9" s="37">
        <f>SUM(Q18,Q44,Q112,Q154,Q155,Q157,Q175,Q178,Q192,Q193,Q198,Q199,Q200,Q201)</f>
        <v>33490.94573301208</v>
      </c>
    </row>
    <row r="10" spans="11:14" ht="15">
      <c r="K10" s="124"/>
      <c r="L10" s="124"/>
      <c r="M10" s="124"/>
      <c r="N10" s="124"/>
    </row>
    <row r="11" spans="1:17" ht="15" customHeight="1">
      <c r="A11" s="123" t="s">
        <v>7</v>
      </c>
      <c r="B11" s="113" t="s">
        <v>8</v>
      </c>
      <c r="C11" s="115" t="s">
        <v>281</v>
      </c>
      <c r="D11" s="118" t="s">
        <v>263</v>
      </c>
      <c r="E11" s="123" t="s">
        <v>9</v>
      </c>
      <c r="F11" s="123" t="s">
        <v>10</v>
      </c>
      <c r="G11" s="125" t="s">
        <v>11</v>
      </c>
      <c r="H11" s="125"/>
      <c r="I11" s="125"/>
      <c r="J11" s="125"/>
      <c r="K11" s="125"/>
      <c r="L11" s="125"/>
      <c r="M11" s="125" t="s">
        <v>12</v>
      </c>
      <c r="N11" s="125"/>
      <c r="O11" s="125"/>
      <c r="P11" s="125"/>
      <c r="Q11" s="125"/>
    </row>
    <row r="12" spans="1:17" ht="15">
      <c r="A12" s="123"/>
      <c r="B12" s="113"/>
      <c r="C12" s="116"/>
      <c r="D12" s="119"/>
      <c r="E12" s="123"/>
      <c r="F12" s="123"/>
      <c r="G12" s="114" t="s">
        <v>13</v>
      </c>
      <c r="H12" s="114" t="s">
        <v>14</v>
      </c>
      <c r="I12" s="113" t="s">
        <v>15</v>
      </c>
      <c r="J12" s="113" t="s">
        <v>16</v>
      </c>
      <c r="K12" s="114" t="s">
        <v>17</v>
      </c>
      <c r="L12" s="123" t="s">
        <v>18</v>
      </c>
      <c r="M12" s="114" t="s">
        <v>19</v>
      </c>
      <c r="N12" s="114" t="s">
        <v>20</v>
      </c>
      <c r="O12" s="123" t="s">
        <v>21</v>
      </c>
      <c r="P12" s="114" t="s">
        <v>22</v>
      </c>
      <c r="Q12" s="123" t="s">
        <v>23</v>
      </c>
    </row>
    <row r="13" spans="1:17" ht="15">
      <c r="A13" s="123"/>
      <c r="B13" s="113"/>
      <c r="C13" s="116"/>
      <c r="D13" s="119"/>
      <c r="E13" s="123"/>
      <c r="F13" s="123"/>
      <c r="G13" s="114"/>
      <c r="H13" s="114"/>
      <c r="I13" s="113"/>
      <c r="J13" s="113"/>
      <c r="K13" s="114"/>
      <c r="L13" s="123"/>
      <c r="M13" s="114"/>
      <c r="N13" s="114"/>
      <c r="O13" s="123"/>
      <c r="P13" s="114"/>
      <c r="Q13" s="123"/>
    </row>
    <row r="14" spans="1:17" ht="15">
      <c r="A14" s="123"/>
      <c r="B14" s="113"/>
      <c r="C14" s="117"/>
      <c r="D14" s="120"/>
      <c r="E14" s="123"/>
      <c r="F14" s="123"/>
      <c r="G14" s="114"/>
      <c r="H14" s="114"/>
      <c r="I14" s="113"/>
      <c r="J14" s="113"/>
      <c r="K14" s="114"/>
      <c r="L14" s="123"/>
      <c r="M14" s="114"/>
      <c r="N14" s="114"/>
      <c r="O14" s="123"/>
      <c r="P14" s="114"/>
      <c r="Q14" s="123"/>
    </row>
    <row r="15" spans="1:17" ht="15">
      <c r="A15" s="4">
        <v>1</v>
      </c>
      <c r="B15" s="19">
        <v>3</v>
      </c>
      <c r="C15" s="4"/>
      <c r="D15" s="50"/>
      <c r="E15" s="4">
        <v>4</v>
      </c>
      <c r="F15" s="4">
        <v>5</v>
      </c>
      <c r="G15" s="4">
        <v>6</v>
      </c>
      <c r="H15" s="4">
        <v>7</v>
      </c>
      <c r="I15" s="19">
        <v>8</v>
      </c>
      <c r="J15" s="19">
        <v>9</v>
      </c>
      <c r="K15" s="4">
        <v>10</v>
      </c>
      <c r="L15" s="4">
        <v>11</v>
      </c>
      <c r="M15" s="4">
        <v>12</v>
      </c>
      <c r="N15" s="4">
        <v>13</v>
      </c>
      <c r="O15" s="4">
        <v>14</v>
      </c>
      <c r="P15" s="4">
        <v>15</v>
      </c>
      <c r="Q15" s="4">
        <v>16</v>
      </c>
    </row>
    <row r="16" spans="1:17" s="18" customFormat="1" ht="18.75">
      <c r="A16" s="38"/>
      <c r="B16" s="35" t="s">
        <v>37</v>
      </c>
      <c r="C16" s="35"/>
      <c r="D16" s="51"/>
      <c r="E16" s="39"/>
      <c r="F16" s="39"/>
      <c r="G16" s="20"/>
      <c r="H16" s="20"/>
      <c r="I16" s="20"/>
      <c r="J16" s="21"/>
      <c r="K16" s="20"/>
      <c r="L16" s="20"/>
      <c r="M16" s="20"/>
      <c r="N16" s="20"/>
      <c r="O16" s="20"/>
      <c r="P16" s="20"/>
      <c r="Q16" s="20"/>
    </row>
    <row r="17" spans="1:17" s="18" customFormat="1" ht="15.75">
      <c r="A17" s="38"/>
      <c r="B17" s="40" t="s">
        <v>33</v>
      </c>
      <c r="C17" s="40"/>
      <c r="D17" s="52"/>
      <c r="E17" s="39"/>
      <c r="F17" s="39"/>
      <c r="G17" s="20"/>
      <c r="H17" s="20"/>
      <c r="I17" s="26"/>
      <c r="J17" s="21"/>
      <c r="K17" s="20"/>
      <c r="L17" s="20"/>
      <c r="M17" s="20"/>
      <c r="N17" s="20"/>
      <c r="O17" s="20"/>
      <c r="P17" s="20"/>
      <c r="Q17" s="20"/>
    </row>
    <row r="18" spans="1:17" s="18" customFormat="1" ht="76.5">
      <c r="A18" s="38">
        <f aca="true" t="shared" si="0" ref="A18:A81">A17+1</f>
        <v>1</v>
      </c>
      <c r="B18" s="41" t="s">
        <v>38</v>
      </c>
      <c r="C18" s="41"/>
      <c r="D18" s="53" t="s">
        <v>264</v>
      </c>
      <c r="E18" s="20" t="s">
        <v>39</v>
      </c>
      <c r="F18" s="23">
        <v>1</v>
      </c>
      <c r="G18" s="23">
        <f>I18/H18</f>
        <v>57.68777777777778</v>
      </c>
      <c r="H18" s="23">
        <v>4.5</v>
      </c>
      <c r="I18" s="23">
        <f>259.6-0.005</f>
        <v>259.595</v>
      </c>
      <c r="J18" s="24">
        <v>3904.829050504256</v>
      </c>
      <c r="K18" s="23">
        <v>175.45845319636666</v>
      </c>
      <c r="L18" s="23">
        <f>K18+J18+I18</f>
        <v>4339.882503700623</v>
      </c>
      <c r="M18" s="23">
        <f>G18*F18</f>
        <v>57.68777777777778</v>
      </c>
      <c r="N18" s="23">
        <f>I18*F18</f>
        <v>259.595</v>
      </c>
      <c r="O18" s="23">
        <f>J18*F18</f>
        <v>3904.829050504256</v>
      </c>
      <c r="P18" s="23">
        <f>K18*F18</f>
        <v>175.45845319636666</v>
      </c>
      <c r="Q18" s="65">
        <f>P18+O18+N18</f>
        <v>4339.882503700623</v>
      </c>
    </row>
    <row r="19" spans="1:17" s="18" customFormat="1" ht="51">
      <c r="A19" s="38">
        <f t="shared" si="0"/>
        <v>2</v>
      </c>
      <c r="B19" s="41" t="s">
        <v>40</v>
      </c>
      <c r="C19" s="41"/>
      <c r="D19" s="66" t="s">
        <v>40</v>
      </c>
      <c r="E19" s="20" t="s">
        <v>39</v>
      </c>
      <c r="F19" s="23">
        <v>1</v>
      </c>
      <c r="G19" s="23">
        <f>I19/H19</f>
        <v>23.075555555555557</v>
      </c>
      <c r="H19" s="23">
        <v>4.5</v>
      </c>
      <c r="I19" s="23">
        <v>103.84</v>
      </c>
      <c r="J19" s="24">
        <v>337.20180195956476</v>
      </c>
      <c r="K19" s="23">
        <v>28.617050000000003</v>
      </c>
      <c r="L19" s="23">
        <f>K19+J19+I19</f>
        <v>469.6588519595648</v>
      </c>
      <c r="M19" s="23">
        <f>G19*F19</f>
        <v>23.075555555555557</v>
      </c>
      <c r="N19" s="23">
        <f>I19*F19</f>
        <v>103.84</v>
      </c>
      <c r="O19" s="23">
        <f>J19*F19</f>
        <v>337.20180195956476</v>
      </c>
      <c r="P19" s="23">
        <f>K19*F19</f>
        <v>28.617050000000003</v>
      </c>
      <c r="Q19" s="23">
        <f>P19+O19+N19</f>
        <v>469.6588519595648</v>
      </c>
    </row>
    <row r="20" spans="1:17" s="18" customFormat="1" ht="51" outlineLevel="1">
      <c r="A20" s="38">
        <f t="shared" si="0"/>
        <v>3</v>
      </c>
      <c r="B20" s="41" t="s">
        <v>41</v>
      </c>
      <c r="C20" s="41"/>
      <c r="D20" s="53"/>
      <c r="E20" s="20" t="s">
        <v>39</v>
      </c>
      <c r="F20" s="23">
        <v>1</v>
      </c>
      <c r="G20" s="23">
        <f>I20/H20</f>
        <v>48.2025478927203</v>
      </c>
      <c r="H20" s="23">
        <v>4.5</v>
      </c>
      <c r="I20" s="23">
        <v>216.91146551724134</v>
      </c>
      <c r="J20" s="24">
        <v>294.2774987644279</v>
      </c>
      <c r="K20" s="23">
        <v>23.1</v>
      </c>
      <c r="L20" s="23">
        <f>K20+J20+I20</f>
        <v>534.2889642816692</v>
      </c>
      <c r="M20" s="23">
        <f>G20*F20</f>
        <v>48.2025478927203</v>
      </c>
      <c r="N20" s="23">
        <f>I20*F20</f>
        <v>216.91146551724134</v>
      </c>
      <c r="O20" s="23">
        <f>J20*F20</f>
        <v>294.2774987644279</v>
      </c>
      <c r="P20" s="23">
        <f>K20*F20</f>
        <v>23.1</v>
      </c>
      <c r="Q20" s="23">
        <f>P20+O20+N20</f>
        <v>534.2889642816692</v>
      </c>
    </row>
    <row r="21" spans="1:17" s="18" customFormat="1" ht="15" outlineLevel="1">
      <c r="A21" s="38">
        <f t="shared" si="0"/>
        <v>4</v>
      </c>
      <c r="B21" s="34" t="s">
        <v>42</v>
      </c>
      <c r="C21" s="34"/>
      <c r="D21" s="54"/>
      <c r="E21" s="20" t="s">
        <v>39</v>
      </c>
      <c r="F21" s="23">
        <v>1</v>
      </c>
      <c r="G21" s="23">
        <f>I21/H21</f>
        <v>7.211111111111112</v>
      </c>
      <c r="H21" s="23">
        <v>4.5</v>
      </c>
      <c r="I21" s="23">
        <v>32.45</v>
      </c>
      <c r="J21" s="24">
        <v>0</v>
      </c>
      <c r="K21" s="23">
        <v>0</v>
      </c>
      <c r="L21" s="23">
        <f>K21+J21+I21</f>
        <v>32.45</v>
      </c>
      <c r="M21" s="23">
        <f>G21*F21</f>
        <v>7.211111111111112</v>
      </c>
      <c r="N21" s="23">
        <f>I21*F21</f>
        <v>32.45</v>
      </c>
      <c r="O21" s="23">
        <f>J21*F21</f>
        <v>0</v>
      </c>
      <c r="P21" s="23">
        <f>K21*F21</f>
        <v>0</v>
      </c>
      <c r="Q21" s="23">
        <f>P21+O21+N21</f>
        <v>32.45</v>
      </c>
    </row>
    <row r="22" spans="1:17" ht="18.75" outlineLevel="1">
      <c r="A22" s="5"/>
      <c r="B22" s="35" t="s">
        <v>43</v>
      </c>
      <c r="C22" s="11"/>
      <c r="D22" s="55"/>
      <c r="E22" s="6"/>
      <c r="F22" s="8"/>
      <c r="G22" s="8"/>
      <c r="H22" s="8"/>
      <c r="I22" s="23"/>
      <c r="J22" s="24"/>
      <c r="K22" s="8"/>
      <c r="L22" s="8"/>
      <c r="M22" s="8"/>
      <c r="N22" s="8"/>
      <c r="O22" s="8"/>
      <c r="P22" s="8"/>
      <c r="Q22" s="8"/>
    </row>
    <row r="23" spans="1:17" ht="15" outlineLevel="1">
      <c r="A23" s="5"/>
      <c r="B23" s="40" t="s">
        <v>33</v>
      </c>
      <c r="C23" s="30"/>
      <c r="D23" s="56"/>
      <c r="E23" s="6"/>
      <c r="F23" s="8"/>
      <c r="G23" s="8"/>
      <c r="H23" s="8"/>
      <c r="I23" s="23"/>
      <c r="J23" s="24"/>
      <c r="K23" s="8"/>
      <c r="L23" s="8"/>
      <c r="M23" s="8"/>
      <c r="N23" s="8"/>
      <c r="O23" s="8"/>
      <c r="P23" s="8"/>
      <c r="Q23" s="8"/>
    </row>
    <row r="24" spans="1:17" ht="51" outlineLevel="1">
      <c r="A24" s="5">
        <f t="shared" si="0"/>
        <v>1</v>
      </c>
      <c r="B24" s="41" t="s">
        <v>44</v>
      </c>
      <c r="C24" s="12"/>
      <c r="D24" s="57"/>
      <c r="E24" s="6" t="s">
        <v>39</v>
      </c>
      <c r="F24" s="8">
        <v>1</v>
      </c>
      <c r="G24" s="8">
        <f>I24/H24</f>
        <v>20.191111111111113</v>
      </c>
      <c r="H24" s="8">
        <v>4.5</v>
      </c>
      <c r="I24" s="23">
        <v>90.86</v>
      </c>
      <c r="J24" s="24">
        <v>734.3090970828302</v>
      </c>
      <c r="K24" s="8">
        <v>69.3</v>
      </c>
      <c r="L24" s="8">
        <f>K24+J24+I24</f>
        <v>894.4690970828302</v>
      </c>
      <c r="M24" s="8">
        <f>G24*F24</f>
        <v>20.191111111111113</v>
      </c>
      <c r="N24" s="8">
        <f>I24*F24</f>
        <v>90.86</v>
      </c>
      <c r="O24" s="8">
        <f>J24*F24</f>
        <v>734.3090970828302</v>
      </c>
      <c r="P24" s="8">
        <f>K24*F24</f>
        <v>69.3</v>
      </c>
      <c r="Q24" s="8">
        <f>P24+O24+N24</f>
        <v>894.4690970828302</v>
      </c>
    </row>
    <row r="25" spans="1:17" ht="51" outlineLevel="1">
      <c r="A25" s="5">
        <f t="shared" si="0"/>
        <v>2</v>
      </c>
      <c r="B25" s="41" t="s">
        <v>45</v>
      </c>
      <c r="C25" s="12"/>
      <c r="D25" s="57"/>
      <c r="E25" s="6" t="s">
        <v>39</v>
      </c>
      <c r="F25" s="8">
        <v>1</v>
      </c>
      <c r="G25" s="8">
        <f>I25/H25</f>
        <v>32.73338999572254</v>
      </c>
      <c r="H25" s="8">
        <v>4.5</v>
      </c>
      <c r="I25" s="23">
        <v>147.30025498075142</v>
      </c>
      <c r="J25" s="24">
        <v>294.27749876442715</v>
      </c>
      <c r="K25" s="8">
        <v>23.1</v>
      </c>
      <c r="L25" s="8">
        <f>K25+J25+I25</f>
        <v>464.6777537451786</v>
      </c>
      <c r="M25" s="8">
        <f>G25*F25</f>
        <v>32.73338999572254</v>
      </c>
      <c r="N25" s="8">
        <f>I25*F25</f>
        <v>147.30025498075142</v>
      </c>
      <c r="O25" s="8">
        <f>J25*F25</f>
        <v>294.27749876442715</v>
      </c>
      <c r="P25" s="8">
        <f>K25*F25</f>
        <v>23.1</v>
      </c>
      <c r="Q25" s="8">
        <f>P25+O25+N25</f>
        <v>464.6777537451786</v>
      </c>
    </row>
    <row r="26" spans="1:17" ht="15" outlineLevel="1">
      <c r="A26" s="5">
        <f t="shared" si="0"/>
        <v>3</v>
      </c>
      <c r="B26" s="41" t="s">
        <v>46</v>
      </c>
      <c r="C26" s="12"/>
      <c r="D26" s="57"/>
      <c r="E26" s="6" t="s">
        <v>39</v>
      </c>
      <c r="F26" s="8">
        <v>1</v>
      </c>
      <c r="G26" s="8">
        <f>I26/H26</f>
        <v>5.768888888888889</v>
      </c>
      <c r="H26" s="8">
        <v>4.5</v>
      </c>
      <c r="I26" s="23">
        <v>25.96</v>
      </c>
      <c r="J26" s="24">
        <v>46.2</v>
      </c>
      <c r="K26" s="8">
        <v>2.695</v>
      </c>
      <c r="L26" s="8">
        <f>K26+J26+I26</f>
        <v>74.855</v>
      </c>
      <c r="M26" s="8">
        <f>G26*F26</f>
        <v>5.768888888888889</v>
      </c>
      <c r="N26" s="8">
        <f>I26*F26</f>
        <v>25.96</v>
      </c>
      <c r="O26" s="8">
        <f>J26*F26</f>
        <v>46.2</v>
      </c>
      <c r="P26" s="8">
        <f>K26*F26</f>
        <v>2.695</v>
      </c>
      <c r="Q26" s="8">
        <f>P26+O26+N26</f>
        <v>74.855</v>
      </c>
    </row>
    <row r="27" spans="1:17" ht="15" outlineLevel="1">
      <c r="A27" s="5">
        <f t="shared" si="0"/>
        <v>4</v>
      </c>
      <c r="B27" s="34" t="s">
        <v>42</v>
      </c>
      <c r="C27" s="15"/>
      <c r="D27" s="58"/>
      <c r="E27" s="6" t="s">
        <v>39</v>
      </c>
      <c r="F27" s="8">
        <v>1</v>
      </c>
      <c r="G27" s="8">
        <f>I27/H27</f>
        <v>7.211111111111112</v>
      </c>
      <c r="H27" s="8">
        <v>4.5</v>
      </c>
      <c r="I27" s="23">
        <v>32.45</v>
      </c>
      <c r="J27" s="24">
        <v>0</v>
      </c>
      <c r="K27" s="8">
        <v>0</v>
      </c>
      <c r="L27" s="8">
        <f>K27+J27+I27</f>
        <v>32.45</v>
      </c>
      <c r="M27" s="8">
        <f>G27*F27</f>
        <v>7.211111111111112</v>
      </c>
      <c r="N27" s="8">
        <f>I27*F27</f>
        <v>32.45</v>
      </c>
      <c r="O27" s="8">
        <f>J27*F27</f>
        <v>0</v>
      </c>
      <c r="P27" s="8">
        <f>K27*F27</f>
        <v>0</v>
      </c>
      <c r="Q27" s="8">
        <f>P27+O27+N27</f>
        <v>32.45</v>
      </c>
    </row>
    <row r="28" spans="1:17" ht="18.75" outlineLevel="1">
      <c r="A28" s="5"/>
      <c r="B28" s="35" t="s">
        <v>47</v>
      </c>
      <c r="C28" s="11"/>
      <c r="D28" s="55"/>
      <c r="E28" s="6"/>
      <c r="F28" s="8"/>
      <c r="G28" s="8"/>
      <c r="H28" s="8"/>
      <c r="I28" s="23"/>
      <c r="J28" s="24"/>
      <c r="K28" s="8"/>
      <c r="L28" s="8"/>
      <c r="M28" s="8"/>
      <c r="N28" s="8"/>
      <c r="O28" s="8"/>
      <c r="P28" s="8"/>
      <c r="Q28" s="8"/>
    </row>
    <row r="29" spans="1:17" ht="15" outlineLevel="1">
      <c r="A29" s="5"/>
      <c r="B29" s="40" t="s">
        <v>33</v>
      </c>
      <c r="C29" s="30"/>
      <c r="D29" s="56"/>
      <c r="E29" s="6"/>
      <c r="F29" s="8"/>
      <c r="G29" s="8"/>
      <c r="H29" s="8"/>
      <c r="I29" s="23"/>
      <c r="J29" s="24"/>
      <c r="K29" s="8"/>
      <c r="L29" s="8"/>
      <c r="M29" s="8"/>
      <c r="N29" s="8"/>
      <c r="O29" s="8"/>
      <c r="P29" s="8"/>
      <c r="Q29" s="8"/>
    </row>
    <row r="30" spans="1:17" ht="51" outlineLevel="1">
      <c r="A30" s="5">
        <f t="shared" si="0"/>
        <v>1</v>
      </c>
      <c r="B30" s="41" t="s">
        <v>48</v>
      </c>
      <c r="C30" s="12"/>
      <c r="D30" s="57"/>
      <c r="E30" s="6" t="s">
        <v>39</v>
      </c>
      <c r="F30" s="8">
        <v>1</v>
      </c>
      <c r="G30" s="8">
        <f aca="true" t="shared" si="1" ref="G30:G35">I30/H30</f>
        <v>11.537777777777778</v>
      </c>
      <c r="H30" s="8">
        <v>4.5</v>
      </c>
      <c r="I30" s="23">
        <v>51.92</v>
      </c>
      <c r="J30" s="24">
        <v>1123.609389039419</v>
      </c>
      <c r="K30" s="8">
        <v>73.15</v>
      </c>
      <c r="L30" s="8">
        <f aca="true" t="shared" si="2" ref="L30:L35">K30+J30+I30</f>
        <v>1248.6793890394192</v>
      </c>
      <c r="M30" s="8">
        <f aca="true" t="shared" si="3" ref="M30:M35">G30*F30</f>
        <v>11.537777777777778</v>
      </c>
      <c r="N30" s="8">
        <f aca="true" t="shared" si="4" ref="N30:N35">I30*F30</f>
        <v>51.92</v>
      </c>
      <c r="O30" s="8">
        <f aca="true" t="shared" si="5" ref="O30:O35">J30*F30</f>
        <v>1123.609389039419</v>
      </c>
      <c r="P30" s="8">
        <f aca="true" t="shared" si="6" ref="P30:P35">K30*F30</f>
        <v>73.15</v>
      </c>
      <c r="Q30" s="8">
        <f aca="true" t="shared" si="7" ref="Q30:Q35">P30+O30+N30</f>
        <v>1248.6793890394192</v>
      </c>
    </row>
    <row r="31" spans="1:17" ht="51" outlineLevel="1">
      <c r="A31" s="5">
        <f t="shared" si="0"/>
        <v>2</v>
      </c>
      <c r="B31" s="41" t="s">
        <v>49</v>
      </c>
      <c r="C31" s="12"/>
      <c r="D31" s="57"/>
      <c r="E31" s="6" t="s">
        <v>39</v>
      </c>
      <c r="F31" s="8">
        <v>1</v>
      </c>
      <c r="G31" s="8">
        <f t="shared" si="1"/>
        <v>8.653333333333332</v>
      </c>
      <c r="H31" s="8">
        <v>4.5</v>
      </c>
      <c r="I31" s="23">
        <v>38.94</v>
      </c>
      <c r="J31" s="24">
        <v>150.0525120186506</v>
      </c>
      <c r="K31" s="8">
        <v>16.17</v>
      </c>
      <c r="L31" s="8">
        <f t="shared" si="2"/>
        <v>205.1625120186506</v>
      </c>
      <c r="M31" s="8">
        <f t="shared" si="3"/>
        <v>8.653333333333332</v>
      </c>
      <c r="N31" s="8">
        <f t="shared" si="4"/>
        <v>38.94</v>
      </c>
      <c r="O31" s="8">
        <f t="shared" si="5"/>
        <v>150.0525120186506</v>
      </c>
      <c r="P31" s="8">
        <f t="shared" si="6"/>
        <v>16.17</v>
      </c>
      <c r="Q31" s="8">
        <f t="shared" si="7"/>
        <v>205.1625120186506</v>
      </c>
    </row>
    <row r="32" spans="1:17" ht="51" outlineLevel="1">
      <c r="A32" s="5">
        <f t="shared" si="0"/>
        <v>3</v>
      </c>
      <c r="B32" s="41" t="s">
        <v>50</v>
      </c>
      <c r="C32" s="12"/>
      <c r="D32" s="57"/>
      <c r="E32" s="6" t="s">
        <v>39</v>
      </c>
      <c r="F32" s="8">
        <v>1</v>
      </c>
      <c r="G32" s="8">
        <f t="shared" si="1"/>
        <v>8.653333333333332</v>
      </c>
      <c r="H32" s="8">
        <v>4.5</v>
      </c>
      <c r="I32" s="23">
        <v>38.94</v>
      </c>
      <c r="J32" s="24">
        <v>126.42627814569533</v>
      </c>
      <c r="K32" s="8">
        <v>12.32</v>
      </c>
      <c r="L32" s="8">
        <f t="shared" si="2"/>
        <v>177.68627814569533</v>
      </c>
      <c r="M32" s="8">
        <f t="shared" si="3"/>
        <v>8.653333333333332</v>
      </c>
      <c r="N32" s="8">
        <f t="shared" si="4"/>
        <v>38.94</v>
      </c>
      <c r="O32" s="8">
        <f t="shared" si="5"/>
        <v>126.42627814569533</v>
      </c>
      <c r="P32" s="8">
        <f t="shared" si="6"/>
        <v>12.32</v>
      </c>
      <c r="Q32" s="8">
        <f t="shared" si="7"/>
        <v>177.68627814569533</v>
      </c>
    </row>
    <row r="33" spans="1:17" ht="51" outlineLevel="1">
      <c r="A33" s="5">
        <f t="shared" si="0"/>
        <v>4</v>
      </c>
      <c r="B33" s="41" t="s">
        <v>41</v>
      </c>
      <c r="C33" s="12"/>
      <c r="D33" s="57"/>
      <c r="E33" s="6" t="s">
        <v>39</v>
      </c>
      <c r="F33" s="8">
        <v>2</v>
      </c>
      <c r="G33" s="8">
        <f t="shared" si="1"/>
        <v>34.61333333333333</v>
      </c>
      <c r="H33" s="8">
        <v>4.5</v>
      </c>
      <c r="I33" s="23">
        <v>155.76</v>
      </c>
      <c r="J33" s="24">
        <v>284.4507460130578</v>
      </c>
      <c r="K33" s="8">
        <v>23.1</v>
      </c>
      <c r="L33" s="8">
        <f t="shared" si="2"/>
        <v>463.31074601305784</v>
      </c>
      <c r="M33" s="8">
        <f t="shared" si="3"/>
        <v>69.22666666666666</v>
      </c>
      <c r="N33" s="8">
        <f t="shared" si="4"/>
        <v>311.52</v>
      </c>
      <c r="O33" s="8">
        <f t="shared" si="5"/>
        <v>568.9014920261156</v>
      </c>
      <c r="P33" s="8">
        <f t="shared" si="6"/>
        <v>46.2</v>
      </c>
      <c r="Q33" s="8">
        <f t="shared" si="7"/>
        <v>926.6214920261157</v>
      </c>
    </row>
    <row r="34" spans="1:17" ht="15" outlineLevel="1">
      <c r="A34" s="5">
        <f t="shared" si="0"/>
        <v>5</v>
      </c>
      <c r="B34" s="41" t="s">
        <v>46</v>
      </c>
      <c r="C34" s="12"/>
      <c r="D34" s="57"/>
      <c r="E34" s="6" t="s">
        <v>39</v>
      </c>
      <c r="F34" s="8">
        <v>2</v>
      </c>
      <c r="G34" s="8">
        <f t="shared" si="1"/>
        <v>5.768888888888889</v>
      </c>
      <c r="H34" s="8">
        <v>4.5</v>
      </c>
      <c r="I34" s="23">
        <v>25.96</v>
      </c>
      <c r="J34" s="24">
        <v>46.2</v>
      </c>
      <c r="K34" s="8">
        <v>2.695</v>
      </c>
      <c r="L34" s="8">
        <f t="shared" si="2"/>
        <v>74.855</v>
      </c>
      <c r="M34" s="8">
        <f t="shared" si="3"/>
        <v>11.537777777777778</v>
      </c>
      <c r="N34" s="8">
        <f t="shared" si="4"/>
        <v>51.92</v>
      </c>
      <c r="O34" s="8">
        <f t="shared" si="5"/>
        <v>92.4</v>
      </c>
      <c r="P34" s="8">
        <f t="shared" si="6"/>
        <v>5.39</v>
      </c>
      <c r="Q34" s="8">
        <f t="shared" si="7"/>
        <v>149.71</v>
      </c>
    </row>
    <row r="35" spans="1:17" ht="15" outlineLevel="1">
      <c r="A35" s="5">
        <f>A34+1</f>
        <v>6</v>
      </c>
      <c r="B35" s="34" t="s">
        <v>42</v>
      </c>
      <c r="C35" s="15"/>
      <c r="D35" s="58"/>
      <c r="E35" s="6" t="s">
        <v>39</v>
      </c>
      <c r="F35" s="8">
        <v>1</v>
      </c>
      <c r="G35" s="8">
        <f t="shared" si="1"/>
        <v>7.211111111111112</v>
      </c>
      <c r="H35" s="8">
        <v>4.5</v>
      </c>
      <c r="I35" s="23">
        <v>32.45</v>
      </c>
      <c r="J35" s="24">
        <v>0</v>
      </c>
      <c r="K35" s="8">
        <v>0</v>
      </c>
      <c r="L35" s="8">
        <f t="shared" si="2"/>
        <v>32.45</v>
      </c>
      <c r="M35" s="8">
        <f t="shared" si="3"/>
        <v>7.211111111111112</v>
      </c>
      <c r="N35" s="8">
        <f t="shared" si="4"/>
        <v>32.45</v>
      </c>
      <c r="O35" s="8">
        <f t="shared" si="5"/>
        <v>0</v>
      </c>
      <c r="P35" s="8">
        <f t="shared" si="6"/>
        <v>0</v>
      </c>
      <c r="Q35" s="8">
        <f t="shared" si="7"/>
        <v>32.45</v>
      </c>
    </row>
    <row r="36" spans="1:17" ht="18.75" outlineLevel="1">
      <c r="A36" s="5"/>
      <c r="B36" s="35" t="s">
        <v>51</v>
      </c>
      <c r="C36" s="11"/>
      <c r="D36" s="55"/>
      <c r="E36" s="6"/>
      <c r="F36" s="8"/>
      <c r="G36" s="8"/>
      <c r="H36" s="8"/>
      <c r="I36" s="23"/>
      <c r="J36" s="24"/>
      <c r="K36" s="8"/>
      <c r="L36" s="8"/>
      <c r="M36" s="8"/>
      <c r="N36" s="8"/>
      <c r="O36" s="8"/>
      <c r="P36" s="8"/>
      <c r="Q36" s="8"/>
    </row>
    <row r="37" spans="1:17" ht="15" outlineLevel="1">
      <c r="A37" s="5"/>
      <c r="B37" s="40" t="s">
        <v>33</v>
      </c>
      <c r="C37" s="30"/>
      <c r="D37" s="56"/>
      <c r="E37" s="6"/>
      <c r="F37" s="8"/>
      <c r="G37" s="8"/>
      <c r="H37" s="8"/>
      <c r="I37" s="23"/>
      <c r="J37" s="24"/>
      <c r="K37" s="8"/>
      <c r="L37" s="8"/>
      <c r="M37" s="8"/>
      <c r="N37" s="8"/>
      <c r="O37" s="8"/>
      <c r="P37" s="8"/>
      <c r="Q37" s="8"/>
    </row>
    <row r="38" spans="1:17" ht="51" outlineLevel="1">
      <c r="A38" s="5">
        <f t="shared" si="0"/>
        <v>1</v>
      </c>
      <c r="B38" s="41" t="s">
        <v>52</v>
      </c>
      <c r="C38" s="12"/>
      <c r="D38" s="57"/>
      <c r="E38" s="6" t="s">
        <v>39</v>
      </c>
      <c r="F38" s="8">
        <v>1</v>
      </c>
      <c r="G38" s="8">
        <f>I38/H38</f>
        <v>11.537777777777778</v>
      </c>
      <c r="H38" s="8">
        <v>4.5</v>
      </c>
      <c r="I38" s="23">
        <v>51.92</v>
      </c>
      <c r="J38" s="24">
        <v>1087.1599070765378</v>
      </c>
      <c r="K38" s="8">
        <v>69.3</v>
      </c>
      <c r="L38" s="8">
        <f>K38+J38+I38</f>
        <v>1208.3799070765378</v>
      </c>
      <c r="M38" s="8">
        <f>G38*F38</f>
        <v>11.537777777777778</v>
      </c>
      <c r="N38" s="8">
        <f>I38*F38</f>
        <v>51.92</v>
      </c>
      <c r="O38" s="8">
        <f>J38*F38</f>
        <v>1087.1599070765378</v>
      </c>
      <c r="P38" s="8">
        <f>K38*F38</f>
        <v>69.3</v>
      </c>
      <c r="Q38" s="8">
        <f>P38+O38+N38</f>
        <v>1208.3799070765378</v>
      </c>
    </row>
    <row r="39" spans="1:17" ht="51" outlineLevel="1">
      <c r="A39" s="5">
        <f t="shared" si="0"/>
        <v>2</v>
      </c>
      <c r="B39" s="41" t="s">
        <v>53</v>
      </c>
      <c r="C39" s="12"/>
      <c r="D39" s="57"/>
      <c r="E39" s="6" t="s">
        <v>39</v>
      </c>
      <c r="F39" s="8">
        <v>1</v>
      </c>
      <c r="G39" s="8">
        <f>I39/H39</f>
        <v>8.653333333333332</v>
      </c>
      <c r="H39" s="8">
        <v>4.5</v>
      </c>
      <c r="I39" s="23">
        <v>38.94</v>
      </c>
      <c r="J39" s="24">
        <v>273.699143463391</v>
      </c>
      <c r="K39" s="8">
        <v>30.8</v>
      </c>
      <c r="L39" s="8">
        <f>K39+J39+I39</f>
        <v>343.439143463391</v>
      </c>
      <c r="M39" s="8">
        <f>G39*F39</f>
        <v>8.653333333333332</v>
      </c>
      <c r="N39" s="8">
        <f>I39*F39</f>
        <v>38.94</v>
      </c>
      <c r="O39" s="8">
        <f>J39*F39</f>
        <v>273.699143463391</v>
      </c>
      <c r="P39" s="8">
        <f>K39*F39</f>
        <v>30.8</v>
      </c>
      <c r="Q39" s="8">
        <f>P39+O39+N39</f>
        <v>343.439143463391</v>
      </c>
    </row>
    <row r="40" spans="1:17" ht="51" outlineLevel="1">
      <c r="A40" s="5">
        <f t="shared" si="0"/>
        <v>3</v>
      </c>
      <c r="B40" s="41" t="s">
        <v>45</v>
      </c>
      <c r="C40" s="12"/>
      <c r="D40" s="57"/>
      <c r="E40" s="6" t="s">
        <v>39</v>
      </c>
      <c r="F40" s="8">
        <v>1</v>
      </c>
      <c r="G40" s="8">
        <f>I40/H40</f>
        <v>34.61333333333333</v>
      </c>
      <c r="H40" s="8">
        <v>4.5</v>
      </c>
      <c r="I40" s="23">
        <v>155.76</v>
      </c>
      <c r="J40" s="24">
        <v>185.72412715401873</v>
      </c>
      <c r="K40" s="8">
        <v>23.1</v>
      </c>
      <c r="L40" s="8">
        <f>K40+J40+I40</f>
        <v>364.5841271540187</v>
      </c>
      <c r="M40" s="8">
        <f>G40*F40</f>
        <v>34.61333333333333</v>
      </c>
      <c r="N40" s="8">
        <f>I40*F40</f>
        <v>155.76</v>
      </c>
      <c r="O40" s="8">
        <f>J40*F40</f>
        <v>185.72412715401873</v>
      </c>
      <c r="P40" s="8">
        <f>K40*F40</f>
        <v>23.1</v>
      </c>
      <c r="Q40" s="8">
        <f>P40+O40+N40</f>
        <v>364.5841271540187</v>
      </c>
    </row>
    <row r="41" spans="1:17" ht="15" outlineLevel="1">
      <c r="A41" s="5">
        <f t="shared" si="0"/>
        <v>4</v>
      </c>
      <c r="B41" s="34" t="s">
        <v>42</v>
      </c>
      <c r="C41" s="15"/>
      <c r="D41" s="58"/>
      <c r="E41" s="6" t="s">
        <v>39</v>
      </c>
      <c r="F41" s="8">
        <v>1</v>
      </c>
      <c r="G41" s="8">
        <f>I41/H41</f>
        <v>7.211111111111112</v>
      </c>
      <c r="H41" s="8">
        <v>4.5</v>
      </c>
      <c r="I41" s="23">
        <v>32.45</v>
      </c>
      <c r="J41" s="24">
        <v>0</v>
      </c>
      <c r="K41" s="8">
        <v>0</v>
      </c>
      <c r="L41" s="8">
        <f>K41+J41+I41</f>
        <v>32.45</v>
      </c>
      <c r="M41" s="8">
        <f>G41*F41</f>
        <v>7.211111111111112</v>
      </c>
      <c r="N41" s="8">
        <f>I41*F41</f>
        <v>32.45</v>
      </c>
      <c r="O41" s="8">
        <f>J41*F41</f>
        <v>0</v>
      </c>
      <c r="P41" s="8">
        <f>K41*F41</f>
        <v>0</v>
      </c>
      <c r="Q41" s="8">
        <f>P41+O41+N41</f>
        <v>32.45</v>
      </c>
    </row>
    <row r="42" spans="1:17" ht="18.75">
      <c r="A42" s="5"/>
      <c r="B42" s="35" t="s">
        <v>54</v>
      </c>
      <c r="C42" s="11"/>
      <c r="D42" s="55"/>
      <c r="E42" s="6"/>
      <c r="F42" s="8"/>
      <c r="G42" s="8"/>
      <c r="H42" s="8"/>
      <c r="I42" s="23"/>
      <c r="J42" s="24"/>
      <c r="K42" s="8"/>
      <c r="L42" s="8"/>
      <c r="M42" s="8"/>
      <c r="N42" s="8"/>
      <c r="O42" s="8"/>
      <c r="P42" s="8"/>
      <c r="Q42" s="8"/>
    </row>
    <row r="43" spans="1:17" ht="15">
      <c r="A43" s="5"/>
      <c r="B43" s="40" t="s">
        <v>33</v>
      </c>
      <c r="C43" s="30"/>
      <c r="D43" s="56"/>
      <c r="E43" s="6"/>
      <c r="F43" s="8"/>
      <c r="G43" s="8"/>
      <c r="H43" s="8"/>
      <c r="I43" s="23"/>
      <c r="J43" s="24"/>
      <c r="K43" s="8"/>
      <c r="L43" s="8"/>
      <c r="M43" s="8"/>
      <c r="N43" s="8"/>
      <c r="O43" s="8"/>
      <c r="P43" s="8"/>
      <c r="Q43" s="8"/>
    </row>
    <row r="44" spans="1:17" ht="76.5">
      <c r="A44" s="7">
        <f>A43+1</f>
        <v>1</v>
      </c>
      <c r="B44" s="41" t="s">
        <v>260</v>
      </c>
      <c r="C44" s="12"/>
      <c r="D44" s="53" t="s">
        <v>264</v>
      </c>
      <c r="E44" s="6" t="s">
        <v>39</v>
      </c>
      <c r="F44" s="8">
        <v>1</v>
      </c>
      <c r="G44" s="8">
        <f>I44/H44</f>
        <v>57.6888888888889</v>
      </c>
      <c r="H44" s="8">
        <v>4.5</v>
      </c>
      <c r="I44" s="23">
        <v>259.6</v>
      </c>
      <c r="J44" s="24">
        <v>4366.956</v>
      </c>
      <c r="K44" s="8">
        <v>254.73910000000004</v>
      </c>
      <c r="L44" s="8">
        <f>K44+J44+I44</f>
        <v>4881.2951</v>
      </c>
      <c r="M44" s="8">
        <f aca="true" t="shared" si="8" ref="M44:M82">G44*F44</f>
        <v>57.6888888888889</v>
      </c>
      <c r="N44" s="8">
        <f>I44*F44</f>
        <v>259.6</v>
      </c>
      <c r="O44" s="8">
        <f>J44*F44</f>
        <v>4366.956</v>
      </c>
      <c r="P44" s="8">
        <f>K44*F44</f>
        <v>254.73910000000004</v>
      </c>
      <c r="Q44" s="65">
        <f aca="true" t="shared" si="9" ref="Q44:Q82">P44+O44+N44</f>
        <v>4881.2951</v>
      </c>
    </row>
    <row r="45" spans="1:17" ht="51">
      <c r="A45" s="5">
        <v>2</v>
      </c>
      <c r="B45" s="41" t="s">
        <v>55</v>
      </c>
      <c r="C45" s="12"/>
      <c r="D45" s="66" t="s">
        <v>40</v>
      </c>
      <c r="E45" s="6" t="s">
        <v>39</v>
      </c>
      <c r="F45" s="8">
        <v>1</v>
      </c>
      <c r="G45" s="8">
        <f>I45/H45</f>
        <v>23.075555555555557</v>
      </c>
      <c r="H45" s="8">
        <v>4.5</v>
      </c>
      <c r="I45" s="23">
        <v>103.84</v>
      </c>
      <c r="J45" s="24">
        <v>490.578</v>
      </c>
      <c r="K45" s="8">
        <v>28.617050000000003</v>
      </c>
      <c r="L45" s="8">
        <f>K45+J45+I45</f>
        <v>623.03505</v>
      </c>
      <c r="M45" s="8">
        <f t="shared" si="8"/>
        <v>23.075555555555557</v>
      </c>
      <c r="N45" s="8">
        <f>I45*F45</f>
        <v>103.84</v>
      </c>
      <c r="O45" s="8">
        <f>J45*F45</f>
        <v>490.578</v>
      </c>
      <c r="P45" s="8">
        <f>K45*F45</f>
        <v>28.617050000000003</v>
      </c>
      <c r="Q45" s="8">
        <f t="shared" si="9"/>
        <v>623.03505</v>
      </c>
    </row>
    <row r="46" spans="1:17" ht="63.75" outlineLevel="1">
      <c r="A46" s="5">
        <f t="shared" si="0"/>
        <v>3</v>
      </c>
      <c r="B46" s="41" t="s">
        <v>56</v>
      </c>
      <c r="C46" s="12"/>
      <c r="D46" s="57"/>
      <c r="E46" s="6" t="s">
        <v>39</v>
      </c>
      <c r="F46" s="8">
        <v>1</v>
      </c>
      <c r="G46" s="8">
        <f>I46/H46</f>
        <v>57.6888888888889</v>
      </c>
      <c r="H46" s="8">
        <v>4.5</v>
      </c>
      <c r="I46" s="23">
        <v>259.6</v>
      </c>
      <c r="J46" s="24">
        <v>396</v>
      </c>
      <c r="K46" s="8">
        <v>23.1</v>
      </c>
      <c r="L46" s="8">
        <f>K46+J46+I46</f>
        <v>678.7</v>
      </c>
      <c r="M46" s="8">
        <f t="shared" si="8"/>
        <v>57.6888888888889</v>
      </c>
      <c r="N46" s="8">
        <f>I46*F46</f>
        <v>259.6</v>
      </c>
      <c r="O46" s="8">
        <f>J46*F46</f>
        <v>396</v>
      </c>
      <c r="P46" s="8">
        <f>K46*F46</f>
        <v>23.1</v>
      </c>
      <c r="Q46" s="8">
        <f t="shared" si="9"/>
        <v>678.7</v>
      </c>
    </row>
    <row r="47" spans="1:17" ht="15" outlineLevel="1">
      <c r="A47" s="5">
        <f t="shared" si="0"/>
        <v>4</v>
      </c>
      <c r="B47" s="34" t="s">
        <v>42</v>
      </c>
      <c r="C47" s="15"/>
      <c r="D47" s="58"/>
      <c r="E47" s="6" t="s">
        <v>39</v>
      </c>
      <c r="F47" s="8">
        <v>1</v>
      </c>
      <c r="G47" s="8">
        <f>I47/H47</f>
        <v>7.211111111111112</v>
      </c>
      <c r="H47" s="8">
        <v>4.5</v>
      </c>
      <c r="I47" s="23">
        <v>32.45</v>
      </c>
      <c r="J47" s="24">
        <v>0</v>
      </c>
      <c r="K47" s="8">
        <v>0</v>
      </c>
      <c r="L47" s="8">
        <f>K47+J47+I47</f>
        <v>32.45</v>
      </c>
      <c r="M47" s="8">
        <f t="shared" si="8"/>
        <v>7.211111111111112</v>
      </c>
      <c r="N47" s="8">
        <f>I47*F47</f>
        <v>32.45</v>
      </c>
      <c r="O47" s="8">
        <f>J47*F47</f>
        <v>0</v>
      </c>
      <c r="P47" s="8">
        <f>K47*F47</f>
        <v>0</v>
      </c>
      <c r="Q47" s="8">
        <f t="shared" si="9"/>
        <v>32.45</v>
      </c>
    </row>
    <row r="48" spans="1:17" ht="18.75" outlineLevel="1">
      <c r="A48" s="5"/>
      <c r="B48" s="35" t="s">
        <v>57</v>
      </c>
      <c r="C48" s="11"/>
      <c r="D48" s="55"/>
      <c r="E48" s="6"/>
      <c r="F48" s="8"/>
      <c r="G48" s="8"/>
      <c r="H48" s="8"/>
      <c r="I48" s="23"/>
      <c r="J48" s="24"/>
      <c r="K48" s="8"/>
      <c r="L48" s="8"/>
      <c r="M48" s="8"/>
      <c r="N48" s="8"/>
      <c r="O48" s="8"/>
      <c r="P48" s="8"/>
      <c r="Q48" s="8"/>
    </row>
    <row r="49" spans="1:17" ht="15" outlineLevel="1">
      <c r="A49" s="5"/>
      <c r="B49" s="40" t="s">
        <v>33</v>
      </c>
      <c r="C49" s="30"/>
      <c r="D49" s="56"/>
      <c r="E49" s="6"/>
      <c r="F49" s="8"/>
      <c r="G49" s="8"/>
      <c r="H49" s="8"/>
      <c r="I49" s="23"/>
      <c r="J49" s="24"/>
      <c r="K49" s="8"/>
      <c r="L49" s="8"/>
      <c r="M49" s="8"/>
      <c r="N49" s="8"/>
      <c r="O49" s="8"/>
      <c r="P49" s="8"/>
      <c r="Q49" s="8"/>
    </row>
    <row r="50" spans="1:17" ht="51" outlineLevel="1">
      <c r="A50" s="5">
        <f t="shared" si="0"/>
        <v>1</v>
      </c>
      <c r="B50" s="41" t="s">
        <v>58</v>
      </c>
      <c r="C50" s="12"/>
      <c r="D50" s="57"/>
      <c r="E50" s="6" t="s">
        <v>39</v>
      </c>
      <c r="F50" s="8">
        <v>1</v>
      </c>
      <c r="G50" s="8">
        <f>I50/H50</f>
        <v>11.537777777777778</v>
      </c>
      <c r="H50" s="8">
        <v>4.5</v>
      </c>
      <c r="I50" s="23">
        <v>51.92</v>
      </c>
      <c r="J50" s="24">
        <v>726</v>
      </c>
      <c r="K50" s="8">
        <v>42.35</v>
      </c>
      <c r="L50" s="8">
        <f>K50+J50+I50</f>
        <v>820.27</v>
      </c>
      <c r="M50" s="8">
        <f t="shared" si="8"/>
        <v>11.537777777777778</v>
      </c>
      <c r="N50" s="8">
        <f>I50*F50</f>
        <v>51.92</v>
      </c>
      <c r="O50" s="8">
        <f>J50*F50</f>
        <v>726</v>
      </c>
      <c r="P50" s="8">
        <f>K50*F50</f>
        <v>42.35</v>
      </c>
      <c r="Q50" s="8">
        <f t="shared" si="9"/>
        <v>820.27</v>
      </c>
    </row>
    <row r="51" spans="1:17" ht="51" outlineLevel="1">
      <c r="A51" s="5">
        <f t="shared" si="0"/>
        <v>2</v>
      </c>
      <c r="B51" s="41" t="s">
        <v>59</v>
      </c>
      <c r="C51" s="12"/>
      <c r="D51" s="57"/>
      <c r="E51" s="6" t="s">
        <v>39</v>
      </c>
      <c r="F51" s="8">
        <v>1</v>
      </c>
      <c r="G51" s="8">
        <f>I51/H51</f>
        <v>8.653333333333332</v>
      </c>
      <c r="H51" s="8">
        <v>4.5</v>
      </c>
      <c r="I51" s="23">
        <v>38.94</v>
      </c>
      <c r="J51" s="24">
        <v>396</v>
      </c>
      <c r="K51" s="8">
        <v>23.1</v>
      </c>
      <c r="L51" s="8">
        <f>K51+J51+I51</f>
        <v>458.04</v>
      </c>
      <c r="M51" s="8">
        <f t="shared" si="8"/>
        <v>8.653333333333332</v>
      </c>
      <c r="N51" s="8">
        <f>I51*F51</f>
        <v>38.94</v>
      </c>
      <c r="O51" s="8">
        <f>J51*F51</f>
        <v>396</v>
      </c>
      <c r="P51" s="8">
        <f>K51*F51</f>
        <v>23.1</v>
      </c>
      <c r="Q51" s="8">
        <f t="shared" si="9"/>
        <v>458.04</v>
      </c>
    </row>
    <row r="52" spans="1:17" ht="51" outlineLevel="1">
      <c r="A52" s="5">
        <f t="shared" si="0"/>
        <v>3</v>
      </c>
      <c r="B52" s="41" t="s">
        <v>41</v>
      </c>
      <c r="C52" s="12"/>
      <c r="D52" s="57"/>
      <c r="E52" s="6" t="s">
        <v>39</v>
      </c>
      <c r="F52" s="8">
        <v>1</v>
      </c>
      <c r="G52" s="8">
        <f>I52/H52</f>
        <v>34.61333333333333</v>
      </c>
      <c r="H52" s="8">
        <v>4.5</v>
      </c>
      <c r="I52" s="23">
        <v>155.76</v>
      </c>
      <c r="J52" s="24">
        <v>396</v>
      </c>
      <c r="K52" s="8">
        <v>23.1</v>
      </c>
      <c r="L52" s="8">
        <f>K52+J52+I52</f>
        <v>574.86</v>
      </c>
      <c r="M52" s="8">
        <f t="shared" si="8"/>
        <v>34.61333333333333</v>
      </c>
      <c r="N52" s="8">
        <f>I52*F52</f>
        <v>155.76</v>
      </c>
      <c r="O52" s="8">
        <f>J52*F52</f>
        <v>396</v>
      </c>
      <c r="P52" s="8">
        <f>K52*F52</f>
        <v>23.1</v>
      </c>
      <c r="Q52" s="8">
        <f t="shared" si="9"/>
        <v>574.86</v>
      </c>
    </row>
    <row r="53" spans="1:17" ht="15" outlineLevel="1">
      <c r="A53" s="5">
        <f t="shared" si="0"/>
        <v>4</v>
      </c>
      <c r="B53" s="34" t="s">
        <v>42</v>
      </c>
      <c r="C53" s="15"/>
      <c r="D53" s="58"/>
      <c r="E53" s="6" t="s">
        <v>39</v>
      </c>
      <c r="F53" s="8">
        <v>1</v>
      </c>
      <c r="G53" s="8">
        <f>I53/H53</f>
        <v>7.211111111111112</v>
      </c>
      <c r="H53" s="8">
        <v>4.5</v>
      </c>
      <c r="I53" s="23">
        <v>32.45</v>
      </c>
      <c r="J53" s="24">
        <v>0</v>
      </c>
      <c r="K53" s="8">
        <v>0</v>
      </c>
      <c r="L53" s="8">
        <f>K53+J53+I53</f>
        <v>32.45</v>
      </c>
      <c r="M53" s="8">
        <f t="shared" si="8"/>
        <v>7.211111111111112</v>
      </c>
      <c r="N53" s="8">
        <f>I53*F53</f>
        <v>32.45</v>
      </c>
      <c r="O53" s="8">
        <f>J53*F53</f>
        <v>0</v>
      </c>
      <c r="P53" s="8">
        <f>K53*F53</f>
        <v>0</v>
      </c>
      <c r="Q53" s="8">
        <f t="shared" si="9"/>
        <v>32.45</v>
      </c>
    </row>
    <row r="54" spans="1:17" ht="18.75" outlineLevel="1">
      <c r="A54" s="5"/>
      <c r="B54" s="35" t="s">
        <v>60</v>
      </c>
      <c r="C54" s="11"/>
      <c r="D54" s="55"/>
      <c r="E54" s="6"/>
      <c r="F54" s="8"/>
      <c r="G54" s="8"/>
      <c r="H54" s="8"/>
      <c r="I54" s="23"/>
      <c r="J54" s="24"/>
      <c r="K54" s="8"/>
      <c r="L54" s="8"/>
      <c r="M54" s="8"/>
      <c r="N54" s="8"/>
      <c r="O54" s="8"/>
      <c r="P54" s="8"/>
      <c r="Q54" s="8"/>
    </row>
    <row r="55" spans="1:17" ht="15" outlineLevel="1">
      <c r="A55" s="5"/>
      <c r="B55" s="40" t="s">
        <v>33</v>
      </c>
      <c r="C55" s="30"/>
      <c r="D55" s="56"/>
      <c r="E55" s="6"/>
      <c r="F55" s="8"/>
      <c r="G55" s="8"/>
      <c r="H55" s="8"/>
      <c r="I55" s="23"/>
      <c r="J55" s="24"/>
      <c r="K55" s="8"/>
      <c r="L55" s="8"/>
      <c r="M55" s="8"/>
      <c r="N55" s="8"/>
      <c r="O55" s="8"/>
      <c r="P55" s="8"/>
      <c r="Q55" s="8"/>
    </row>
    <row r="56" spans="1:17" ht="51" outlineLevel="1">
      <c r="A56" s="5">
        <f t="shared" si="0"/>
        <v>1</v>
      </c>
      <c r="B56" s="41" t="s">
        <v>61</v>
      </c>
      <c r="C56" s="12"/>
      <c r="D56" s="57"/>
      <c r="E56" s="6" t="s">
        <v>39</v>
      </c>
      <c r="F56" s="8">
        <v>1</v>
      </c>
      <c r="G56" s="8">
        <f>I56/H56</f>
        <v>11.537777777777778</v>
      </c>
      <c r="H56" s="8">
        <v>4.5</v>
      </c>
      <c r="I56" s="23">
        <v>51.92</v>
      </c>
      <c r="J56" s="24">
        <v>1188</v>
      </c>
      <c r="K56" s="8">
        <v>69.3</v>
      </c>
      <c r="L56" s="8">
        <f>K56+J56+I56</f>
        <v>1309.22</v>
      </c>
      <c r="M56" s="8">
        <f t="shared" si="8"/>
        <v>11.537777777777778</v>
      </c>
      <c r="N56" s="8">
        <f>I56*F56</f>
        <v>51.92</v>
      </c>
      <c r="O56" s="8">
        <f>J56*F56</f>
        <v>1188</v>
      </c>
      <c r="P56" s="8">
        <f>K56*F56</f>
        <v>69.3</v>
      </c>
      <c r="Q56" s="8">
        <f t="shared" si="9"/>
        <v>1309.22</v>
      </c>
    </row>
    <row r="57" spans="1:17" ht="51" outlineLevel="1">
      <c r="A57" s="5">
        <f t="shared" si="0"/>
        <v>2</v>
      </c>
      <c r="B57" s="41" t="s">
        <v>62</v>
      </c>
      <c r="C57" s="12"/>
      <c r="D57" s="57"/>
      <c r="E57" s="6" t="s">
        <v>39</v>
      </c>
      <c r="F57" s="8">
        <v>1</v>
      </c>
      <c r="G57" s="8">
        <f>I57/H57</f>
        <v>8.653333333333332</v>
      </c>
      <c r="H57" s="8">
        <v>4.5</v>
      </c>
      <c r="I57" s="23">
        <v>38.94</v>
      </c>
      <c r="J57" s="24">
        <v>528</v>
      </c>
      <c r="K57" s="8">
        <v>30.8</v>
      </c>
      <c r="L57" s="8">
        <f>K57+J57+I57</f>
        <v>597.74</v>
      </c>
      <c r="M57" s="8">
        <f t="shared" si="8"/>
        <v>8.653333333333332</v>
      </c>
      <c r="N57" s="8">
        <f>I57*F57</f>
        <v>38.94</v>
      </c>
      <c r="O57" s="8">
        <f>J57*F57</f>
        <v>528</v>
      </c>
      <c r="P57" s="8">
        <f>K57*F57</f>
        <v>30.8</v>
      </c>
      <c r="Q57" s="8">
        <f t="shared" si="9"/>
        <v>597.74</v>
      </c>
    </row>
    <row r="58" spans="1:17" ht="51" outlineLevel="1">
      <c r="A58" s="5">
        <f t="shared" si="0"/>
        <v>3</v>
      </c>
      <c r="B58" s="41" t="s">
        <v>41</v>
      </c>
      <c r="C58" s="12"/>
      <c r="D58" s="57"/>
      <c r="E58" s="6" t="s">
        <v>39</v>
      </c>
      <c r="F58" s="8">
        <v>1</v>
      </c>
      <c r="G58" s="8">
        <f>I58/H58</f>
        <v>34.61333333333333</v>
      </c>
      <c r="H58" s="8">
        <v>4.5</v>
      </c>
      <c r="I58" s="23">
        <v>155.76</v>
      </c>
      <c r="J58" s="24">
        <v>396</v>
      </c>
      <c r="K58" s="8">
        <v>23.1</v>
      </c>
      <c r="L58" s="8">
        <f>K58+J58+I58</f>
        <v>574.86</v>
      </c>
      <c r="M58" s="8">
        <f t="shared" si="8"/>
        <v>34.61333333333333</v>
      </c>
      <c r="N58" s="8">
        <f>I58*F58</f>
        <v>155.76</v>
      </c>
      <c r="O58" s="8">
        <f>J58*F58</f>
        <v>396</v>
      </c>
      <c r="P58" s="8">
        <f>K58*F58</f>
        <v>23.1</v>
      </c>
      <c r="Q58" s="8">
        <f t="shared" si="9"/>
        <v>574.86</v>
      </c>
    </row>
    <row r="59" spans="1:17" ht="15" outlineLevel="1">
      <c r="A59" s="5">
        <f t="shared" si="0"/>
        <v>4</v>
      </c>
      <c r="B59" s="34" t="s">
        <v>42</v>
      </c>
      <c r="C59" s="15"/>
      <c r="D59" s="58"/>
      <c r="E59" s="6" t="s">
        <v>39</v>
      </c>
      <c r="F59" s="8">
        <v>1</v>
      </c>
      <c r="G59" s="8">
        <f>I59/H59</f>
        <v>7.211111111111112</v>
      </c>
      <c r="H59" s="8">
        <v>4.5</v>
      </c>
      <c r="I59" s="23">
        <v>32.45</v>
      </c>
      <c r="J59" s="24">
        <v>0</v>
      </c>
      <c r="K59" s="8">
        <v>0</v>
      </c>
      <c r="L59" s="8">
        <f>K59+J59+I59</f>
        <v>32.45</v>
      </c>
      <c r="M59" s="8">
        <f t="shared" si="8"/>
        <v>7.211111111111112</v>
      </c>
      <c r="N59" s="8">
        <f>I59*F59</f>
        <v>32.45</v>
      </c>
      <c r="O59" s="8">
        <f>J59*F59</f>
        <v>0</v>
      </c>
      <c r="P59" s="8">
        <f>K59*F59</f>
        <v>0</v>
      </c>
      <c r="Q59" s="8">
        <f t="shared" si="9"/>
        <v>32.45</v>
      </c>
    </row>
    <row r="60" spans="1:17" ht="15.75" outlineLevel="1">
      <c r="A60" s="5"/>
      <c r="B60" s="25" t="s">
        <v>78</v>
      </c>
      <c r="C60" s="14"/>
      <c r="D60" s="59"/>
      <c r="E60" s="6"/>
      <c r="F60" s="8"/>
      <c r="G60" s="8"/>
      <c r="H60" s="8"/>
      <c r="I60" s="23"/>
      <c r="J60" s="24"/>
      <c r="K60" s="8"/>
      <c r="L60" s="8"/>
      <c r="M60" s="8"/>
      <c r="N60" s="8"/>
      <c r="O60" s="8"/>
      <c r="P60" s="8"/>
      <c r="Q60" s="8"/>
    </row>
    <row r="61" spans="1:17" ht="15.75" outlineLevel="1">
      <c r="A61" s="5"/>
      <c r="B61" s="25" t="s">
        <v>79</v>
      </c>
      <c r="C61" s="14"/>
      <c r="D61" s="59"/>
      <c r="E61" s="6"/>
      <c r="F61" s="8"/>
      <c r="G61" s="8"/>
      <c r="H61" s="8"/>
      <c r="I61" s="23"/>
      <c r="J61" s="24"/>
      <c r="K61" s="8"/>
      <c r="L61" s="8"/>
      <c r="M61" s="8"/>
      <c r="N61" s="8"/>
      <c r="O61" s="8"/>
      <c r="P61" s="8"/>
      <c r="Q61" s="8"/>
    </row>
    <row r="62" spans="1:17" ht="25.5" outlineLevel="1">
      <c r="A62" s="5">
        <v>1</v>
      </c>
      <c r="B62" s="42" t="s">
        <v>63</v>
      </c>
      <c r="C62" s="13"/>
      <c r="D62" s="60"/>
      <c r="E62" s="6" t="s">
        <v>27</v>
      </c>
      <c r="F62" s="8">
        <v>1</v>
      </c>
      <c r="G62" s="8">
        <f aca="true" t="shared" si="10" ref="G62:G76">I62/H62</f>
        <v>2.4517777777777776</v>
      </c>
      <c r="H62" s="8">
        <v>4.5</v>
      </c>
      <c r="I62" s="23">
        <v>11.033</v>
      </c>
      <c r="J62" s="24">
        <v>717.5124000000002</v>
      </c>
      <c r="K62" s="8">
        <v>41.85489000000001</v>
      </c>
      <c r="L62" s="8">
        <f aca="true" t="shared" si="11" ref="L62:L76">K62+J62+I62</f>
        <v>770.4002900000002</v>
      </c>
      <c r="M62" s="8">
        <f t="shared" si="8"/>
        <v>2.4517777777777776</v>
      </c>
      <c r="N62" s="8">
        <f aca="true" t="shared" si="12" ref="N62:N76">I62*F62</f>
        <v>11.033</v>
      </c>
      <c r="O62" s="8">
        <f aca="true" t="shared" si="13" ref="O62:O76">J62*F62</f>
        <v>717.5124000000002</v>
      </c>
      <c r="P62" s="8">
        <f aca="true" t="shared" si="14" ref="P62:P76">K62*F62</f>
        <v>41.85489000000001</v>
      </c>
      <c r="Q62" s="8">
        <f t="shared" si="9"/>
        <v>770.4002900000002</v>
      </c>
    </row>
    <row r="63" spans="1:17" ht="15" outlineLevel="1">
      <c r="A63" s="5">
        <f t="shared" si="0"/>
        <v>2</v>
      </c>
      <c r="B63" s="42" t="s">
        <v>64</v>
      </c>
      <c r="C63" s="13"/>
      <c r="D63" s="60"/>
      <c r="E63" s="6" t="s">
        <v>27</v>
      </c>
      <c r="F63" s="8">
        <v>2</v>
      </c>
      <c r="G63" s="8">
        <f t="shared" si="10"/>
        <v>2.538311111111111</v>
      </c>
      <c r="H63" s="8">
        <v>4.5</v>
      </c>
      <c r="I63" s="23">
        <v>11.4224</v>
      </c>
      <c r="J63" s="24">
        <v>97.68</v>
      </c>
      <c r="K63" s="8">
        <v>5.698000000000001</v>
      </c>
      <c r="L63" s="8">
        <f t="shared" si="11"/>
        <v>114.80040000000001</v>
      </c>
      <c r="M63" s="8">
        <f t="shared" si="8"/>
        <v>5.076622222222222</v>
      </c>
      <c r="N63" s="8">
        <f t="shared" si="12"/>
        <v>22.8448</v>
      </c>
      <c r="O63" s="8">
        <f t="shared" si="13"/>
        <v>195.36</v>
      </c>
      <c r="P63" s="8">
        <f t="shared" si="14"/>
        <v>11.396000000000003</v>
      </c>
      <c r="Q63" s="8">
        <f t="shared" si="9"/>
        <v>229.60080000000002</v>
      </c>
    </row>
    <row r="64" spans="1:17" ht="15" outlineLevel="1">
      <c r="A64" s="5">
        <f t="shared" si="0"/>
        <v>3</v>
      </c>
      <c r="B64" s="42" t="s">
        <v>65</v>
      </c>
      <c r="C64" s="13"/>
      <c r="D64" s="60"/>
      <c r="E64" s="6" t="s">
        <v>27</v>
      </c>
      <c r="F64" s="8">
        <v>1</v>
      </c>
      <c r="G64" s="8">
        <f t="shared" si="10"/>
        <v>2.4517777777777776</v>
      </c>
      <c r="H64" s="8">
        <v>4.5</v>
      </c>
      <c r="I64" s="23">
        <v>11.033</v>
      </c>
      <c r="J64" s="24">
        <v>93.49560000000001</v>
      </c>
      <c r="K64" s="8">
        <v>5.453910000000001</v>
      </c>
      <c r="L64" s="8">
        <f t="shared" si="11"/>
        <v>109.98251000000002</v>
      </c>
      <c r="M64" s="8">
        <f t="shared" si="8"/>
        <v>2.4517777777777776</v>
      </c>
      <c r="N64" s="8">
        <f t="shared" si="12"/>
        <v>11.033</v>
      </c>
      <c r="O64" s="8">
        <f t="shared" si="13"/>
        <v>93.49560000000001</v>
      </c>
      <c r="P64" s="8">
        <f t="shared" si="14"/>
        <v>5.453910000000001</v>
      </c>
      <c r="Q64" s="8">
        <f t="shared" si="9"/>
        <v>109.98251000000002</v>
      </c>
    </row>
    <row r="65" spans="1:17" ht="15" outlineLevel="1">
      <c r="A65" s="5">
        <f t="shared" si="0"/>
        <v>4</v>
      </c>
      <c r="B65" s="42" t="s">
        <v>66</v>
      </c>
      <c r="C65" s="13"/>
      <c r="D65" s="60"/>
      <c r="E65" s="6" t="s">
        <v>27</v>
      </c>
      <c r="F65" s="8">
        <v>1</v>
      </c>
      <c r="G65" s="8">
        <f t="shared" si="10"/>
        <v>2.4517777777777776</v>
      </c>
      <c r="H65" s="8">
        <v>4.5</v>
      </c>
      <c r="I65" s="23">
        <v>11.033</v>
      </c>
      <c r="J65" s="24">
        <v>262.9176</v>
      </c>
      <c r="K65" s="8">
        <v>15.336860000000003</v>
      </c>
      <c r="L65" s="8">
        <f t="shared" si="11"/>
        <v>289.28746</v>
      </c>
      <c r="M65" s="8">
        <f t="shared" si="8"/>
        <v>2.4517777777777776</v>
      </c>
      <c r="N65" s="8">
        <f t="shared" si="12"/>
        <v>11.033</v>
      </c>
      <c r="O65" s="8">
        <f t="shared" si="13"/>
        <v>262.9176</v>
      </c>
      <c r="P65" s="8">
        <f t="shared" si="14"/>
        <v>15.336860000000003</v>
      </c>
      <c r="Q65" s="8">
        <f t="shared" si="9"/>
        <v>289.28746</v>
      </c>
    </row>
    <row r="66" spans="1:17" ht="15" outlineLevel="1">
      <c r="A66" s="5">
        <f t="shared" si="0"/>
        <v>5</v>
      </c>
      <c r="B66" s="42" t="s">
        <v>67</v>
      </c>
      <c r="C66" s="13"/>
      <c r="D66" s="60"/>
      <c r="E66" s="6" t="s">
        <v>27</v>
      </c>
      <c r="F66" s="8">
        <v>1</v>
      </c>
      <c r="G66" s="8">
        <f t="shared" si="10"/>
        <v>143.78955555555555</v>
      </c>
      <c r="H66" s="8">
        <v>4.5</v>
      </c>
      <c r="I66" s="23">
        <v>647.053</v>
      </c>
      <c r="J66" s="24">
        <v>847.8492</v>
      </c>
      <c r="K66" s="8">
        <v>49.45787000000001</v>
      </c>
      <c r="L66" s="8">
        <f t="shared" si="11"/>
        <v>1544.36007</v>
      </c>
      <c r="M66" s="8">
        <f t="shared" si="8"/>
        <v>143.78955555555555</v>
      </c>
      <c r="N66" s="8">
        <f t="shared" si="12"/>
        <v>647.053</v>
      </c>
      <c r="O66" s="8">
        <f t="shared" si="13"/>
        <v>847.8492</v>
      </c>
      <c r="P66" s="8">
        <f t="shared" si="14"/>
        <v>49.45787000000001</v>
      </c>
      <c r="Q66" s="8">
        <f t="shared" si="9"/>
        <v>1544.36007</v>
      </c>
    </row>
    <row r="67" spans="1:17" ht="15" outlineLevel="1">
      <c r="A67" s="5">
        <f t="shared" si="0"/>
        <v>6</v>
      </c>
      <c r="B67" s="42" t="s">
        <v>68</v>
      </c>
      <c r="C67" s="13"/>
      <c r="D67" s="60"/>
      <c r="E67" s="6" t="s">
        <v>27</v>
      </c>
      <c r="F67" s="8">
        <v>2</v>
      </c>
      <c r="G67" s="8">
        <f t="shared" si="10"/>
        <v>0.43266666666666664</v>
      </c>
      <c r="H67" s="8">
        <v>4.5</v>
      </c>
      <c r="I67" s="23">
        <v>1.9469999999999998</v>
      </c>
      <c r="J67" s="24">
        <v>6.6</v>
      </c>
      <c r="K67" s="8">
        <v>0.385</v>
      </c>
      <c r="L67" s="8">
        <f t="shared" si="11"/>
        <v>8.931999999999999</v>
      </c>
      <c r="M67" s="8">
        <f t="shared" si="8"/>
        <v>0.8653333333333333</v>
      </c>
      <c r="N67" s="8">
        <f t="shared" si="12"/>
        <v>3.8939999999999997</v>
      </c>
      <c r="O67" s="8">
        <f t="shared" si="13"/>
        <v>13.2</v>
      </c>
      <c r="P67" s="8">
        <f t="shared" si="14"/>
        <v>0.77</v>
      </c>
      <c r="Q67" s="8">
        <f t="shared" si="9"/>
        <v>17.863999999999997</v>
      </c>
    </row>
    <row r="68" spans="1:17" ht="15" outlineLevel="1">
      <c r="A68" s="5">
        <f t="shared" si="0"/>
        <v>7</v>
      </c>
      <c r="B68" s="42" t="s">
        <v>69</v>
      </c>
      <c r="C68" s="13"/>
      <c r="D68" s="60"/>
      <c r="E68" s="6" t="s">
        <v>27</v>
      </c>
      <c r="F68" s="8">
        <v>1</v>
      </c>
      <c r="G68" s="8">
        <f t="shared" si="10"/>
        <v>1.4422222222222223</v>
      </c>
      <c r="H68" s="8">
        <v>4.5</v>
      </c>
      <c r="I68" s="23">
        <v>6.49</v>
      </c>
      <c r="J68" s="24">
        <v>28.182</v>
      </c>
      <c r="K68" s="8">
        <v>1.64395</v>
      </c>
      <c r="L68" s="8">
        <f t="shared" si="11"/>
        <v>36.31595</v>
      </c>
      <c r="M68" s="8">
        <f t="shared" si="8"/>
        <v>1.4422222222222223</v>
      </c>
      <c r="N68" s="8">
        <f t="shared" si="12"/>
        <v>6.49</v>
      </c>
      <c r="O68" s="8">
        <f t="shared" si="13"/>
        <v>28.182</v>
      </c>
      <c r="P68" s="8">
        <f t="shared" si="14"/>
        <v>1.64395</v>
      </c>
      <c r="Q68" s="8">
        <f t="shared" si="9"/>
        <v>36.31595</v>
      </c>
    </row>
    <row r="69" spans="1:17" ht="25.5" outlineLevel="1">
      <c r="A69" s="5">
        <f t="shared" si="0"/>
        <v>8</v>
      </c>
      <c r="B69" s="42" t="s">
        <v>70</v>
      </c>
      <c r="C69" s="13"/>
      <c r="D69" s="60"/>
      <c r="E69" s="6" t="s">
        <v>27</v>
      </c>
      <c r="F69" s="8">
        <v>2</v>
      </c>
      <c r="G69" s="8">
        <f t="shared" si="10"/>
        <v>0.7787999999999999</v>
      </c>
      <c r="H69" s="8">
        <v>4.5</v>
      </c>
      <c r="I69" s="23">
        <v>3.5046</v>
      </c>
      <c r="J69" s="24">
        <v>13.728</v>
      </c>
      <c r="K69" s="8">
        <v>0.8008000000000001</v>
      </c>
      <c r="L69" s="8">
        <f t="shared" si="11"/>
        <v>18.0334</v>
      </c>
      <c r="M69" s="8">
        <f t="shared" si="8"/>
        <v>1.5575999999999999</v>
      </c>
      <c r="N69" s="8">
        <f t="shared" si="12"/>
        <v>7.0092</v>
      </c>
      <c r="O69" s="8">
        <f t="shared" si="13"/>
        <v>27.456</v>
      </c>
      <c r="P69" s="8">
        <f t="shared" si="14"/>
        <v>1.6016000000000001</v>
      </c>
      <c r="Q69" s="8">
        <f t="shared" si="9"/>
        <v>36.0668</v>
      </c>
    </row>
    <row r="70" spans="1:17" ht="25.5" outlineLevel="1">
      <c r="A70" s="5">
        <f t="shared" si="0"/>
        <v>9</v>
      </c>
      <c r="B70" s="42" t="s">
        <v>71</v>
      </c>
      <c r="C70" s="13"/>
      <c r="D70" s="60"/>
      <c r="E70" s="6" t="s">
        <v>27</v>
      </c>
      <c r="F70" s="8">
        <v>2</v>
      </c>
      <c r="G70" s="8">
        <f t="shared" si="10"/>
        <v>0.7787999999999999</v>
      </c>
      <c r="H70" s="8">
        <v>4.5</v>
      </c>
      <c r="I70" s="23">
        <v>3.5046</v>
      </c>
      <c r="J70" s="24">
        <v>15.9984</v>
      </c>
      <c r="K70" s="8">
        <v>0.9332400000000002</v>
      </c>
      <c r="L70" s="8">
        <f t="shared" si="11"/>
        <v>20.43624</v>
      </c>
      <c r="M70" s="8">
        <f t="shared" si="8"/>
        <v>1.5575999999999999</v>
      </c>
      <c r="N70" s="8">
        <f t="shared" si="12"/>
        <v>7.0092</v>
      </c>
      <c r="O70" s="8">
        <f t="shared" si="13"/>
        <v>31.9968</v>
      </c>
      <c r="P70" s="8">
        <f t="shared" si="14"/>
        <v>1.8664800000000004</v>
      </c>
      <c r="Q70" s="8">
        <f t="shared" si="9"/>
        <v>40.87248</v>
      </c>
    </row>
    <row r="71" spans="1:17" ht="25.5" outlineLevel="1">
      <c r="A71" s="5">
        <f t="shared" si="0"/>
        <v>10</v>
      </c>
      <c r="B71" s="42" t="s">
        <v>72</v>
      </c>
      <c r="C71" s="13"/>
      <c r="D71" s="60"/>
      <c r="E71" s="6" t="s">
        <v>27</v>
      </c>
      <c r="F71" s="8">
        <v>4</v>
      </c>
      <c r="G71" s="8">
        <f t="shared" si="10"/>
        <v>1.0672444444444444</v>
      </c>
      <c r="H71" s="8">
        <v>4.5</v>
      </c>
      <c r="I71" s="23">
        <v>4.8026</v>
      </c>
      <c r="J71" s="24">
        <v>25.4892</v>
      </c>
      <c r="K71" s="8">
        <v>1.4868700000000001</v>
      </c>
      <c r="L71" s="8">
        <f t="shared" si="11"/>
        <v>31.778669999999998</v>
      </c>
      <c r="M71" s="8">
        <f t="shared" si="8"/>
        <v>4.268977777777778</v>
      </c>
      <c r="N71" s="8">
        <f t="shared" si="12"/>
        <v>19.2104</v>
      </c>
      <c r="O71" s="8">
        <f t="shared" si="13"/>
        <v>101.9568</v>
      </c>
      <c r="P71" s="8">
        <f t="shared" si="14"/>
        <v>5.9474800000000005</v>
      </c>
      <c r="Q71" s="8">
        <f t="shared" si="9"/>
        <v>127.11467999999999</v>
      </c>
    </row>
    <row r="72" spans="1:17" ht="15" outlineLevel="1">
      <c r="A72" s="5">
        <f t="shared" si="0"/>
        <v>11</v>
      </c>
      <c r="B72" s="42" t="s">
        <v>73</v>
      </c>
      <c r="C72" s="13"/>
      <c r="D72" s="60"/>
      <c r="E72" s="6" t="s">
        <v>27</v>
      </c>
      <c r="F72" s="8">
        <v>1</v>
      </c>
      <c r="G72" s="8">
        <f t="shared" si="10"/>
        <v>0.6922666666666667</v>
      </c>
      <c r="H72" s="8">
        <v>4.5</v>
      </c>
      <c r="I72" s="23">
        <v>3.1152</v>
      </c>
      <c r="J72" s="24">
        <v>17.028</v>
      </c>
      <c r="K72" s="8">
        <v>0.9933000000000001</v>
      </c>
      <c r="L72" s="8">
        <f t="shared" si="11"/>
        <v>21.1365</v>
      </c>
      <c r="M72" s="8">
        <f t="shared" si="8"/>
        <v>0.6922666666666667</v>
      </c>
      <c r="N72" s="8">
        <f t="shared" si="12"/>
        <v>3.1152</v>
      </c>
      <c r="O72" s="8">
        <f t="shared" si="13"/>
        <v>17.028</v>
      </c>
      <c r="P72" s="8">
        <f t="shared" si="14"/>
        <v>0.9933000000000001</v>
      </c>
      <c r="Q72" s="8">
        <f t="shared" si="9"/>
        <v>21.1365</v>
      </c>
    </row>
    <row r="73" spans="1:17" ht="15" outlineLevel="1">
      <c r="A73" s="5">
        <f t="shared" si="0"/>
        <v>12</v>
      </c>
      <c r="B73" s="42" t="s">
        <v>74</v>
      </c>
      <c r="C73" s="13"/>
      <c r="D73" s="60"/>
      <c r="E73" s="6" t="s">
        <v>27</v>
      </c>
      <c r="F73" s="8">
        <v>1</v>
      </c>
      <c r="G73" s="8">
        <f t="shared" si="10"/>
        <v>0.9230222222222222</v>
      </c>
      <c r="H73" s="8">
        <v>4.5</v>
      </c>
      <c r="I73" s="23">
        <v>4.1536</v>
      </c>
      <c r="J73" s="24">
        <v>89.43</v>
      </c>
      <c r="K73" s="8">
        <v>5.216750000000001</v>
      </c>
      <c r="L73" s="8">
        <f t="shared" si="11"/>
        <v>98.80035000000001</v>
      </c>
      <c r="M73" s="8">
        <f t="shared" si="8"/>
        <v>0.9230222222222222</v>
      </c>
      <c r="N73" s="8">
        <f t="shared" si="12"/>
        <v>4.1536</v>
      </c>
      <c r="O73" s="8">
        <f t="shared" si="13"/>
        <v>89.43</v>
      </c>
      <c r="P73" s="8">
        <f t="shared" si="14"/>
        <v>5.216750000000001</v>
      </c>
      <c r="Q73" s="8">
        <f t="shared" si="9"/>
        <v>98.80035000000001</v>
      </c>
    </row>
    <row r="74" spans="1:17" ht="15" outlineLevel="1">
      <c r="A74" s="5">
        <f t="shared" si="0"/>
        <v>13</v>
      </c>
      <c r="B74" s="42" t="s">
        <v>75</v>
      </c>
      <c r="C74" s="13"/>
      <c r="D74" s="60"/>
      <c r="E74" s="6" t="s">
        <v>29</v>
      </c>
      <c r="F74" s="8">
        <v>1</v>
      </c>
      <c r="G74" s="8">
        <f t="shared" si="10"/>
        <v>1.0095555555555555</v>
      </c>
      <c r="H74" s="8">
        <v>4.5</v>
      </c>
      <c r="I74" s="23">
        <v>4.543</v>
      </c>
      <c r="J74" s="24">
        <v>2.9964000000000004</v>
      </c>
      <c r="K74" s="8">
        <v>0.17479000000000003</v>
      </c>
      <c r="L74" s="8">
        <f t="shared" si="11"/>
        <v>7.71419</v>
      </c>
      <c r="M74" s="8">
        <f t="shared" si="8"/>
        <v>1.0095555555555555</v>
      </c>
      <c r="N74" s="8">
        <f t="shared" si="12"/>
        <v>4.543</v>
      </c>
      <c r="O74" s="8">
        <f t="shared" si="13"/>
        <v>2.9964000000000004</v>
      </c>
      <c r="P74" s="8">
        <f t="shared" si="14"/>
        <v>0.17479000000000003</v>
      </c>
      <c r="Q74" s="8">
        <f t="shared" si="9"/>
        <v>7.71419</v>
      </c>
    </row>
    <row r="75" spans="1:17" ht="15" outlineLevel="1">
      <c r="A75" s="5">
        <f t="shared" si="0"/>
        <v>14</v>
      </c>
      <c r="B75" s="42" t="s">
        <v>76</v>
      </c>
      <c r="C75" s="13"/>
      <c r="D75" s="60"/>
      <c r="E75" s="6" t="s">
        <v>29</v>
      </c>
      <c r="F75" s="8">
        <v>5</v>
      </c>
      <c r="G75" s="8">
        <f t="shared" si="10"/>
        <v>1.1537777777777778</v>
      </c>
      <c r="H75" s="8">
        <v>4.5</v>
      </c>
      <c r="I75" s="23">
        <v>5.192</v>
      </c>
      <c r="J75" s="24">
        <v>6.415200000000001</v>
      </c>
      <c r="K75" s="8">
        <v>0.3742200000000001</v>
      </c>
      <c r="L75" s="8">
        <f t="shared" si="11"/>
        <v>11.981420000000002</v>
      </c>
      <c r="M75" s="8">
        <f t="shared" si="8"/>
        <v>5.768888888888889</v>
      </c>
      <c r="N75" s="8">
        <f t="shared" si="12"/>
        <v>25.96</v>
      </c>
      <c r="O75" s="8">
        <f t="shared" si="13"/>
        <v>32.07600000000001</v>
      </c>
      <c r="P75" s="8">
        <f t="shared" si="14"/>
        <v>1.8711000000000007</v>
      </c>
      <c r="Q75" s="8">
        <f t="shared" si="9"/>
        <v>59.90710000000001</v>
      </c>
    </row>
    <row r="76" spans="1:17" ht="15" outlineLevel="1">
      <c r="A76" s="5">
        <f t="shared" si="0"/>
        <v>15</v>
      </c>
      <c r="B76" s="42" t="s">
        <v>77</v>
      </c>
      <c r="C76" s="13"/>
      <c r="D76" s="60"/>
      <c r="E76" s="6" t="s">
        <v>29</v>
      </c>
      <c r="F76" s="8">
        <v>4</v>
      </c>
      <c r="G76" s="8">
        <f t="shared" si="10"/>
        <v>1.2518488888888888</v>
      </c>
      <c r="H76" s="8">
        <v>4.5</v>
      </c>
      <c r="I76" s="23">
        <v>5.633319999999999</v>
      </c>
      <c r="J76" s="24">
        <v>10.388399999999999</v>
      </c>
      <c r="K76" s="8">
        <v>0.60599</v>
      </c>
      <c r="L76" s="8">
        <f t="shared" si="11"/>
        <v>16.62771</v>
      </c>
      <c r="M76" s="8">
        <f t="shared" si="8"/>
        <v>5.007395555555555</v>
      </c>
      <c r="N76" s="8">
        <f t="shared" si="12"/>
        <v>22.533279999999998</v>
      </c>
      <c r="O76" s="8">
        <f t="shared" si="13"/>
        <v>41.553599999999996</v>
      </c>
      <c r="P76" s="8">
        <f t="shared" si="14"/>
        <v>2.42396</v>
      </c>
      <c r="Q76" s="8">
        <f t="shared" si="9"/>
        <v>66.51084</v>
      </c>
    </row>
    <row r="77" spans="1:17" ht="15.75" outlineLevel="1">
      <c r="A77" s="5"/>
      <c r="B77" s="25" t="s">
        <v>80</v>
      </c>
      <c r="C77" s="14"/>
      <c r="D77" s="59"/>
      <c r="E77" s="6"/>
      <c r="F77" s="8"/>
      <c r="G77" s="8"/>
      <c r="H77" s="8"/>
      <c r="I77" s="23"/>
      <c r="J77" s="24"/>
      <c r="K77" s="8"/>
      <c r="L77" s="8"/>
      <c r="M77" s="8"/>
      <c r="N77" s="8"/>
      <c r="O77" s="8"/>
      <c r="P77" s="8"/>
      <c r="Q77" s="8"/>
    </row>
    <row r="78" spans="1:17" ht="25.5" outlineLevel="1">
      <c r="A78" s="7">
        <v>1</v>
      </c>
      <c r="B78" s="42" t="s">
        <v>261</v>
      </c>
      <c r="C78" s="13" t="s">
        <v>81</v>
      </c>
      <c r="D78" s="60"/>
      <c r="E78" s="6" t="s">
        <v>24</v>
      </c>
      <c r="F78" s="8">
        <v>1</v>
      </c>
      <c r="G78" s="8">
        <f aca="true" t="shared" si="15" ref="G78:G88">I78/H78</f>
        <v>2.4517777777777776</v>
      </c>
      <c r="H78" s="8">
        <v>4.5</v>
      </c>
      <c r="I78" s="23">
        <v>11.033</v>
      </c>
      <c r="J78" s="24">
        <v>115.89599999999999</v>
      </c>
      <c r="K78" s="8">
        <v>6.7606</v>
      </c>
      <c r="L78" s="8">
        <f aca="true" t="shared" si="16" ref="L78:L88">K78+J78+I78</f>
        <v>133.68959999999998</v>
      </c>
      <c r="M78" s="8">
        <f t="shared" si="8"/>
        <v>2.4517777777777776</v>
      </c>
      <c r="N78" s="8">
        <f aca="true" t="shared" si="17" ref="N78:N88">I78*F78</f>
        <v>11.033</v>
      </c>
      <c r="O78" s="8">
        <f aca="true" t="shared" si="18" ref="O78:O88">J78*F78</f>
        <v>115.89599999999999</v>
      </c>
      <c r="P78" s="8">
        <f aca="true" t="shared" si="19" ref="P78:P88">K78*F78</f>
        <v>6.7606</v>
      </c>
      <c r="Q78" s="8">
        <f t="shared" si="9"/>
        <v>133.68959999999998</v>
      </c>
    </row>
    <row r="79" spans="1:17" ht="15" outlineLevel="1">
      <c r="A79" s="5">
        <v>2</v>
      </c>
      <c r="B79" s="42" t="s">
        <v>82</v>
      </c>
      <c r="C79" s="13"/>
      <c r="D79" s="60"/>
      <c r="E79" s="6" t="s">
        <v>27</v>
      </c>
      <c r="F79" s="8">
        <v>1</v>
      </c>
      <c r="G79" s="8">
        <f t="shared" si="15"/>
        <v>14.422222222222224</v>
      </c>
      <c r="H79" s="8">
        <v>4.5</v>
      </c>
      <c r="I79" s="23">
        <v>64.9</v>
      </c>
      <c r="J79" s="24">
        <v>66</v>
      </c>
      <c r="K79" s="8">
        <v>3.85</v>
      </c>
      <c r="L79" s="8">
        <f t="shared" si="16"/>
        <v>134.75</v>
      </c>
      <c r="M79" s="8">
        <f t="shared" si="8"/>
        <v>14.422222222222224</v>
      </c>
      <c r="N79" s="8">
        <f t="shared" si="17"/>
        <v>64.9</v>
      </c>
      <c r="O79" s="8">
        <f t="shared" si="18"/>
        <v>66</v>
      </c>
      <c r="P79" s="8">
        <f t="shared" si="19"/>
        <v>3.85</v>
      </c>
      <c r="Q79" s="8">
        <f t="shared" si="9"/>
        <v>134.75</v>
      </c>
    </row>
    <row r="80" spans="1:17" ht="25.5" outlineLevel="1">
      <c r="A80" s="5">
        <f t="shared" si="0"/>
        <v>3</v>
      </c>
      <c r="B80" s="42" t="s">
        <v>83</v>
      </c>
      <c r="C80" s="13" t="s">
        <v>81</v>
      </c>
      <c r="D80" s="60"/>
      <c r="E80" s="6" t="s">
        <v>24</v>
      </c>
      <c r="F80" s="8">
        <v>2</v>
      </c>
      <c r="G80" s="8">
        <f t="shared" si="15"/>
        <v>0.43266666666666664</v>
      </c>
      <c r="H80" s="8">
        <v>4.5</v>
      </c>
      <c r="I80" s="23">
        <v>1.9469999999999998</v>
      </c>
      <c r="J80" s="24">
        <v>4.4616</v>
      </c>
      <c r="K80" s="8">
        <v>0.26026000000000005</v>
      </c>
      <c r="L80" s="8">
        <f t="shared" si="16"/>
        <v>6.66886</v>
      </c>
      <c r="M80" s="8">
        <f t="shared" si="8"/>
        <v>0.8653333333333333</v>
      </c>
      <c r="N80" s="8">
        <f t="shared" si="17"/>
        <v>3.8939999999999997</v>
      </c>
      <c r="O80" s="8">
        <f t="shared" si="18"/>
        <v>8.9232</v>
      </c>
      <c r="P80" s="8">
        <f t="shared" si="19"/>
        <v>0.5205200000000001</v>
      </c>
      <c r="Q80" s="8">
        <f t="shared" si="9"/>
        <v>13.33772</v>
      </c>
    </row>
    <row r="81" spans="1:17" ht="25.5" outlineLevel="1">
      <c r="A81" s="5">
        <f t="shared" si="0"/>
        <v>4</v>
      </c>
      <c r="B81" s="42" t="s">
        <v>84</v>
      </c>
      <c r="C81" s="13"/>
      <c r="D81" s="60"/>
      <c r="E81" s="6" t="s">
        <v>27</v>
      </c>
      <c r="F81" s="8">
        <v>1</v>
      </c>
      <c r="G81" s="8">
        <f t="shared" si="15"/>
        <v>5.768888888888889</v>
      </c>
      <c r="H81" s="8">
        <v>4.5</v>
      </c>
      <c r="I81" s="23">
        <v>25.96</v>
      </c>
      <c r="J81" s="24">
        <v>48.4044</v>
      </c>
      <c r="K81" s="8">
        <v>2.8235900000000007</v>
      </c>
      <c r="L81" s="8">
        <f t="shared" si="16"/>
        <v>77.18799000000001</v>
      </c>
      <c r="M81" s="8">
        <f t="shared" si="8"/>
        <v>5.768888888888889</v>
      </c>
      <c r="N81" s="8">
        <f t="shared" si="17"/>
        <v>25.96</v>
      </c>
      <c r="O81" s="8">
        <f t="shared" si="18"/>
        <v>48.4044</v>
      </c>
      <c r="P81" s="8">
        <f t="shared" si="19"/>
        <v>2.8235900000000007</v>
      </c>
      <c r="Q81" s="8">
        <f t="shared" si="9"/>
        <v>77.18799000000001</v>
      </c>
    </row>
    <row r="82" spans="1:17" ht="15" outlineLevel="1">
      <c r="A82" s="5">
        <f aca="true" t="shared" si="20" ref="A82:A88">A81+1</f>
        <v>5</v>
      </c>
      <c r="B82" s="42" t="s">
        <v>85</v>
      </c>
      <c r="C82" s="13"/>
      <c r="D82" s="60"/>
      <c r="E82" s="6" t="s">
        <v>27</v>
      </c>
      <c r="F82" s="8">
        <v>1</v>
      </c>
      <c r="G82" s="8">
        <f t="shared" si="15"/>
        <v>28.798293333333334</v>
      </c>
      <c r="H82" s="8">
        <v>4.5</v>
      </c>
      <c r="I82" s="23">
        <v>129.59232</v>
      </c>
      <c r="J82" s="24">
        <v>152.53920000000002</v>
      </c>
      <c r="K82" s="8">
        <v>8.898120000000002</v>
      </c>
      <c r="L82" s="8">
        <f t="shared" si="16"/>
        <v>291.02964000000003</v>
      </c>
      <c r="M82" s="8">
        <f t="shared" si="8"/>
        <v>28.798293333333334</v>
      </c>
      <c r="N82" s="8">
        <f t="shared" si="17"/>
        <v>129.59232</v>
      </c>
      <c r="O82" s="8">
        <f t="shared" si="18"/>
        <v>152.53920000000002</v>
      </c>
      <c r="P82" s="8">
        <f t="shared" si="19"/>
        <v>8.898120000000002</v>
      </c>
      <c r="Q82" s="8">
        <f t="shared" si="9"/>
        <v>291.02964000000003</v>
      </c>
    </row>
    <row r="83" spans="1:17" ht="25.5" outlineLevel="1">
      <c r="A83" s="5">
        <f t="shared" si="20"/>
        <v>6</v>
      </c>
      <c r="B83" s="42" t="s">
        <v>86</v>
      </c>
      <c r="C83" s="13" t="s">
        <v>81</v>
      </c>
      <c r="D83" s="60"/>
      <c r="E83" s="6" t="s">
        <v>24</v>
      </c>
      <c r="F83" s="8">
        <v>1</v>
      </c>
      <c r="G83" s="8">
        <f t="shared" si="15"/>
        <v>2.538311111111111</v>
      </c>
      <c r="H83" s="8">
        <v>4.5</v>
      </c>
      <c r="I83" s="23">
        <v>11.4224</v>
      </c>
      <c r="J83" s="24">
        <v>53.8032</v>
      </c>
      <c r="K83" s="8">
        <v>3.13852</v>
      </c>
      <c r="L83" s="8">
        <f t="shared" si="16"/>
        <v>68.36412</v>
      </c>
      <c r="M83" s="8">
        <f aca="true" t="shared" si="21" ref="M83:M146">G83*F83</f>
        <v>2.538311111111111</v>
      </c>
      <c r="N83" s="8">
        <f t="shared" si="17"/>
        <v>11.4224</v>
      </c>
      <c r="O83" s="8">
        <f t="shared" si="18"/>
        <v>53.8032</v>
      </c>
      <c r="P83" s="8">
        <f t="shared" si="19"/>
        <v>3.13852</v>
      </c>
      <c r="Q83" s="8">
        <f aca="true" t="shared" si="22" ref="Q83:Q146">P83+O83+N83</f>
        <v>68.36412</v>
      </c>
    </row>
    <row r="84" spans="1:17" ht="15" outlineLevel="1">
      <c r="A84" s="5">
        <f t="shared" si="20"/>
        <v>7</v>
      </c>
      <c r="B84" s="42" t="s">
        <v>87</v>
      </c>
      <c r="C84" s="13" t="s">
        <v>81</v>
      </c>
      <c r="D84" s="60"/>
      <c r="E84" s="6" t="s">
        <v>24</v>
      </c>
      <c r="F84" s="8">
        <v>1</v>
      </c>
      <c r="G84" s="8">
        <f t="shared" si="15"/>
        <v>2.4517777777777776</v>
      </c>
      <c r="H84" s="8">
        <v>4.5</v>
      </c>
      <c r="I84" s="23">
        <v>11.033</v>
      </c>
      <c r="J84" s="24">
        <v>83.4372</v>
      </c>
      <c r="K84" s="8">
        <v>4.867170000000001</v>
      </c>
      <c r="L84" s="8">
        <f t="shared" si="16"/>
        <v>99.33737</v>
      </c>
      <c r="M84" s="8">
        <f t="shared" si="21"/>
        <v>2.4517777777777776</v>
      </c>
      <c r="N84" s="8">
        <f t="shared" si="17"/>
        <v>11.033</v>
      </c>
      <c r="O84" s="8">
        <f t="shared" si="18"/>
        <v>83.4372</v>
      </c>
      <c r="P84" s="8">
        <f t="shared" si="19"/>
        <v>4.867170000000001</v>
      </c>
      <c r="Q84" s="8">
        <f t="shared" si="22"/>
        <v>99.33737</v>
      </c>
    </row>
    <row r="85" spans="1:17" ht="15" outlineLevel="1">
      <c r="A85" s="5">
        <f t="shared" si="20"/>
        <v>8</v>
      </c>
      <c r="B85" s="42" t="s">
        <v>88</v>
      </c>
      <c r="C85" s="13" t="s">
        <v>89</v>
      </c>
      <c r="D85" s="60"/>
      <c r="E85" s="6" t="s">
        <v>24</v>
      </c>
      <c r="F85" s="8">
        <v>1</v>
      </c>
      <c r="G85" s="8">
        <f t="shared" si="15"/>
        <v>5.768888888888889</v>
      </c>
      <c r="H85" s="8">
        <v>4.5</v>
      </c>
      <c r="I85" s="23">
        <v>25.96</v>
      </c>
      <c r="J85" s="24">
        <v>79.2</v>
      </c>
      <c r="K85" s="8">
        <v>4.62</v>
      </c>
      <c r="L85" s="8">
        <f t="shared" si="16"/>
        <v>109.78</v>
      </c>
      <c r="M85" s="8">
        <f t="shared" si="21"/>
        <v>5.768888888888889</v>
      </c>
      <c r="N85" s="8">
        <f t="shared" si="17"/>
        <v>25.96</v>
      </c>
      <c r="O85" s="8">
        <f t="shared" si="18"/>
        <v>79.2</v>
      </c>
      <c r="P85" s="8">
        <f t="shared" si="19"/>
        <v>4.62</v>
      </c>
      <c r="Q85" s="8">
        <f t="shared" si="22"/>
        <v>109.78</v>
      </c>
    </row>
    <row r="86" spans="1:17" ht="15" outlineLevel="1">
      <c r="A86" s="5">
        <f t="shared" si="20"/>
        <v>9</v>
      </c>
      <c r="B86" s="42" t="s">
        <v>90</v>
      </c>
      <c r="C86" s="13" t="s">
        <v>81</v>
      </c>
      <c r="D86" s="60"/>
      <c r="E86" s="6" t="s">
        <v>91</v>
      </c>
      <c r="F86" s="8">
        <v>22</v>
      </c>
      <c r="G86" s="8">
        <f t="shared" si="15"/>
        <v>1.1537777777777778</v>
      </c>
      <c r="H86" s="8">
        <v>4.5</v>
      </c>
      <c r="I86" s="23">
        <v>5.192</v>
      </c>
      <c r="J86" s="24">
        <v>6.415200000000001</v>
      </c>
      <c r="K86" s="8">
        <v>0.3742200000000001</v>
      </c>
      <c r="L86" s="8">
        <f t="shared" si="16"/>
        <v>11.981420000000002</v>
      </c>
      <c r="M86" s="8">
        <f t="shared" si="21"/>
        <v>25.383111111111113</v>
      </c>
      <c r="N86" s="8">
        <f t="shared" si="17"/>
        <v>114.224</v>
      </c>
      <c r="O86" s="8">
        <f t="shared" si="18"/>
        <v>141.13440000000003</v>
      </c>
      <c r="P86" s="8">
        <f t="shared" si="19"/>
        <v>8.232840000000003</v>
      </c>
      <c r="Q86" s="8">
        <f t="shared" si="22"/>
        <v>263.59124</v>
      </c>
    </row>
    <row r="87" spans="1:17" ht="15" outlineLevel="1">
      <c r="A87" s="5">
        <f t="shared" si="20"/>
        <v>10</v>
      </c>
      <c r="B87" s="42" t="s">
        <v>92</v>
      </c>
      <c r="C87" s="13"/>
      <c r="D87" s="60"/>
      <c r="E87" s="6" t="s">
        <v>27</v>
      </c>
      <c r="F87" s="8">
        <v>1</v>
      </c>
      <c r="G87" s="8">
        <f t="shared" si="15"/>
        <v>14.422222222222224</v>
      </c>
      <c r="H87" s="8">
        <v>4.5</v>
      </c>
      <c r="I87" s="23">
        <v>64.9</v>
      </c>
      <c r="J87" s="24">
        <v>66</v>
      </c>
      <c r="K87" s="8">
        <v>3.85</v>
      </c>
      <c r="L87" s="8">
        <f t="shared" si="16"/>
        <v>134.75</v>
      </c>
      <c r="M87" s="8">
        <f t="shared" si="21"/>
        <v>14.422222222222224</v>
      </c>
      <c r="N87" s="8">
        <f t="shared" si="17"/>
        <v>64.9</v>
      </c>
      <c r="O87" s="8">
        <f t="shared" si="18"/>
        <v>66</v>
      </c>
      <c r="P87" s="8">
        <f t="shared" si="19"/>
        <v>3.85</v>
      </c>
      <c r="Q87" s="8">
        <f t="shared" si="22"/>
        <v>134.75</v>
      </c>
    </row>
    <row r="88" spans="1:17" ht="15" outlineLevel="1">
      <c r="A88" s="5">
        <f t="shared" si="20"/>
        <v>11</v>
      </c>
      <c r="B88" s="42" t="s">
        <v>93</v>
      </c>
      <c r="C88" s="13"/>
      <c r="D88" s="60"/>
      <c r="E88" s="6" t="s">
        <v>27</v>
      </c>
      <c r="F88" s="8">
        <v>1</v>
      </c>
      <c r="G88" s="8">
        <f t="shared" si="15"/>
        <v>41.04564444444444</v>
      </c>
      <c r="H88" s="8">
        <v>4.5</v>
      </c>
      <c r="I88" s="23">
        <v>184.7054</v>
      </c>
      <c r="J88" s="24">
        <v>375.67199999999997</v>
      </c>
      <c r="K88" s="8">
        <v>21.9142</v>
      </c>
      <c r="L88" s="8">
        <f t="shared" si="16"/>
        <v>582.2916</v>
      </c>
      <c r="M88" s="8">
        <f t="shared" si="21"/>
        <v>41.04564444444444</v>
      </c>
      <c r="N88" s="8">
        <f t="shared" si="17"/>
        <v>184.7054</v>
      </c>
      <c r="O88" s="8">
        <f t="shared" si="18"/>
        <v>375.67199999999997</v>
      </c>
      <c r="P88" s="8">
        <f t="shared" si="19"/>
        <v>21.9142</v>
      </c>
      <c r="Q88" s="8">
        <f t="shared" si="22"/>
        <v>582.2916</v>
      </c>
    </row>
    <row r="89" spans="1:17" ht="15.75" outlineLevel="1">
      <c r="A89" s="5"/>
      <c r="B89" s="25" t="s">
        <v>104</v>
      </c>
      <c r="C89" s="14"/>
      <c r="D89" s="59"/>
      <c r="E89" s="6"/>
      <c r="F89" s="8"/>
      <c r="G89" s="8"/>
      <c r="H89" s="8"/>
      <c r="I89" s="23"/>
      <c r="J89" s="24"/>
      <c r="K89" s="8"/>
      <c r="L89" s="8"/>
      <c r="M89" s="8"/>
      <c r="N89" s="8"/>
      <c r="O89" s="8"/>
      <c r="P89" s="8"/>
      <c r="Q89" s="8"/>
    </row>
    <row r="90" spans="1:17" ht="25.5" outlineLevel="1">
      <c r="A90" s="5">
        <v>1</v>
      </c>
      <c r="B90" s="42" t="s">
        <v>94</v>
      </c>
      <c r="C90" s="13"/>
      <c r="D90" s="60"/>
      <c r="E90" s="6" t="s">
        <v>27</v>
      </c>
      <c r="F90" s="8">
        <v>1</v>
      </c>
      <c r="G90" s="8">
        <f aca="true" t="shared" si="23" ref="G90:G104">I90/H90</f>
        <v>4.326666666666666</v>
      </c>
      <c r="H90" s="8">
        <v>4.5</v>
      </c>
      <c r="I90" s="23">
        <v>19.47</v>
      </c>
      <c r="J90" s="24">
        <v>741.6024000000001</v>
      </c>
      <c r="K90" s="8">
        <v>43.26014000000001</v>
      </c>
      <c r="L90" s="8">
        <f aca="true" t="shared" si="24" ref="L90:L104">K90+J90+I90</f>
        <v>804.3325400000001</v>
      </c>
      <c r="M90" s="8">
        <f t="shared" si="21"/>
        <v>4.326666666666666</v>
      </c>
      <c r="N90" s="8">
        <f aca="true" t="shared" si="25" ref="N90:N104">I90*F90</f>
        <v>19.47</v>
      </c>
      <c r="O90" s="8">
        <f aca="true" t="shared" si="26" ref="O90:O104">J90*F90</f>
        <v>741.6024000000001</v>
      </c>
      <c r="P90" s="8">
        <f aca="true" t="shared" si="27" ref="P90:P104">K90*F90</f>
        <v>43.26014000000001</v>
      </c>
      <c r="Q90" s="8">
        <f t="shared" si="22"/>
        <v>804.3325400000001</v>
      </c>
    </row>
    <row r="91" spans="1:17" ht="15" outlineLevel="1">
      <c r="A91" s="5">
        <f>A90+1</f>
        <v>2</v>
      </c>
      <c r="B91" s="42" t="s">
        <v>95</v>
      </c>
      <c r="C91" s="13"/>
      <c r="D91" s="60"/>
      <c r="E91" s="6" t="s">
        <v>27</v>
      </c>
      <c r="F91" s="8">
        <v>1</v>
      </c>
      <c r="G91" s="8">
        <f t="shared" si="23"/>
        <v>0.7211111111111111</v>
      </c>
      <c r="H91" s="8">
        <v>4.5</v>
      </c>
      <c r="I91" s="23">
        <v>3.245</v>
      </c>
      <c r="J91" s="24">
        <v>27.39</v>
      </c>
      <c r="K91" s="8">
        <v>1.59775</v>
      </c>
      <c r="L91" s="8">
        <f t="shared" si="24"/>
        <v>32.23275</v>
      </c>
      <c r="M91" s="8">
        <f t="shared" si="21"/>
        <v>0.7211111111111111</v>
      </c>
      <c r="N91" s="8">
        <f t="shared" si="25"/>
        <v>3.245</v>
      </c>
      <c r="O91" s="8">
        <f t="shared" si="26"/>
        <v>27.39</v>
      </c>
      <c r="P91" s="8">
        <f t="shared" si="27"/>
        <v>1.59775</v>
      </c>
      <c r="Q91" s="8">
        <f t="shared" si="22"/>
        <v>32.23275</v>
      </c>
    </row>
    <row r="92" spans="1:17" ht="15" outlineLevel="1">
      <c r="A92" s="5">
        <f aca="true" t="shared" si="28" ref="A92:A104">A91+1</f>
        <v>3</v>
      </c>
      <c r="B92" s="42" t="s">
        <v>96</v>
      </c>
      <c r="C92" s="13"/>
      <c r="D92" s="60"/>
      <c r="E92" s="6" t="s">
        <v>27</v>
      </c>
      <c r="F92" s="8">
        <v>1</v>
      </c>
      <c r="G92" s="8">
        <f t="shared" si="23"/>
        <v>1.4422222222222223</v>
      </c>
      <c r="H92" s="8">
        <v>4.5</v>
      </c>
      <c r="I92" s="23">
        <v>6.49</v>
      </c>
      <c r="J92" s="24">
        <v>44.6424</v>
      </c>
      <c r="K92" s="8">
        <v>2.6041400000000006</v>
      </c>
      <c r="L92" s="8">
        <f t="shared" si="24"/>
        <v>53.736540000000005</v>
      </c>
      <c r="M92" s="8">
        <f t="shared" si="21"/>
        <v>1.4422222222222223</v>
      </c>
      <c r="N92" s="8">
        <f t="shared" si="25"/>
        <v>6.49</v>
      </c>
      <c r="O92" s="8">
        <f t="shared" si="26"/>
        <v>44.6424</v>
      </c>
      <c r="P92" s="8">
        <f t="shared" si="27"/>
        <v>2.6041400000000006</v>
      </c>
      <c r="Q92" s="8">
        <f t="shared" si="22"/>
        <v>53.736540000000005</v>
      </c>
    </row>
    <row r="93" spans="1:17" ht="25.5" outlineLevel="1">
      <c r="A93" s="5">
        <f t="shared" si="28"/>
        <v>4</v>
      </c>
      <c r="B93" s="42" t="s">
        <v>70</v>
      </c>
      <c r="C93" s="13"/>
      <c r="D93" s="60"/>
      <c r="E93" s="6" t="s">
        <v>27</v>
      </c>
      <c r="F93" s="8">
        <v>2</v>
      </c>
      <c r="G93" s="8">
        <f t="shared" si="23"/>
        <v>0.7787999999999999</v>
      </c>
      <c r="H93" s="8">
        <v>4.5</v>
      </c>
      <c r="I93" s="23">
        <v>3.5046</v>
      </c>
      <c r="J93" s="24">
        <v>13.728</v>
      </c>
      <c r="K93" s="8">
        <v>0.8008000000000001</v>
      </c>
      <c r="L93" s="8">
        <f t="shared" si="24"/>
        <v>18.0334</v>
      </c>
      <c r="M93" s="8">
        <f t="shared" si="21"/>
        <v>1.5575999999999999</v>
      </c>
      <c r="N93" s="8">
        <f t="shared" si="25"/>
        <v>7.0092</v>
      </c>
      <c r="O93" s="8">
        <f t="shared" si="26"/>
        <v>27.456</v>
      </c>
      <c r="P93" s="8">
        <f t="shared" si="27"/>
        <v>1.6016000000000001</v>
      </c>
      <c r="Q93" s="8">
        <f t="shared" si="22"/>
        <v>36.0668</v>
      </c>
    </row>
    <row r="94" spans="1:17" ht="25.5" outlineLevel="1">
      <c r="A94" s="5">
        <f t="shared" si="28"/>
        <v>5</v>
      </c>
      <c r="B94" s="42" t="s">
        <v>97</v>
      </c>
      <c r="C94" s="13"/>
      <c r="D94" s="60"/>
      <c r="E94" s="6" t="s">
        <v>27</v>
      </c>
      <c r="F94" s="8">
        <v>2</v>
      </c>
      <c r="G94" s="8">
        <f t="shared" si="23"/>
        <v>0.7787999999999999</v>
      </c>
      <c r="H94" s="8">
        <v>4.5</v>
      </c>
      <c r="I94" s="23">
        <v>3.5046</v>
      </c>
      <c r="J94" s="24">
        <v>15.9984</v>
      </c>
      <c r="K94" s="8">
        <v>0.9332400000000002</v>
      </c>
      <c r="L94" s="8">
        <f t="shared" si="24"/>
        <v>20.43624</v>
      </c>
      <c r="M94" s="8">
        <f t="shared" si="21"/>
        <v>1.5575999999999999</v>
      </c>
      <c r="N94" s="8">
        <f t="shared" si="25"/>
        <v>7.0092</v>
      </c>
      <c r="O94" s="8">
        <f t="shared" si="26"/>
        <v>31.9968</v>
      </c>
      <c r="P94" s="8">
        <f t="shared" si="27"/>
        <v>1.8664800000000004</v>
      </c>
      <c r="Q94" s="8">
        <f t="shared" si="22"/>
        <v>40.87248</v>
      </c>
    </row>
    <row r="95" spans="1:17" ht="15" outlineLevel="1">
      <c r="A95" s="5">
        <f t="shared" si="28"/>
        <v>6</v>
      </c>
      <c r="B95" s="42" t="s">
        <v>98</v>
      </c>
      <c r="C95" s="13"/>
      <c r="D95" s="60"/>
      <c r="E95" s="6" t="s">
        <v>27</v>
      </c>
      <c r="F95" s="8">
        <v>1</v>
      </c>
      <c r="G95" s="8">
        <f t="shared" si="23"/>
        <v>11.537777777777778</v>
      </c>
      <c r="H95" s="8">
        <v>4.5</v>
      </c>
      <c r="I95" s="23">
        <v>51.92</v>
      </c>
      <c r="J95" s="24">
        <v>237.6</v>
      </c>
      <c r="K95" s="8">
        <v>13.86</v>
      </c>
      <c r="L95" s="8">
        <f t="shared" si="24"/>
        <v>303.38</v>
      </c>
      <c r="M95" s="8">
        <f t="shared" si="21"/>
        <v>11.537777777777778</v>
      </c>
      <c r="N95" s="8">
        <f t="shared" si="25"/>
        <v>51.92</v>
      </c>
      <c r="O95" s="8">
        <f t="shared" si="26"/>
        <v>237.6</v>
      </c>
      <c r="P95" s="8">
        <f t="shared" si="27"/>
        <v>13.86</v>
      </c>
      <c r="Q95" s="8">
        <f t="shared" si="22"/>
        <v>303.38</v>
      </c>
    </row>
    <row r="96" spans="1:17" ht="15" outlineLevel="1">
      <c r="A96" s="5">
        <f t="shared" si="28"/>
        <v>7</v>
      </c>
      <c r="B96" s="42" t="s">
        <v>73</v>
      </c>
      <c r="C96" s="13"/>
      <c r="D96" s="60"/>
      <c r="E96" s="6" t="s">
        <v>27</v>
      </c>
      <c r="F96" s="8">
        <v>2</v>
      </c>
      <c r="G96" s="8">
        <f t="shared" si="23"/>
        <v>0.6922666666666667</v>
      </c>
      <c r="H96" s="8">
        <v>4.5</v>
      </c>
      <c r="I96" s="23">
        <v>3.1152</v>
      </c>
      <c r="J96" s="24">
        <v>17.028</v>
      </c>
      <c r="K96" s="8">
        <v>0.9933000000000001</v>
      </c>
      <c r="L96" s="8">
        <f t="shared" si="24"/>
        <v>21.1365</v>
      </c>
      <c r="M96" s="8">
        <f t="shared" si="21"/>
        <v>1.3845333333333334</v>
      </c>
      <c r="N96" s="8">
        <f t="shared" si="25"/>
        <v>6.2304</v>
      </c>
      <c r="O96" s="8">
        <f t="shared" si="26"/>
        <v>34.056</v>
      </c>
      <c r="P96" s="8">
        <f t="shared" si="27"/>
        <v>1.9866000000000001</v>
      </c>
      <c r="Q96" s="8">
        <f t="shared" si="22"/>
        <v>42.273</v>
      </c>
    </row>
    <row r="97" spans="1:17" ht="15" outlineLevel="1">
      <c r="A97" s="5">
        <f t="shared" si="28"/>
        <v>8</v>
      </c>
      <c r="B97" s="42" t="s">
        <v>99</v>
      </c>
      <c r="C97" s="13"/>
      <c r="D97" s="60"/>
      <c r="E97" s="6" t="s">
        <v>27</v>
      </c>
      <c r="F97" s="8">
        <v>1</v>
      </c>
      <c r="G97" s="8">
        <f t="shared" si="23"/>
        <v>0.6922666666666667</v>
      </c>
      <c r="H97" s="8">
        <v>4.5</v>
      </c>
      <c r="I97" s="23">
        <v>3.1152</v>
      </c>
      <c r="J97" s="24">
        <v>19.1796</v>
      </c>
      <c r="K97" s="8">
        <v>1.11881</v>
      </c>
      <c r="L97" s="8">
        <f t="shared" si="24"/>
        <v>23.413610000000002</v>
      </c>
      <c r="M97" s="8">
        <f t="shared" si="21"/>
        <v>0.6922666666666667</v>
      </c>
      <c r="N97" s="8">
        <f t="shared" si="25"/>
        <v>3.1152</v>
      </c>
      <c r="O97" s="8">
        <f t="shared" si="26"/>
        <v>19.1796</v>
      </c>
      <c r="P97" s="8">
        <f t="shared" si="27"/>
        <v>1.11881</v>
      </c>
      <c r="Q97" s="8">
        <f t="shared" si="22"/>
        <v>23.413610000000002</v>
      </c>
    </row>
    <row r="98" spans="1:17" ht="15" outlineLevel="1">
      <c r="A98" s="5">
        <f t="shared" si="28"/>
        <v>9</v>
      </c>
      <c r="B98" s="42" t="s">
        <v>100</v>
      </c>
      <c r="C98" s="13"/>
      <c r="D98" s="60"/>
      <c r="E98" s="6" t="s">
        <v>27</v>
      </c>
      <c r="F98" s="8">
        <v>1</v>
      </c>
      <c r="G98" s="8">
        <f t="shared" si="23"/>
        <v>0.9230222222222222</v>
      </c>
      <c r="H98" s="8">
        <v>4.5</v>
      </c>
      <c r="I98" s="23">
        <v>4.1536</v>
      </c>
      <c r="J98" s="24">
        <v>40.9992</v>
      </c>
      <c r="K98" s="8">
        <v>2.3916200000000005</v>
      </c>
      <c r="L98" s="8">
        <f t="shared" si="24"/>
        <v>47.54442</v>
      </c>
      <c r="M98" s="8">
        <f t="shared" si="21"/>
        <v>0.9230222222222222</v>
      </c>
      <c r="N98" s="8">
        <f t="shared" si="25"/>
        <v>4.1536</v>
      </c>
      <c r="O98" s="8">
        <f t="shared" si="26"/>
        <v>40.9992</v>
      </c>
      <c r="P98" s="8">
        <f t="shared" si="27"/>
        <v>2.3916200000000005</v>
      </c>
      <c r="Q98" s="8">
        <f t="shared" si="22"/>
        <v>47.54442</v>
      </c>
    </row>
    <row r="99" spans="1:17" ht="15" outlineLevel="1">
      <c r="A99" s="5">
        <f t="shared" si="28"/>
        <v>10</v>
      </c>
      <c r="B99" s="42" t="s">
        <v>101</v>
      </c>
      <c r="C99" s="13"/>
      <c r="D99" s="60"/>
      <c r="E99" s="6" t="s">
        <v>27</v>
      </c>
      <c r="F99" s="8">
        <v>1</v>
      </c>
      <c r="G99" s="8">
        <f t="shared" si="23"/>
        <v>2.4517777777777776</v>
      </c>
      <c r="H99" s="8">
        <v>4.5</v>
      </c>
      <c r="I99" s="23">
        <v>11.033</v>
      </c>
      <c r="J99" s="24">
        <v>82.1832</v>
      </c>
      <c r="K99" s="8">
        <v>4.794020000000001</v>
      </c>
      <c r="L99" s="8">
        <f t="shared" si="24"/>
        <v>98.01022</v>
      </c>
      <c r="M99" s="8">
        <f t="shared" si="21"/>
        <v>2.4517777777777776</v>
      </c>
      <c r="N99" s="8">
        <f t="shared" si="25"/>
        <v>11.033</v>
      </c>
      <c r="O99" s="8">
        <f t="shared" si="26"/>
        <v>82.1832</v>
      </c>
      <c r="P99" s="8">
        <f t="shared" si="27"/>
        <v>4.794020000000001</v>
      </c>
      <c r="Q99" s="8">
        <f t="shared" si="22"/>
        <v>98.01022</v>
      </c>
    </row>
    <row r="100" spans="1:17" ht="15" outlineLevel="1">
      <c r="A100" s="5">
        <f t="shared" si="28"/>
        <v>11</v>
      </c>
      <c r="B100" s="42" t="s">
        <v>75</v>
      </c>
      <c r="C100" s="13"/>
      <c r="D100" s="60"/>
      <c r="E100" s="6" t="s">
        <v>29</v>
      </c>
      <c r="F100" s="8">
        <v>16</v>
      </c>
      <c r="G100" s="8">
        <f t="shared" si="23"/>
        <v>1.0095555555555555</v>
      </c>
      <c r="H100" s="8">
        <v>4.5</v>
      </c>
      <c r="I100" s="23">
        <v>4.543</v>
      </c>
      <c r="J100" s="24">
        <v>2.9964000000000004</v>
      </c>
      <c r="K100" s="8">
        <v>0.17479000000000003</v>
      </c>
      <c r="L100" s="8">
        <f t="shared" si="24"/>
        <v>7.71419</v>
      </c>
      <c r="M100" s="8">
        <f t="shared" si="21"/>
        <v>16.15288888888889</v>
      </c>
      <c r="N100" s="8">
        <f t="shared" si="25"/>
        <v>72.688</v>
      </c>
      <c r="O100" s="8">
        <f t="shared" si="26"/>
        <v>47.942400000000006</v>
      </c>
      <c r="P100" s="8">
        <f t="shared" si="27"/>
        <v>2.7966400000000005</v>
      </c>
      <c r="Q100" s="8">
        <f t="shared" si="22"/>
        <v>123.42704</v>
      </c>
    </row>
    <row r="101" spans="1:17" ht="15" outlineLevel="1">
      <c r="A101" s="5">
        <f t="shared" si="28"/>
        <v>12</v>
      </c>
      <c r="B101" s="42" t="s">
        <v>102</v>
      </c>
      <c r="C101" s="13"/>
      <c r="D101" s="60"/>
      <c r="E101" s="6" t="s">
        <v>29</v>
      </c>
      <c r="F101" s="8">
        <v>2</v>
      </c>
      <c r="G101" s="8">
        <f t="shared" si="23"/>
        <v>1.0095555555555555</v>
      </c>
      <c r="H101" s="8">
        <v>4.5</v>
      </c>
      <c r="I101" s="23">
        <v>4.543</v>
      </c>
      <c r="J101" s="24">
        <v>3.7092</v>
      </c>
      <c r="K101" s="8">
        <v>0.21637000000000003</v>
      </c>
      <c r="L101" s="8">
        <f t="shared" si="24"/>
        <v>8.46857</v>
      </c>
      <c r="M101" s="8">
        <f t="shared" si="21"/>
        <v>2.019111111111111</v>
      </c>
      <c r="N101" s="8">
        <f t="shared" si="25"/>
        <v>9.086</v>
      </c>
      <c r="O101" s="8">
        <f t="shared" si="26"/>
        <v>7.4184</v>
      </c>
      <c r="P101" s="8">
        <f t="shared" si="27"/>
        <v>0.43274000000000007</v>
      </c>
      <c r="Q101" s="8">
        <f t="shared" si="22"/>
        <v>16.93714</v>
      </c>
    </row>
    <row r="102" spans="1:17" ht="15" outlineLevel="1">
      <c r="A102" s="5">
        <f t="shared" si="28"/>
        <v>13</v>
      </c>
      <c r="B102" s="42" t="s">
        <v>76</v>
      </c>
      <c r="C102" s="13"/>
      <c r="D102" s="60"/>
      <c r="E102" s="6" t="s">
        <v>29</v>
      </c>
      <c r="F102" s="8">
        <v>4</v>
      </c>
      <c r="G102" s="8">
        <f t="shared" si="23"/>
        <v>1.1537777777777778</v>
      </c>
      <c r="H102" s="8">
        <v>4.5</v>
      </c>
      <c r="I102" s="23">
        <v>5.192</v>
      </c>
      <c r="J102" s="24">
        <v>6.415200000000001</v>
      </c>
      <c r="K102" s="8">
        <v>0.3742200000000001</v>
      </c>
      <c r="L102" s="8">
        <f t="shared" si="24"/>
        <v>11.981420000000002</v>
      </c>
      <c r="M102" s="8">
        <f t="shared" si="21"/>
        <v>4.615111111111111</v>
      </c>
      <c r="N102" s="8">
        <f t="shared" si="25"/>
        <v>20.768</v>
      </c>
      <c r="O102" s="8">
        <f t="shared" si="26"/>
        <v>25.660800000000005</v>
      </c>
      <c r="P102" s="8">
        <f t="shared" si="27"/>
        <v>1.4968800000000004</v>
      </c>
      <c r="Q102" s="8">
        <f t="shared" si="22"/>
        <v>47.92568000000001</v>
      </c>
    </row>
    <row r="103" spans="1:17" ht="15" outlineLevel="1">
      <c r="A103" s="5">
        <f t="shared" si="28"/>
        <v>14</v>
      </c>
      <c r="B103" s="42" t="s">
        <v>77</v>
      </c>
      <c r="C103" s="13"/>
      <c r="D103" s="60"/>
      <c r="E103" s="6" t="s">
        <v>29</v>
      </c>
      <c r="F103" s="8">
        <v>5</v>
      </c>
      <c r="G103" s="8">
        <f t="shared" si="23"/>
        <v>1.2518488888888888</v>
      </c>
      <c r="H103" s="8">
        <v>4.5</v>
      </c>
      <c r="I103" s="23">
        <v>5.633319999999999</v>
      </c>
      <c r="J103" s="24">
        <v>10.388399999999999</v>
      </c>
      <c r="K103" s="8">
        <v>0.60599</v>
      </c>
      <c r="L103" s="8">
        <f t="shared" si="24"/>
        <v>16.62771</v>
      </c>
      <c r="M103" s="8">
        <f t="shared" si="21"/>
        <v>6.259244444444444</v>
      </c>
      <c r="N103" s="8">
        <f t="shared" si="25"/>
        <v>28.166599999999995</v>
      </c>
      <c r="O103" s="8">
        <f t="shared" si="26"/>
        <v>51.94199999999999</v>
      </c>
      <c r="P103" s="8">
        <f t="shared" si="27"/>
        <v>3.0299500000000004</v>
      </c>
      <c r="Q103" s="8">
        <f t="shared" si="22"/>
        <v>83.13854999999998</v>
      </c>
    </row>
    <row r="104" spans="1:17" ht="15" outlineLevel="1">
      <c r="A104" s="5">
        <f t="shared" si="28"/>
        <v>15</v>
      </c>
      <c r="B104" s="42" t="s">
        <v>103</v>
      </c>
      <c r="C104" s="13"/>
      <c r="D104" s="60"/>
      <c r="E104" s="6" t="s">
        <v>24</v>
      </c>
      <c r="F104" s="8">
        <v>3</v>
      </c>
      <c r="G104" s="8">
        <f t="shared" si="23"/>
        <v>1.0095555555555555</v>
      </c>
      <c r="H104" s="8">
        <v>4.5</v>
      </c>
      <c r="I104" s="23">
        <v>4.543</v>
      </c>
      <c r="J104" s="24">
        <v>16.17</v>
      </c>
      <c r="K104" s="8">
        <v>0.94325</v>
      </c>
      <c r="L104" s="8">
        <f t="shared" si="24"/>
        <v>21.65625</v>
      </c>
      <c r="M104" s="8">
        <f t="shared" si="21"/>
        <v>3.0286666666666666</v>
      </c>
      <c r="N104" s="8">
        <f t="shared" si="25"/>
        <v>13.629000000000001</v>
      </c>
      <c r="O104" s="8">
        <f t="shared" si="26"/>
        <v>48.510000000000005</v>
      </c>
      <c r="P104" s="8">
        <f t="shared" si="27"/>
        <v>2.82975</v>
      </c>
      <c r="Q104" s="8">
        <f t="shared" si="22"/>
        <v>64.96875</v>
      </c>
    </row>
    <row r="105" spans="1:17" ht="15.75" outlineLevel="1">
      <c r="A105" s="5"/>
      <c r="B105" s="25" t="s">
        <v>105</v>
      </c>
      <c r="C105" s="14"/>
      <c r="D105" s="59"/>
      <c r="E105" s="6"/>
      <c r="F105" s="8"/>
      <c r="G105" s="8"/>
      <c r="H105" s="8"/>
      <c r="I105" s="23"/>
      <c r="J105" s="24"/>
      <c r="K105" s="8"/>
      <c r="L105" s="8"/>
      <c r="M105" s="8"/>
      <c r="N105" s="8"/>
      <c r="O105" s="8"/>
      <c r="P105" s="8"/>
      <c r="Q105" s="8"/>
    </row>
    <row r="106" spans="1:17" ht="25.5" outlineLevel="1">
      <c r="A106" s="5">
        <v>1</v>
      </c>
      <c r="B106" s="42" t="s">
        <v>106</v>
      </c>
      <c r="C106" s="13"/>
      <c r="D106" s="60"/>
      <c r="E106" s="6" t="s">
        <v>27</v>
      </c>
      <c r="F106" s="8">
        <v>1</v>
      </c>
      <c r="G106" s="8">
        <f>I106/H106</f>
        <v>28.84444444444445</v>
      </c>
      <c r="H106" s="8">
        <v>4.5</v>
      </c>
      <c r="I106" s="23">
        <v>129.8</v>
      </c>
      <c r="J106" s="24">
        <v>1188</v>
      </c>
      <c r="K106" s="8">
        <v>69.3</v>
      </c>
      <c r="L106" s="8">
        <f>K106+J106+I106</f>
        <v>1387.1</v>
      </c>
      <c r="M106" s="8">
        <f t="shared" si="21"/>
        <v>28.84444444444445</v>
      </c>
      <c r="N106" s="8">
        <f>I106*F106</f>
        <v>129.8</v>
      </c>
      <c r="O106" s="8">
        <f>J106*F106</f>
        <v>1188</v>
      </c>
      <c r="P106" s="8">
        <f>K106*F106</f>
        <v>69.3</v>
      </c>
      <c r="Q106" s="8">
        <f t="shared" si="22"/>
        <v>1387.1</v>
      </c>
    </row>
    <row r="107" spans="1:17" ht="51" outlineLevel="1">
      <c r="A107" s="5">
        <f>A106+1</f>
        <v>2</v>
      </c>
      <c r="B107" s="41" t="s">
        <v>45</v>
      </c>
      <c r="C107" s="12"/>
      <c r="D107" s="57"/>
      <c r="E107" s="6" t="s">
        <v>39</v>
      </c>
      <c r="F107" s="8">
        <v>2</v>
      </c>
      <c r="G107" s="8">
        <f>I107/H107</f>
        <v>57.6888888888889</v>
      </c>
      <c r="H107" s="8">
        <v>4.5</v>
      </c>
      <c r="I107" s="23">
        <v>259.6</v>
      </c>
      <c r="J107" s="24">
        <v>396</v>
      </c>
      <c r="K107" s="8">
        <v>23.1</v>
      </c>
      <c r="L107" s="8">
        <f>K107+J107+I107</f>
        <v>678.7</v>
      </c>
      <c r="M107" s="8">
        <f t="shared" si="21"/>
        <v>115.3777777777778</v>
      </c>
      <c r="N107" s="8">
        <f>I107*F107</f>
        <v>519.2</v>
      </c>
      <c r="O107" s="8">
        <f>J107*F107</f>
        <v>792</v>
      </c>
      <c r="P107" s="8">
        <f>K107*F107</f>
        <v>46.2</v>
      </c>
      <c r="Q107" s="8">
        <f t="shared" si="22"/>
        <v>1357.4</v>
      </c>
    </row>
    <row r="108" spans="1:17" ht="15" outlineLevel="1">
      <c r="A108" s="5">
        <f>A107+1</f>
        <v>3</v>
      </c>
      <c r="B108" s="34" t="s">
        <v>42</v>
      </c>
      <c r="C108" s="15"/>
      <c r="D108" s="58"/>
      <c r="E108" s="6" t="s">
        <v>39</v>
      </c>
      <c r="F108" s="8">
        <v>1</v>
      </c>
      <c r="G108" s="8">
        <f>I108/H108</f>
        <v>7.211111111111112</v>
      </c>
      <c r="H108" s="8">
        <v>4.5</v>
      </c>
      <c r="I108" s="23">
        <v>32.45</v>
      </c>
      <c r="J108" s="24">
        <v>0</v>
      </c>
      <c r="K108" s="8">
        <v>0</v>
      </c>
      <c r="L108" s="8">
        <f>K108+J108+I108</f>
        <v>32.45</v>
      </c>
      <c r="M108" s="8">
        <f t="shared" si="21"/>
        <v>7.211111111111112</v>
      </c>
      <c r="N108" s="8">
        <f>I108*F108</f>
        <v>32.45</v>
      </c>
      <c r="O108" s="8">
        <f>J108*F108</f>
        <v>0</v>
      </c>
      <c r="P108" s="8">
        <f>K108*F108</f>
        <v>0</v>
      </c>
      <c r="Q108" s="8">
        <f t="shared" si="22"/>
        <v>32.45</v>
      </c>
    </row>
    <row r="109" spans="1:17" ht="15.75">
      <c r="A109" s="5"/>
      <c r="B109" s="25" t="s">
        <v>107</v>
      </c>
      <c r="C109" s="14"/>
      <c r="D109" s="59"/>
      <c r="E109" s="6"/>
      <c r="F109" s="8"/>
      <c r="G109" s="8"/>
      <c r="H109" s="8"/>
      <c r="I109" s="23"/>
      <c r="J109" s="24"/>
      <c r="K109" s="8"/>
      <c r="L109" s="8"/>
      <c r="M109" s="8"/>
      <c r="N109" s="8"/>
      <c r="O109" s="8"/>
      <c r="P109" s="8"/>
      <c r="Q109" s="8"/>
    </row>
    <row r="110" spans="1:17" ht="15.75">
      <c r="A110" s="5"/>
      <c r="B110" s="25" t="s">
        <v>134</v>
      </c>
      <c r="C110" s="14"/>
      <c r="D110" s="59"/>
      <c r="E110" s="6"/>
      <c r="F110" s="8"/>
      <c r="G110" s="8"/>
      <c r="H110" s="8"/>
      <c r="I110" s="23"/>
      <c r="J110" s="24"/>
      <c r="K110" s="8"/>
      <c r="L110" s="8"/>
      <c r="M110" s="8"/>
      <c r="N110" s="8"/>
      <c r="O110" s="8"/>
      <c r="P110" s="8"/>
      <c r="Q110" s="8"/>
    </row>
    <row r="111" spans="1:17" ht="15.75">
      <c r="A111" s="5"/>
      <c r="B111" s="25" t="s">
        <v>133</v>
      </c>
      <c r="C111" s="14"/>
      <c r="D111" s="59"/>
      <c r="E111" s="6"/>
      <c r="F111" s="8"/>
      <c r="G111" s="8"/>
      <c r="H111" s="8"/>
      <c r="I111" s="23"/>
      <c r="J111" s="24"/>
      <c r="K111" s="8"/>
      <c r="L111" s="8"/>
      <c r="M111" s="8"/>
      <c r="N111" s="8"/>
      <c r="O111" s="8"/>
      <c r="P111" s="8"/>
      <c r="Q111" s="8"/>
    </row>
    <row r="112" spans="1:18" ht="201.75" customHeight="1">
      <c r="A112" s="7">
        <v>1</v>
      </c>
      <c r="B112" s="43" t="s">
        <v>0</v>
      </c>
      <c r="C112" s="31"/>
      <c r="D112" s="64" t="s">
        <v>276</v>
      </c>
      <c r="E112" s="8" t="s">
        <v>27</v>
      </c>
      <c r="F112" s="8">
        <v>1</v>
      </c>
      <c r="G112" s="22">
        <f aca="true" t="shared" si="29" ref="G112:G141">I112/H112</f>
        <v>187.4888888888889</v>
      </c>
      <c r="H112" s="22">
        <v>4.5</v>
      </c>
      <c r="I112" s="23">
        <v>843.7</v>
      </c>
      <c r="J112" s="24">
        <v>7642.8</v>
      </c>
      <c r="K112" s="22">
        <v>445.83</v>
      </c>
      <c r="L112" s="8">
        <f aca="true" t="shared" si="30" ref="L112:L141">K112+J112+I112</f>
        <v>8932.33</v>
      </c>
      <c r="M112" s="8">
        <f t="shared" si="21"/>
        <v>187.4888888888889</v>
      </c>
      <c r="N112" s="8">
        <f aca="true" t="shared" si="31" ref="N112:N141">I112*F112</f>
        <v>843.7</v>
      </c>
      <c r="O112" s="8">
        <f aca="true" t="shared" si="32" ref="O112:O141">J112*F112</f>
        <v>7642.8</v>
      </c>
      <c r="P112" s="8">
        <f aca="true" t="shared" si="33" ref="P112:P141">K112*F112</f>
        <v>445.83</v>
      </c>
      <c r="Q112" s="65">
        <f t="shared" si="22"/>
        <v>8932.33</v>
      </c>
      <c r="R112" s="37">
        <f>SUM(Q112:Q141)</f>
        <v>17199.78788</v>
      </c>
    </row>
    <row r="113" spans="1:17" ht="15" outlineLevel="1">
      <c r="A113" s="5">
        <v>2</v>
      </c>
      <c r="B113" s="34" t="s">
        <v>108</v>
      </c>
      <c r="C113" s="15"/>
      <c r="D113" s="58"/>
      <c r="E113" s="6" t="s">
        <v>27</v>
      </c>
      <c r="F113" s="8">
        <v>1</v>
      </c>
      <c r="G113" s="8">
        <f t="shared" si="29"/>
        <v>28.84444444444445</v>
      </c>
      <c r="H113" s="8">
        <v>4.5</v>
      </c>
      <c r="I113" s="23">
        <v>129.8</v>
      </c>
      <c r="J113" s="24">
        <v>198</v>
      </c>
      <c r="K113" s="8">
        <v>11.55</v>
      </c>
      <c r="L113" s="8">
        <f t="shared" si="30"/>
        <v>339.35</v>
      </c>
      <c r="M113" s="8">
        <f t="shared" si="21"/>
        <v>28.84444444444445</v>
      </c>
      <c r="N113" s="8">
        <f t="shared" si="31"/>
        <v>129.8</v>
      </c>
      <c r="O113" s="8">
        <f t="shared" si="32"/>
        <v>198</v>
      </c>
      <c r="P113" s="8">
        <f t="shared" si="33"/>
        <v>11.55</v>
      </c>
      <c r="Q113" s="8">
        <f t="shared" si="22"/>
        <v>339.35</v>
      </c>
    </row>
    <row r="114" spans="1:17" ht="15" outlineLevel="1">
      <c r="A114" s="5">
        <f>A113+1</f>
        <v>3</v>
      </c>
      <c r="B114" s="34" t="s">
        <v>109</v>
      </c>
      <c r="C114" s="15"/>
      <c r="D114" s="58"/>
      <c r="E114" s="6" t="s">
        <v>27</v>
      </c>
      <c r="F114" s="8">
        <v>1</v>
      </c>
      <c r="G114" s="8">
        <f t="shared" si="29"/>
        <v>7.211111111111112</v>
      </c>
      <c r="H114" s="8">
        <v>4.5</v>
      </c>
      <c r="I114" s="23">
        <v>32.45</v>
      </c>
      <c r="J114" s="24">
        <v>79.2</v>
      </c>
      <c r="K114" s="8">
        <v>4.62</v>
      </c>
      <c r="L114" s="8">
        <f t="shared" si="30"/>
        <v>116.27000000000001</v>
      </c>
      <c r="M114" s="8">
        <f t="shared" si="21"/>
        <v>7.211111111111112</v>
      </c>
      <c r="N114" s="8">
        <f t="shared" si="31"/>
        <v>32.45</v>
      </c>
      <c r="O114" s="8">
        <f t="shared" si="32"/>
        <v>79.2</v>
      </c>
      <c r="P114" s="8">
        <f t="shared" si="33"/>
        <v>4.62</v>
      </c>
      <c r="Q114" s="8">
        <f t="shared" si="22"/>
        <v>116.27000000000001</v>
      </c>
    </row>
    <row r="115" spans="1:17" ht="15" outlineLevel="1">
      <c r="A115" s="5">
        <f aca="true" t="shared" si="34" ref="A115:A141">A114+1</f>
        <v>4</v>
      </c>
      <c r="B115" s="34" t="s">
        <v>110</v>
      </c>
      <c r="C115" s="15"/>
      <c r="D115" s="58"/>
      <c r="E115" s="6" t="s">
        <v>27</v>
      </c>
      <c r="F115" s="8">
        <v>1</v>
      </c>
      <c r="G115" s="8">
        <f t="shared" si="29"/>
        <v>1.4422222222222223</v>
      </c>
      <c r="H115" s="8">
        <v>4.5</v>
      </c>
      <c r="I115" s="23">
        <v>6.49</v>
      </c>
      <c r="J115" s="24">
        <v>39.6</v>
      </c>
      <c r="K115" s="8">
        <v>2.31</v>
      </c>
      <c r="L115" s="8">
        <f t="shared" si="30"/>
        <v>48.400000000000006</v>
      </c>
      <c r="M115" s="8">
        <f t="shared" si="21"/>
        <v>1.4422222222222223</v>
      </c>
      <c r="N115" s="8">
        <f t="shared" si="31"/>
        <v>6.49</v>
      </c>
      <c r="O115" s="8">
        <f t="shared" si="32"/>
        <v>39.6</v>
      </c>
      <c r="P115" s="8">
        <f t="shared" si="33"/>
        <v>2.31</v>
      </c>
      <c r="Q115" s="8">
        <f t="shared" si="22"/>
        <v>48.400000000000006</v>
      </c>
    </row>
    <row r="116" spans="1:17" ht="39" outlineLevel="1">
      <c r="A116" s="5">
        <f t="shared" si="34"/>
        <v>5</v>
      </c>
      <c r="B116" s="34" t="s">
        <v>111</v>
      </c>
      <c r="C116" s="16" t="s">
        <v>142</v>
      </c>
      <c r="D116" s="61"/>
      <c r="E116" s="6" t="s">
        <v>27</v>
      </c>
      <c r="F116" s="8">
        <v>1</v>
      </c>
      <c r="G116" s="8">
        <f t="shared" si="29"/>
        <v>5.768888888888889</v>
      </c>
      <c r="H116" s="8">
        <v>4.5</v>
      </c>
      <c r="I116" s="23">
        <v>25.96</v>
      </c>
      <c r="J116" s="24">
        <v>26.4</v>
      </c>
      <c r="K116" s="8">
        <v>1.54</v>
      </c>
      <c r="L116" s="8">
        <f t="shared" si="30"/>
        <v>53.9</v>
      </c>
      <c r="M116" s="8">
        <f t="shared" si="21"/>
        <v>5.768888888888889</v>
      </c>
      <c r="N116" s="8">
        <f t="shared" si="31"/>
        <v>25.96</v>
      </c>
      <c r="O116" s="8">
        <f t="shared" si="32"/>
        <v>26.4</v>
      </c>
      <c r="P116" s="8">
        <f t="shared" si="33"/>
        <v>1.54</v>
      </c>
      <c r="Q116" s="8">
        <f t="shared" si="22"/>
        <v>53.9</v>
      </c>
    </row>
    <row r="117" spans="1:17" ht="26.25" outlineLevel="1">
      <c r="A117" s="5">
        <f t="shared" si="34"/>
        <v>6</v>
      </c>
      <c r="B117" s="34" t="s">
        <v>112</v>
      </c>
      <c r="C117" s="16" t="s">
        <v>143</v>
      </c>
      <c r="D117" s="61"/>
      <c r="E117" s="6" t="s">
        <v>24</v>
      </c>
      <c r="F117" s="8">
        <v>1</v>
      </c>
      <c r="G117" s="8">
        <f t="shared" si="29"/>
        <v>2.3075555555555556</v>
      </c>
      <c r="H117" s="8">
        <v>4.5</v>
      </c>
      <c r="I117" s="23">
        <v>10.384</v>
      </c>
      <c r="J117" s="24">
        <v>69.564</v>
      </c>
      <c r="K117" s="8">
        <v>4.0579</v>
      </c>
      <c r="L117" s="8">
        <f t="shared" si="30"/>
        <v>84.0059</v>
      </c>
      <c r="M117" s="8">
        <f t="shared" si="21"/>
        <v>2.3075555555555556</v>
      </c>
      <c r="N117" s="8">
        <f t="shared" si="31"/>
        <v>10.384</v>
      </c>
      <c r="O117" s="8">
        <f t="shared" si="32"/>
        <v>69.564</v>
      </c>
      <c r="P117" s="8">
        <f t="shared" si="33"/>
        <v>4.0579</v>
      </c>
      <c r="Q117" s="8">
        <f t="shared" si="22"/>
        <v>84.0059</v>
      </c>
    </row>
    <row r="118" spans="1:17" ht="26.25" outlineLevel="1">
      <c r="A118" s="5">
        <f t="shared" si="34"/>
        <v>7</v>
      </c>
      <c r="B118" s="34" t="s">
        <v>113</v>
      </c>
      <c r="C118" s="16" t="s">
        <v>143</v>
      </c>
      <c r="D118" s="61"/>
      <c r="E118" s="6" t="s">
        <v>24</v>
      </c>
      <c r="F118" s="8">
        <v>1</v>
      </c>
      <c r="G118" s="8">
        <f t="shared" si="29"/>
        <v>2.3075555555555556</v>
      </c>
      <c r="H118" s="8">
        <v>4.5</v>
      </c>
      <c r="I118" s="23">
        <v>10.384</v>
      </c>
      <c r="J118" s="24">
        <v>69.564</v>
      </c>
      <c r="K118" s="8">
        <v>4.0579</v>
      </c>
      <c r="L118" s="8">
        <f t="shared" si="30"/>
        <v>84.0059</v>
      </c>
      <c r="M118" s="8">
        <f t="shared" si="21"/>
        <v>2.3075555555555556</v>
      </c>
      <c r="N118" s="8">
        <f t="shared" si="31"/>
        <v>10.384</v>
      </c>
      <c r="O118" s="8">
        <f t="shared" si="32"/>
        <v>69.564</v>
      </c>
      <c r="P118" s="8">
        <f t="shared" si="33"/>
        <v>4.0579</v>
      </c>
      <c r="Q118" s="8">
        <f t="shared" si="22"/>
        <v>84.0059</v>
      </c>
    </row>
    <row r="119" spans="1:17" ht="26.25" outlineLevel="1">
      <c r="A119" s="5">
        <f t="shared" si="34"/>
        <v>8</v>
      </c>
      <c r="B119" s="34" t="s">
        <v>114</v>
      </c>
      <c r="C119" s="16" t="s">
        <v>81</v>
      </c>
      <c r="D119" s="61"/>
      <c r="E119" s="6" t="s">
        <v>24</v>
      </c>
      <c r="F119" s="8">
        <v>6</v>
      </c>
      <c r="G119" s="8">
        <f t="shared" si="29"/>
        <v>2.538311111111111</v>
      </c>
      <c r="H119" s="8">
        <v>4.5</v>
      </c>
      <c r="I119" s="23">
        <v>11.4224</v>
      </c>
      <c r="J119" s="24">
        <v>53.829600000000006</v>
      </c>
      <c r="K119" s="8">
        <v>3.1400600000000005</v>
      </c>
      <c r="L119" s="8">
        <f t="shared" si="30"/>
        <v>68.39206</v>
      </c>
      <c r="M119" s="8">
        <f t="shared" si="21"/>
        <v>15.229866666666666</v>
      </c>
      <c r="N119" s="8">
        <f t="shared" si="31"/>
        <v>68.5344</v>
      </c>
      <c r="O119" s="8">
        <f t="shared" si="32"/>
        <v>322.97760000000005</v>
      </c>
      <c r="P119" s="8">
        <f t="shared" si="33"/>
        <v>18.840360000000004</v>
      </c>
      <c r="Q119" s="8">
        <f t="shared" si="22"/>
        <v>410.3523600000001</v>
      </c>
    </row>
    <row r="120" spans="1:17" ht="26.25" outlineLevel="1">
      <c r="A120" s="5">
        <f t="shared" si="34"/>
        <v>9</v>
      </c>
      <c r="B120" s="34" t="s">
        <v>115</v>
      </c>
      <c r="C120" s="16" t="s">
        <v>144</v>
      </c>
      <c r="D120" s="61"/>
      <c r="E120" s="6" t="s">
        <v>24</v>
      </c>
      <c r="F120" s="8">
        <v>1</v>
      </c>
      <c r="G120" s="8">
        <f t="shared" si="29"/>
        <v>2.538311111111111</v>
      </c>
      <c r="H120" s="8">
        <v>4.5</v>
      </c>
      <c r="I120" s="23">
        <v>11.4224</v>
      </c>
      <c r="J120" s="24">
        <v>34.3728</v>
      </c>
      <c r="K120" s="8">
        <v>2.0050800000000004</v>
      </c>
      <c r="L120" s="8">
        <f t="shared" si="30"/>
        <v>47.80028</v>
      </c>
      <c r="M120" s="8">
        <f t="shared" si="21"/>
        <v>2.538311111111111</v>
      </c>
      <c r="N120" s="8">
        <f t="shared" si="31"/>
        <v>11.4224</v>
      </c>
      <c r="O120" s="8">
        <f t="shared" si="32"/>
        <v>34.3728</v>
      </c>
      <c r="P120" s="8">
        <f t="shared" si="33"/>
        <v>2.0050800000000004</v>
      </c>
      <c r="Q120" s="8">
        <f t="shared" si="22"/>
        <v>47.80028</v>
      </c>
    </row>
    <row r="121" spans="1:17" ht="26.25" outlineLevel="1">
      <c r="A121" s="5">
        <f t="shared" si="34"/>
        <v>10</v>
      </c>
      <c r="B121" s="34" t="s">
        <v>115</v>
      </c>
      <c r="C121" s="16" t="s">
        <v>145</v>
      </c>
      <c r="D121" s="61"/>
      <c r="E121" s="6" t="s">
        <v>24</v>
      </c>
      <c r="F121" s="8">
        <v>6</v>
      </c>
      <c r="G121" s="8">
        <f t="shared" si="29"/>
        <v>2.538311111111111</v>
      </c>
      <c r="H121" s="8">
        <v>4.5</v>
      </c>
      <c r="I121" s="23">
        <v>11.4224</v>
      </c>
      <c r="J121" s="24">
        <v>25.858800000000002</v>
      </c>
      <c r="K121" s="8">
        <v>1.5084300000000004</v>
      </c>
      <c r="L121" s="8">
        <f t="shared" si="30"/>
        <v>38.78963</v>
      </c>
      <c r="M121" s="8">
        <f t="shared" si="21"/>
        <v>15.229866666666666</v>
      </c>
      <c r="N121" s="8">
        <f t="shared" si="31"/>
        <v>68.5344</v>
      </c>
      <c r="O121" s="8">
        <f t="shared" si="32"/>
        <v>155.1528</v>
      </c>
      <c r="P121" s="8">
        <f t="shared" si="33"/>
        <v>9.050580000000002</v>
      </c>
      <c r="Q121" s="8">
        <f t="shared" si="22"/>
        <v>232.73778000000001</v>
      </c>
    </row>
    <row r="122" spans="1:17" ht="26.25">
      <c r="A122" s="5">
        <f t="shared" si="34"/>
        <v>11</v>
      </c>
      <c r="B122" s="34" t="s">
        <v>116</v>
      </c>
      <c r="C122" s="16" t="s">
        <v>146</v>
      </c>
      <c r="D122" s="61" t="s">
        <v>277</v>
      </c>
      <c r="E122" s="6" t="s">
        <v>24</v>
      </c>
      <c r="F122" s="8">
        <v>1</v>
      </c>
      <c r="G122" s="8">
        <f t="shared" si="29"/>
        <v>0.6057333333333333</v>
      </c>
      <c r="H122" s="8">
        <v>4.5</v>
      </c>
      <c r="I122" s="23">
        <v>2.7258</v>
      </c>
      <c r="J122" s="24">
        <v>16.5</v>
      </c>
      <c r="K122" s="8">
        <v>0.9625</v>
      </c>
      <c r="L122" s="8">
        <f t="shared" si="30"/>
        <v>20.188299999999998</v>
      </c>
      <c r="M122" s="8">
        <f t="shared" si="21"/>
        <v>0.6057333333333333</v>
      </c>
      <c r="N122" s="8">
        <f t="shared" si="31"/>
        <v>2.7258</v>
      </c>
      <c r="O122" s="8">
        <f t="shared" si="32"/>
        <v>16.5</v>
      </c>
      <c r="P122" s="8">
        <f t="shared" si="33"/>
        <v>0.9625</v>
      </c>
      <c r="Q122" s="65">
        <f t="shared" si="22"/>
        <v>20.188299999999998</v>
      </c>
    </row>
    <row r="123" spans="1:17" ht="26.25">
      <c r="A123" s="5">
        <f t="shared" si="34"/>
        <v>12</v>
      </c>
      <c r="B123" s="34" t="s">
        <v>117</v>
      </c>
      <c r="C123" s="16" t="s">
        <v>147</v>
      </c>
      <c r="D123" s="61" t="s">
        <v>278</v>
      </c>
      <c r="E123" s="6" t="s">
        <v>24</v>
      </c>
      <c r="F123" s="8">
        <v>2</v>
      </c>
      <c r="G123" s="8">
        <f t="shared" si="29"/>
        <v>0.6922666666666667</v>
      </c>
      <c r="H123" s="8">
        <v>4.5</v>
      </c>
      <c r="I123" s="23">
        <v>3.1152</v>
      </c>
      <c r="J123" s="24">
        <v>17.0544</v>
      </c>
      <c r="K123" s="8">
        <v>0.9948400000000002</v>
      </c>
      <c r="L123" s="8">
        <f t="shared" si="30"/>
        <v>21.164440000000003</v>
      </c>
      <c r="M123" s="8">
        <f t="shared" si="21"/>
        <v>1.3845333333333334</v>
      </c>
      <c r="N123" s="8">
        <f t="shared" si="31"/>
        <v>6.2304</v>
      </c>
      <c r="O123" s="8">
        <f t="shared" si="32"/>
        <v>34.1088</v>
      </c>
      <c r="P123" s="8">
        <f t="shared" si="33"/>
        <v>1.9896800000000003</v>
      </c>
      <c r="Q123" s="65">
        <f t="shared" si="22"/>
        <v>42.328880000000005</v>
      </c>
    </row>
    <row r="124" spans="1:17" ht="26.25">
      <c r="A124" s="5">
        <f t="shared" si="34"/>
        <v>13</v>
      </c>
      <c r="B124" s="34" t="s">
        <v>118</v>
      </c>
      <c r="C124" s="16" t="s">
        <v>145</v>
      </c>
      <c r="D124" s="61" t="s">
        <v>279</v>
      </c>
      <c r="E124" s="6" t="s">
        <v>24</v>
      </c>
      <c r="F124" s="8">
        <v>7</v>
      </c>
      <c r="G124" s="8">
        <f t="shared" si="29"/>
        <v>0.6922666666666667</v>
      </c>
      <c r="H124" s="8">
        <v>4.5</v>
      </c>
      <c r="I124" s="23">
        <v>3.1152</v>
      </c>
      <c r="J124" s="24">
        <v>19.1796</v>
      </c>
      <c r="K124" s="8">
        <v>1.11881</v>
      </c>
      <c r="L124" s="8">
        <f t="shared" si="30"/>
        <v>23.413610000000002</v>
      </c>
      <c r="M124" s="8">
        <f t="shared" si="21"/>
        <v>4.845866666666667</v>
      </c>
      <c r="N124" s="8">
        <f t="shared" si="31"/>
        <v>21.8064</v>
      </c>
      <c r="O124" s="8">
        <f t="shared" si="32"/>
        <v>134.2572</v>
      </c>
      <c r="P124" s="8">
        <f t="shared" si="33"/>
        <v>7.831670000000001</v>
      </c>
      <c r="Q124" s="65">
        <f t="shared" si="22"/>
        <v>163.89527</v>
      </c>
    </row>
    <row r="125" spans="1:17" ht="26.25">
      <c r="A125" s="5">
        <f t="shared" si="34"/>
        <v>14</v>
      </c>
      <c r="B125" s="34" t="s">
        <v>119</v>
      </c>
      <c r="C125" s="16" t="s">
        <v>144</v>
      </c>
      <c r="D125" s="61" t="s">
        <v>280</v>
      </c>
      <c r="E125" s="6" t="s">
        <v>24</v>
      </c>
      <c r="F125" s="8">
        <v>1</v>
      </c>
      <c r="G125" s="8">
        <f t="shared" si="29"/>
        <v>0.6922666666666667</v>
      </c>
      <c r="H125" s="8">
        <v>4.5</v>
      </c>
      <c r="I125" s="23">
        <v>3.1152</v>
      </c>
      <c r="J125" s="24">
        <v>29.277600000000003</v>
      </c>
      <c r="K125" s="8">
        <v>1.7078600000000004</v>
      </c>
      <c r="L125" s="8">
        <f t="shared" si="30"/>
        <v>34.100660000000005</v>
      </c>
      <c r="M125" s="8">
        <f t="shared" si="21"/>
        <v>0.6922666666666667</v>
      </c>
      <c r="N125" s="8">
        <f t="shared" si="31"/>
        <v>3.1152</v>
      </c>
      <c r="O125" s="8">
        <f t="shared" si="32"/>
        <v>29.277600000000003</v>
      </c>
      <c r="P125" s="8">
        <f t="shared" si="33"/>
        <v>1.7078600000000004</v>
      </c>
      <c r="Q125" s="65">
        <f t="shared" si="22"/>
        <v>34.100660000000005</v>
      </c>
    </row>
    <row r="126" spans="1:17" ht="26.25" outlineLevel="1">
      <c r="A126" s="5">
        <f t="shared" si="34"/>
        <v>15</v>
      </c>
      <c r="B126" s="34" t="s">
        <v>120</v>
      </c>
      <c r="C126" s="16" t="s">
        <v>148</v>
      </c>
      <c r="D126" s="61"/>
      <c r="E126" s="6" t="s">
        <v>24</v>
      </c>
      <c r="F126" s="8">
        <v>1</v>
      </c>
      <c r="G126" s="8">
        <f t="shared" si="29"/>
        <v>11.409419999999999</v>
      </c>
      <c r="H126" s="8">
        <v>4.5</v>
      </c>
      <c r="I126" s="23">
        <v>51.342389999999995</v>
      </c>
      <c r="J126" s="24">
        <v>208.8504</v>
      </c>
      <c r="K126" s="8">
        <v>12.182940000000002</v>
      </c>
      <c r="L126" s="8">
        <f t="shared" si="30"/>
        <v>272.37573</v>
      </c>
      <c r="M126" s="8">
        <f t="shared" si="21"/>
        <v>11.409419999999999</v>
      </c>
      <c r="N126" s="8">
        <f t="shared" si="31"/>
        <v>51.342389999999995</v>
      </c>
      <c r="O126" s="8">
        <f t="shared" si="32"/>
        <v>208.8504</v>
      </c>
      <c r="P126" s="8">
        <f t="shared" si="33"/>
        <v>12.182940000000002</v>
      </c>
      <c r="Q126" s="8">
        <f t="shared" si="22"/>
        <v>272.37573</v>
      </c>
    </row>
    <row r="127" spans="1:17" ht="39" outlineLevel="1">
      <c r="A127" s="5">
        <f t="shared" si="34"/>
        <v>16</v>
      </c>
      <c r="B127" s="34" t="s">
        <v>121</v>
      </c>
      <c r="C127" s="16" t="s">
        <v>149</v>
      </c>
      <c r="D127" s="61"/>
      <c r="E127" s="6" t="s">
        <v>24</v>
      </c>
      <c r="F127" s="8">
        <v>1</v>
      </c>
      <c r="G127" s="8">
        <f t="shared" si="29"/>
        <v>4.271141111111111</v>
      </c>
      <c r="H127" s="8">
        <v>4.5</v>
      </c>
      <c r="I127" s="23">
        <v>19.220135</v>
      </c>
      <c r="J127" s="24">
        <v>78.1836</v>
      </c>
      <c r="K127" s="8">
        <v>4.560710000000001</v>
      </c>
      <c r="L127" s="8">
        <f t="shared" si="30"/>
        <v>101.964445</v>
      </c>
      <c r="M127" s="8">
        <f t="shared" si="21"/>
        <v>4.271141111111111</v>
      </c>
      <c r="N127" s="8">
        <f t="shared" si="31"/>
        <v>19.220135</v>
      </c>
      <c r="O127" s="8">
        <f t="shared" si="32"/>
        <v>78.1836</v>
      </c>
      <c r="P127" s="8">
        <f t="shared" si="33"/>
        <v>4.560710000000001</v>
      </c>
      <c r="Q127" s="8">
        <f t="shared" si="22"/>
        <v>101.964445</v>
      </c>
    </row>
    <row r="128" spans="1:17" ht="26.25" outlineLevel="1">
      <c r="A128" s="5">
        <f t="shared" si="34"/>
        <v>17</v>
      </c>
      <c r="B128" s="34" t="s">
        <v>122</v>
      </c>
      <c r="C128" s="16" t="s">
        <v>150</v>
      </c>
      <c r="D128" s="61"/>
      <c r="E128" s="6" t="s">
        <v>24</v>
      </c>
      <c r="F128" s="8">
        <v>4</v>
      </c>
      <c r="G128" s="8">
        <f t="shared" si="29"/>
        <v>13.890042222222224</v>
      </c>
      <c r="H128" s="8">
        <v>4.5</v>
      </c>
      <c r="I128" s="23">
        <v>62.505190000000006</v>
      </c>
      <c r="J128" s="24">
        <v>254.25840000000002</v>
      </c>
      <c r="K128" s="8">
        <v>14.831740000000003</v>
      </c>
      <c r="L128" s="8">
        <f t="shared" si="30"/>
        <v>331.59533000000005</v>
      </c>
      <c r="M128" s="8">
        <f t="shared" si="21"/>
        <v>55.560168888888896</v>
      </c>
      <c r="N128" s="8">
        <f t="shared" si="31"/>
        <v>250.02076000000002</v>
      </c>
      <c r="O128" s="8">
        <f t="shared" si="32"/>
        <v>1017.0336000000001</v>
      </c>
      <c r="P128" s="8">
        <f t="shared" si="33"/>
        <v>59.326960000000014</v>
      </c>
      <c r="Q128" s="8">
        <f t="shared" si="22"/>
        <v>1326.3813200000002</v>
      </c>
    </row>
    <row r="129" spans="1:17" ht="39" outlineLevel="1">
      <c r="A129" s="5">
        <f t="shared" si="34"/>
        <v>18</v>
      </c>
      <c r="B129" s="34" t="s">
        <v>123</v>
      </c>
      <c r="C129" s="16" t="s">
        <v>151</v>
      </c>
      <c r="D129" s="61"/>
      <c r="E129" s="6" t="s">
        <v>24</v>
      </c>
      <c r="F129" s="8">
        <v>4</v>
      </c>
      <c r="G129" s="8">
        <f t="shared" si="29"/>
        <v>6.464040000000001</v>
      </c>
      <c r="H129" s="8">
        <v>4.5</v>
      </c>
      <c r="I129" s="23">
        <v>29.08818</v>
      </c>
      <c r="J129" s="24">
        <v>118.32480000000001</v>
      </c>
      <c r="K129" s="8">
        <v>6.902280000000002</v>
      </c>
      <c r="L129" s="8">
        <f t="shared" si="30"/>
        <v>154.31526000000002</v>
      </c>
      <c r="M129" s="8">
        <f t="shared" si="21"/>
        <v>25.856160000000003</v>
      </c>
      <c r="N129" s="8">
        <f t="shared" si="31"/>
        <v>116.35272</v>
      </c>
      <c r="O129" s="8">
        <f t="shared" si="32"/>
        <v>473.29920000000004</v>
      </c>
      <c r="P129" s="8">
        <f t="shared" si="33"/>
        <v>27.609120000000008</v>
      </c>
      <c r="Q129" s="8">
        <f t="shared" si="22"/>
        <v>617.2610400000001</v>
      </c>
    </row>
    <row r="130" spans="1:17" ht="26.25" outlineLevel="1">
      <c r="A130" s="5">
        <f t="shared" si="34"/>
        <v>19</v>
      </c>
      <c r="B130" s="34" t="s">
        <v>124</v>
      </c>
      <c r="C130" s="16" t="s">
        <v>148</v>
      </c>
      <c r="D130" s="61"/>
      <c r="E130" s="6" t="s">
        <v>24</v>
      </c>
      <c r="F130" s="8">
        <v>1</v>
      </c>
      <c r="G130" s="8">
        <f t="shared" si="29"/>
        <v>11.409419999999999</v>
      </c>
      <c r="H130" s="8">
        <v>4.5</v>
      </c>
      <c r="I130" s="23">
        <v>51.342389999999995</v>
      </c>
      <c r="J130" s="24">
        <v>208.8504</v>
      </c>
      <c r="K130" s="8">
        <v>12.182940000000002</v>
      </c>
      <c r="L130" s="8">
        <f t="shared" si="30"/>
        <v>272.37573</v>
      </c>
      <c r="M130" s="8">
        <f t="shared" si="21"/>
        <v>11.409419999999999</v>
      </c>
      <c r="N130" s="8">
        <f t="shared" si="31"/>
        <v>51.342389999999995</v>
      </c>
      <c r="O130" s="8">
        <f t="shared" si="32"/>
        <v>208.8504</v>
      </c>
      <c r="P130" s="8">
        <f t="shared" si="33"/>
        <v>12.182940000000002</v>
      </c>
      <c r="Q130" s="8">
        <f t="shared" si="22"/>
        <v>272.37573</v>
      </c>
    </row>
    <row r="131" spans="1:17" ht="39" outlineLevel="1">
      <c r="A131" s="5">
        <f t="shared" si="34"/>
        <v>20</v>
      </c>
      <c r="B131" s="34" t="s">
        <v>125</v>
      </c>
      <c r="C131" s="16" t="s">
        <v>152</v>
      </c>
      <c r="D131" s="61"/>
      <c r="E131" s="6" t="s">
        <v>24</v>
      </c>
      <c r="F131" s="8">
        <v>1</v>
      </c>
      <c r="G131" s="8">
        <f t="shared" si="29"/>
        <v>5.758072222222221</v>
      </c>
      <c r="H131" s="8">
        <v>4.5</v>
      </c>
      <c r="I131" s="23">
        <v>25.911324999999998</v>
      </c>
      <c r="J131" s="24">
        <v>105.40199999999999</v>
      </c>
      <c r="K131" s="8">
        <v>6.14845</v>
      </c>
      <c r="L131" s="8">
        <f t="shared" si="30"/>
        <v>137.461775</v>
      </c>
      <c r="M131" s="8">
        <f t="shared" si="21"/>
        <v>5.758072222222221</v>
      </c>
      <c r="N131" s="8">
        <f t="shared" si="31"/>
        <v>25.911324999999998</v>
      </c>
      <c r="O131" s="8">
        <f t="shared" si="32"/>
        <v>105.40199999999999</v>
      </c>
      <c r="P131" s="8">
        <f t="shared" si="33"/>
        <v>6.14845</v>
      </c>
      <c r="Q131" s="8">
        <f t="shared" si="22"/>
        <v>137.461775</v>
      </c>
    </row>
    <row r="132" spans="1:17" ht="26.25" outlineLevel="1">
      <c r="A132" s="5">
        <f t="shared" si="34"/>
        <v>21</v>
      </c>
      <c r="B132" s="34" t="s">
        <v>126</v>
      </c>
      <c r="C132" s="16" t="s">
        <v>150</v>
      </c>
      <c r="D132" s="61"/>
      <c r="E132" s="6" t="s">
        <v>24</v>
      </c>
      <c r="F132" s="8">
        <v>4</v>
      </c>
      <c r="G132" s="8">
        <f t="shared" si="29"/>
        <v>13.890042222222224</v>
      </c>
      <c r="H132" s="8">
        <v>4.5</v>
      </c>
      <c r="I132" s="23">
        <v>62.505190000000006</v>
      </c>
      <c r="J132" s="24">
        <v>254.25840000000002</v>
      </c>
      <c r="K132" s="8">
        <v>14.831740000000003</v>
      </c>
      <c r="L132" s="8">
        <f t="shared" si="30"/>
        <v>331.59533000000005</v>
      </c>
      <c r="M132" s="8">
        <f t="shared" si="21"/>
        <v>55.560168888888896</v>
      </c>
      <c r="N132" s="8">
        <f t="shared" si="31"/>
        <v>250.02076000000002</v>
      </c>
      <c r="O132" s="8">
        <f t="shared" si="32"/>
        <v>1017.0336000000001</v>
      </c>
      <c r="P132" s="8">
        <f t="shared" si="33"/>
        <v>59.326960000000014</v>
      </c>
      <c r="Q132" s="8">
        <f t="shared" si="22"/>
        <v>1326.3813200000002</v>
      </c>
    </row>
    <row r="133" spans="1:17" ht="39" outlineLevel="1">
      <c r="A133" s="5">
        <f t="shared" si="34"/>
        <v>22</v>
      </c>
      <c r="B133" s="34" t="s">
        <v>127</v>
      </c>
      <c r="C133" s="16" t="s">
        <v>153</v>
      </c>
      <c r="D133" s="61"/>
      <c r="E133" s="6" t="s">
        <v>24</v>
      </c>
      <c r="F133" s="8">
        <v>4</v>
      </c>
      <c r="G133" s="8">
        <f t="shared" si="29"/>
        <v>7.102944444444443</v>
      </c>
      <c r="H133" s="8">
        <v>4.5</v>
      </c>
      <c r="I133" s="23">
        <v>31.963249999999995</v>
      </c>
      <c r="J133" s="24">
        <v>130.02</v>
      </c>
      <c r="K133" s="8">
        <v>7.5845</v>
      </c>
      <c r="L133" s="8">
        <f t="shared" si="30"/>
        <v>169.56775</v>
      </c>
      <c r="M133" s="8">
        <f t="shared" si="21"/>
        <v>28.411777777777772</v>
      </c>
      <c r="N133" s="8">
        <f t="shared" si="31"/>
        <v>127.85299999999998</v>
      </c>
      <c r="O133" s="8">
        <f t="shared" si="32"/>
        <v>520.08</v>
      </c>
      <c r="P133" s="8">
        <f t="shared" si="33"/>
        <v>30.338</v>
      </c>
      <c r="Q133" s="8">
        <f t="shared" si="22"/>
        <v>678.271</v>
      </c>
    </row>
    <row r="134" spans="1:17" ht="15" outlineLevel="1">
      <c r="A134" s="5">
        <f t="shared" si="34"/>
        <v>23</v>
      </c>
      <c r="B134" s="34" t="s">
        <v>128</v>
      </c>
      <c r="C134" s="16" t="s">
        <v>146</v>
      </c>
      <c r="D134" s="61"/>
      <c r="E134" s="6" t="s">
        <v>91</v>
      </c>
      <c r="F134" s="8">
        <v>3</v>
      </c>
      <c r="G134" s="8">
        <f t="shared" si="29"/>
        <v>1.0095555555555555</v>
      </c>
      <c r="H134" s="8">
        <v>4.5</v>
      </c>
      <c r="I134" s="23">
        <v>4.543</v>
      </c>
      <c r="J134" s="24">
        <v>2.3628000000000005</v>
      </c>
      <c r="K134" s="8">
        <v>0.13783000000000004</v>
      </c>
      <c r="L134" s="8">
        <f t="shared" si="30"/>
        <v>7.04363</v>
      </c>
      <c r="M134" s="8">
        <f t="shared" si="21"/>
        <v>3.0286666666666666</v>
      </c>
      <c r="N134" s="8">
        <f t="shared" si="31"/>
        <v>13.629000000000001</v>
      </c>
      <c r="O134" s="8">
        <f t="shared" si="32"/>
        <v>7.088400000000002</v>
      </c>
      <c r="P134" s="8">
        <f t="shared" si="33"/>
        <v>0.41349000000000014</v>
      </c>
      <c r="Q134" s="8">
        <f t="shared" si="22"/>
        <v>21.130890000000004</v>
      </c>
    </row>
    <row r="135" spans="1:17" ht="15" outlineLevel="1">
      <c r="A135" s="5">
        <f t="shared" si="34"/>
        <v>24</v>
      </c>
      <c r="B135" s="34" t="s">
        <v>128</v>
      </c>
      <c r="C135" s="16" t="s">
        <v>147</v>
      </c>
      <c r="D135" s="61"/>
      <c r="E135" s="6" t="s">
        <v>91</v>
      </c>
      <c r="F135" s="8">
        <v>3</v>
      </c>
      <c r="G135" s="8">
        <f t="shared" si="29"/>
        <v>1.0095555555555555</v>
      </c>
      <c r="H135" s="8">
        <v>4.5</v>
      </c>
      <c r="I135" s="23">
        <v>4.543</v>
      </c>
      <c r="J135" s="24">
        <v>2.9964000000000004</v>
      </c>
      <c r="K135" s="8">
        <v>0.17479000000000003</v>
      </c>
      <c r="L135" s="8">
        <f t="shared" si="30"/>
        <v>7.71419</v>
      </c>
      <c r="M135" s="8">
        <f t="shared" si="21"/>
        <v>3.0286666666666666</v>
      </c>
      <c r="N135" s="8">
        <f t="shared" si="31"/>
        <v>13.629000000000001</v>
      </c>
      <c r="O135" s="8">
        <f t="shared" si="32"/>
        <v>8.9892</v>
      </c>
      <c r="P135" s="8">
        <f t="shared" si="33"/>
        <v>0.5243700000000001</v>
      </c>
      <c r="Q135" s="8">
        <f t="shared" si="22"/>
        <v>23.14257</v>
      </c>
    </row>
    <row r="136" spans="1:17" ht="15" outlineLevel="1">
      <c r="A136" s="5">
        <f t="shared" si="34"/>
        <v>25</v>
      </c>
      <c r="B136" s="34" t="s">
        <v>128</v>
      </c>
      <c r="C136" s="16" t="s">
        <v>145</v>
      </c>
      <c r="D136" s="61"/>
      <c r="E136" s="6" t="s">
        <v>91</v>
      </c>
      <c r="F136" s="8">
        <v>22</v>
      </c>
      <c r="G136" s="8">
        <f t="shared" si="29"/>
        <v>1.0095555555555555</v>
      </c>
      <c r="H136" s="8">
        <v>4.5</v>
      </c>
      <c r="I136" s="23">
        <v>4.543</v>
      </c>
      <c r="J136" s="24">
        <v>3.7092</v>
      </c>
      <c r="K136" s="8">
        <v>0.21637000000000003</v>
      </c>
      <c r="L136" s="8">
        <f t="shared" si="30"/>
        <v>8.46857</v>
      </c>
      <c r="M136" s="8">
        <f t="shared" si="21"/>
        <v>22.21022222222222</v>
      </c>
      <c r="N136" s="8">
        <f t="shared" si="31"/>
        <v>99.946</v>
      </c>
      <c r="O136" s="8">
        <f t="shared" si="32"/>
        <v>81.6024</v>
      </c>
      <c r="P136" s="8">
        <f t="shared" si="33"/>
        <v>4.760140000000001</v>
      </c>
      <c r="Q136" s="8">
        <f t="shared" si="22"/>
        <v>186.30854</v>
      </c>
    </row>
    <row r="137" spans="1:17" ht="15" outlineLevel="1">
      <c r="A137" s="5">
        <f t="shared" si="34"/>
        <v>26</v>
      </c>
      <c r="B137" s="34" t="s">
        <v>128</v>
      </c>
      <c r="C137" s="16" t="s">
        <v>144</v>
      </c>
      <c r="D137" s="61"/>
      <c r="E137" s="6" t="s">
        <v>91</v>
      </c>
      <c r="F137" s="8">
        <v>7</v>
      </c>
      <c r="G137" s="8">
        <f t="shared" si="29"/>
        <v>1.0095555555555555</v>
      </c>
      <c r="H137" s="8">
        <v>4.5</v>
      </c>
      <c r="I137" s="23">
        <v>4.543</v>
      </c>
      <c r="J137" s="24">
        <v>4.62</v>
      </c>
      <c r="K137" s="8">
        <v>0.2695</v>
      </c>
      <c r="L137" s="8">
        <f t="shared" si="30"/>
        <v>9.432500000000001</v>
      </c>
      <c r="M137" s="8">
        <f t="shared" si="21"/>
        <v>7.066888888888888</v>
      </c>
      <c r="N137" s="8">
        <f t="shared" si="31"/>
        <v>31.801000000000002</v>
      </c>
      <c r="O137" s="8">
        <f t="shared" si="32"/>
        <v>32.34</v>
      </c>
      <c r="P137" s="8">
        <f t="shared" si="33"/>
        <v>1.8865</v>
      </c>
      <c r="Q137" s="8">
        <f t="shared" si="22"/>
        <v>66.0275</v>
      </c>
    </row>
    <row r="138" spans="1:17" ht="15" outlineLevel="1">
      <c r="A138" s="5">
        <f t="shared" si="34"/>
        <v>27</v>
      </c>
      <c r="B138" s="34" t="s">
        <v>128</v>
      </c>
      <c r="C138" s="16" t="s">
        <v>81</v>
      </c>
      <c r="D138" s="61"/>
      <c r="E138" s="6" t="s">
        <v>91</v>
      </c>
      <c r="F138" s="8">
        <v>30</v>
      </c>
      <c r="G138" s="8">
        <f t="shared" si="29"/>
        <v>1.1537777777777778</v>
      </c>
      <c r="H138" s="8">
        <v>4.5</v>
      </c>
      <c r="I138" s="23">
        <v>5.192</v>
      </c>
      <c r="J138" s="24">
        <v>6.415200000000001</v>
      </c>
      <c r="K138" s="8">
        <v>0.3742200000000001</v>
      </c>
      <c r="L138" s="8">
        <f t="shared" si="30"/>
        <v>11.981420000000002</v>
      </c>
      <c r="M138" s="8">
        <f t="shared" si="21"/>
        <v>34.61333333333334</v>
      </c>
      <c r="N138" s="8">
        <f t="shared" si="31"/>
        <v>155.76</v>
      </c>
      <c r="O138" s="8">
        <f t="shared" si="32"/>
        <v>192.45600000000005</v>
      </c>
      <c r="P138" s="8">
        <f t="shared" si="33"/>
        <v>11.226600000000003</v>
      </c>
      <c r="Q138" s="8">
        <f t="shared" si="22"/>
        <v>359.4426</v>
      </c>
    </row>
    <row r="139" spans="1:17" ht="26.25" outlineLevel="1">
      <c r="A139" s="5">
        <f t="shared" si="34"/>
        <v>28</v>
      </c>
      <c r="B139" s="34" t="s">
        <v>129</v>
      </c>
      <c r="C139" s="16"/>
      <c r="D139" s="61"/>
      <c r="E139" s="6" t="s">
        <v>132</v>
      </c>
      <c r="F139" s="8">
        <v>28</v>
      </c>
      <c r="G139" s="8">
        <f t="shared" si="29"/>
        <v>1.9296933333333337</v>
      </c>
      <c r="H139" s="8">
        <v>4.5</v>
      </c>
      <c r="I139" s="23">
        <v>8.683620000000001</v>
      </c>
      <c r="J139" s="24">
        <v>11.2596</v>
      </c>
      <c r="K139" s="8">
        <v>0.6568100000000001</v>
      </c>
      <c r="L139" s="8">
        <f t="shared" si="30"/>
        <v>20.600030000000004</v>
      </c>
      <c r="M139" s="8">
        <f t="shared" si="21"/>
        <v>54.03141333333335</v>
      </c>
      <c r="N139" s="8">
        <f t="shared" si="31"/>
        <v>243.14136000000002</v>
      </c>
      <c r="O139" s="8">
        <f t="shared" si="32"/>
        <v>315.2688</v>
      </c>
      <c r="P139" s="8">
        <f t="shared" si="33"/>
        <v>18.390680000000003</v>
      </c>
      <c r="Q139" s="8">
        <f t="shared" si="22"/>
        <v>576.8008400000001</v>
      </c>
    </row>
    <row r="140" spans="1:17" ht="15" outlineLevel="1">
      <c r="A140" s="5">
        <f t="shared" si="34"/>
        <v>29</v>
      </c>
      <c r="B140" s="34" t="s">
        <v>130</v>
      </c>
      <c r="C140" s="16"/>
      <c r="D140" s="61"/>
      <c r="E140" s="6" t="s">
        <v>27</v>
      </c>
      <c r="F140" s="8">
        <v>1</v>
      </c>
      <c r="G140" s="8">
        <f t="shared" si="29"/>
        <v>35.23348888888889</v>
      </c>
      <c r="H140" s="8">
        <v>4.5</v>
      </c>
      <c r="I140" s="23">
        <v>158.5507</v>
      </c>
      <c r="J140" s="24">
        <v>322.476</v>
      </c>
      <c r="K140" s="8">
        <v>18.811100000000003</v>
      </c>
      <c r="L140" s="8">
        <f t="shared" si="30"/>
        <v>499.8378</v>
      </c>
      <c r="M140" s="8">
        <f t="shared" si="21"/>
        <v>35.23348888888889</v>
      </c>
      <c r="N140" s="8">
        <f t="shared" si="31"/>
        <v>158.5507</v>
      </c>
      <c r="O140" s="8">
        <f t="shared" si="32"/>
        <v>322.476</v>
      </c>
      <c r="P140" s="8">
        <f t="shared" si="33"/>
        <v>18.811100000000003</v>
      </c>
      <c r="Q140" s="8">
        <f t="shared" si="22"/>
        <v>499.8378</v>
      </c>
    </row>
    <row r="141" spans="1:17" ht="15" outlineLevel="1">
      <c r="A141" s="5">
        <f t="shared" si="34"/>
        <v>30</v>
      </c>
      <c r="B141" s="34" t="s">
        <v>131</v>
      </c>
      <c r="C141" s="16"/>
      <c r="D141" s="61"/>
      <c r="E141" s="6" t="s">
        <v>27</v>
      </c>
      <c r="F141" s="8">
        <v>1</v>
      </c>
      <c r="G141" s="8">
        <f t="shared" si="29"/>
        <v>8.808372222222223</v>
      </c>
      <c r="H141" s="8">
        <v>4.5</v>
      </c>
      <c r="I141" s="23">
        <v>39.637675</v>
      </c>
      <c r="J141" s="24">
        <v>80.619</v>
      </c>
      <c r="K141" s="8">
        <v>4.702775000000001</v>
      </c>
      <c r="L141" s="8">
        <f t="shared" si="30"/>
        <v>124.95945</v>
      </c>
      <c r="M141" s="8">
        <f t="shared" si="21"/>
        <v>8.808372222222223</v>
      </c>
      <c r="N141" s="8">
        <f t="shared" si="31"/>
        <v>39.637675</v>
      </c>
      <c r="O141" s="8">
        <f t="shared" si="32"/>
        <v>80.619</v>
      </c>
      <c r="P141" s="8">
        <f t="shared" si="33"/>
        <v>4.702775000000001</v>
      </c>
      <c r="Q141" s="8">
        <f t="shared" si="22"/>
        <v>124.95945</v>
      </c>
    </row>
    <row r="142" spans="1:17" ht="15.75" outlineLevel="1">
      <c r="A142" s="5"/>
      <c r="B142" s="25" t="s">
        <v>135</v>
      </c>
      <c r="C142" s="14"/>
      <c r="D142" s="59"/>
      <c r="E142" s="6"/>
      <c r="F142" s="8"/>
      <c r="G142" s="8"/>
      <c r="H142" s="8"/>
      <c r="I142" s="23"/>
      <c r="J142" s="24"/>
      <c r="K142" s="8"/>
      <c r="L142" s="8"/>
      <c r="M142" s="8"/>
      <c r="N142" s="8"/>
      <c r="O142" s="8"/>
      <c r="P142" s="8"/>
      <c r="Q142" s="8"/>
    </row>
    <row r="143" spans="1:17" ht="26.25" outlineLevel="1">
      <c r="A143" s="5">
        <v>1</v>
      </c>
      <c r="B143" s="34" t="s">
        <v>136</v>
      </c>
      <c r="C143" s="16" t="s">
        <v>81</v>
      </c>
      <c r="D143" s="61"/>
      <c r="E143" s="6" t="s">
        <v>24</v>
      </c>
      <c r="F143" s="8">
        <v>1</v>
      </c>
      <c r="G143" s="8">
        <f aca="true" t="shared" si="35" ref="G143:G151">I143/H143</f>
        <v>5.065545955555555</v>
      </c>
      <c r="H143" s="8">
        <v>4.5</v>
      </c>
      <c r="I143" s="23">
        <v>22.794956799999998</v>
      </c>
      <c r="J143" s="24">
        <v>115.90656</v>
      </c>
      <c r="K143" s="8">
        <v>6.761216000000001</v>
      </c>
      <c r="L143" s="8">
        <f aca="true" t="shared" si="36" ref="L143:L151">K143+J143+I143</f>
        <v>145.4627328</v>
      </c>
      <c r="M143" s="8">
        <f t="shared" si="21"/>
        <v>5.065545955555555</v>
      </c>
      <c r="N143" s="8">
        <f aca="true" t="shared" si="37" ref="N143:N151">I143*F143</f>
        <v>22.794956799999998</v>
      </c>
      <c r="O143" s="8">
        <f aca="true" t="shared" si="38" ref="O143:O151">J143*F143</f>
        <v>115.90656</v>
      </c>
      <c r="P143" s="8">
        <f aca="true" t="shared" si="39" ref="P143:P151">K143*F143</f>
        <v>6.761216000000001</v>
      </c>
      <c r="Q143" s="8">
        <f t="shared" si="22"/>
        <v>145.4627328</v>
      </c>
    </row>
    <row r="144" spans="1:17" ht="15" outlineLevel="1">
      <c r="A144" s="5">
        <f>A143+1</f>
        <v>2</v>
      </c>
      <c r="B144" s="34" t="s">
        <v>137</v>
      </c>
      <c r="C144" s="16"/>
      <c r="D144" s="61"/>
      <c r="E144" s="6" t="s">
        <v>27</v>
      </c>
      <c r="F144" s="8">
        <v>1</v>
      </c>
      <c r="G144" s="8">
        <f t="shared" si="35"/>
        <v>3.9736106666666666</v>
      </c>
      <c r="H144" s="8">
        <v>4.5</v>
      </c>
      <c r="I144" s="23">
        <v>17.881248</v>
      </c>
      <c r="J144" s="24">
        <v>90.9216</v>
      </c>
      <c r="K144" s="8">
        <v>5.3037600000000005</v>
      </c>
      <c r="L144" s="8">
        <f t="shared" si="36"/>
        <v>114.106608</v>
      </c>
      <c r="M144" s="8">
        <f t="shared" si="21"/>
        <v>3.9736106666666666</v>
      </c>
      <c r="N144" s="8">
        <f t="shared" si="37"/>
        <v>17.881248</v>
      </c>
      <c r="O144" s="8">
        <f t="shared" si="38"/>
        <v>90.9216</v>
      </c>
      <c r="P144" s="8">
        <f t="shared" si="39"/>
        <v>5.3037600000000005</v>
      </c>
      <c r="Q144" s="8">
        <f t="shared" si="22"/>
        <v>114.106608</v>
      </c>
    </row>
    <row r="145" spans="1:17" ht="26.25" outlineLevel="1">
      <c r="A145" s="5">
        <f aca="true" t="shared" si="40" ref="A145:A151">A144+1</f>
        <v>3</v>
      </c>
      <c r="B145" s="34" t="s">
        <v>138</v>
      </c>
      <c r="C145" s="16" t="s">
        <v>81</v>
      </c>
      <c r="D145" s="61"/>
      <c r="E145" s="6" t="s">
        <v>24</v>
      </c>
      <c r="F145" s="8">
        <v>2</v>
      </c>
      <c r="G145" s="8">
        <f t="shared" si="35"/>
        <v>0.34613333333333335</v>
      </c>
      <c r="H145" s="8">
        <v>4.5</v>
      </c>
      <c r="I145" s="23">
        <v>1.5576</v>
      </c>
      <c r="J145" s="24">
        <v>6.3756</v>
      </c>
      <c r="K145" s="8">
        <v>0.3719100000000001</v>
      </c>
      <c r="L145" s="8">
        <f t="shared" si="36"/>
        <v>8.30511</v>
      </c>
      <c r="M145" s="8">
        <f t="shared" si="21"/>
        <v>0.6922666666666667</v>
      </c>
      <c r="N145" s="8">
        <f t="shared" si="37"/>
        <v>3.1152</v>
      </c>
      <c r="O145" s="8">
        <f t="shared" si="38"/>
        <v>12.7512</v>
      </c>
      <c r="P145" s="8">
        <f t="shared" si="39"/>
        <v>0.7438200000000001</v>
      </c>
      <c r="Q145" s="8">
        <f t="shared" si="22"/>
        <v>16.61022</v>
      </c>
    </row>
    <row r="146" spans="1:17" ht="26.25" outlineLevel="1">
      <c r="A146" s="5">
        <f t="shared" si="40"/>
        <v>4</v>
      </c>
      <c r="B146" s="34" t="s">
        <v>139</v>
      </c>
      <c r="C146" s="16"/>
      <c r="D146" s="61"/>
      <c r="E146" s="6" t="s">
        <v>27</v>
      </c>
      <c r="F146" s="8">
        <v>1</v>
      </c>
      <c r="G146" s="8">
        <f t="shared" si="35"/>
        <v>1.5867184666666665</v>
      </c>
      <c r="H146" s="8">
        <v>4.5</v>
      </c>
      <c r="I146" s="23">
        <v>7.140233099999999</v>
      </c>
      <c r="J146" s="24">
        <v>48.408359999999995</v>
      </c>
      <c r="K146" s="8">
        <v>2.823821</v>
      </c>
      <c r="L146" s="8">
        <f t="shared" si="36"/>
        <v>58.37241409999999</v>
      </c>
      <c r="M146" s="8">
        <f t="shared" si="21"/>
        <v>1.5867184666666665</v>
      </c>
      <c r="N146" s="8">
        <f t="shared" si="37"/>
        <v>7.140233099999999</v>
      </c>
      <c r="O146" s="8">
        <f t="shared" si="38"/>
        <v>48.408359999999995</v>
      </c>
      <c r="P146" s="8">
        <f t="shared" si="39"/>
        <v>2.823821</v>
      </c>
      <c r="Q146" s="8">
        <f t="shared" si="22"/>
        <v>58.37241409999999</v>
      </c>
    </row>
    <row r="147" spans="1:17" ht="26.25" outlineLevel="1">
      <c r="A147" s="5">
        <f t="shared" si="40"/>
        <v>5</v>
      </c>
      <c r="B147" s="34" t="s">
        <v>140</v>
      </c>
      <c r="C147" s="16" t="s">
        <v>154</v>
      </c>
      <c r="D147" s="61"/>
      <c r="E147" s="6" t="s">
        <v>24</v>
      </c>
      <c r="F147" s="8">
        <v>1</v>
      </c>
      <c r="G147" s="8">
        <f t="shared" si="35"/>
        <v>1.0672444444444444</v>
      </c>
      <c r="H147" s="8">
        <v>4.5</v>
      </c>
      <c r="I147" s="23">
        <v>4.8026</v>
      </c>
      <c r="J147" s="24">
        <v>19.459439999999997</v>
      </c>
      <c r="K147" s="8">
        <v>1.1351339999999999</v>
      </c>
      <c r="L147" s="8">
        <f t="shared" si="36"/>
        <v>25.397174</v>
      </c>
      <c r="M147" s="8">
        <f aca="true" t="shared" si="41" ref="M147:M195">G147*F147</f>
        <v>1.0672444444444444</v>
      </c>
      <c r="N147" s="8">
        <f t="shared" si="37"/>
        <v>4.8026</v>
      </c>
      <c r="O147" s="8">
        <f t="shared" si="38"/>
        <v>19.459439999999997</v>
      </c>
      <c r="P147" s="8">
        <f t="shared" si="39"/>
        <v>1.1351339999999999</v>
      </c>
      <c r="Q147" s="8">
        <f aca="true" t="shared" si="42" ref="Q147:Q195">P147+O147+N147</f>
        <v>25.397174</v>
      </c>
    </row>
    <row r="148" spans="1:17" ht="15" outlineLevel="1">
      <c r="A148" s="5">
        <f t="shared" si="40"/>
        <v>6</v>
      </c>
      <c r="B148" s="34" t="s">
        <v>141</v>
      </c>
      <c r="C148" s="16" t="s">
        <v>89</v>
      </c>
      <c r="D148" s="61"/>
      <c r="E148" s="6" t="s">
        <v>24</v>
      </c>
      <c r="F148" s="8">
        <v>1</v>
      </c>
      <c r="G148" s="8">
        <f t="shared" si="35"/>
        <v>5.768888888888889</v>
      </c>
      <c r="H148" s="8">
        <v>4.5</v>
      </c>
      <c r="I148" s="23">
        <v>25.96</v>
      </c>
      <c r="J148" s="24">
        <v>79.2</v>
      </c>
      <c r="K148" s="8">
        <v>4.62</v>
      </c>
      <c r="L148" s="8">
        <f t="shared" si="36"/>
        <v>109.78</v>
      </c>
      <c r="M148" s="8">
        <f t="shared" si="41"/>
        <v>5.768888888888889</v>
      </c>
      <c r="N148" s="8">
        <f t="shared" si="37"/>
        <v>25.96</v>
      </c>
      <c r="O148" s="8">
        <f t="shared" si="38"/>
        <v>79.2</v>
      </c>
      <c r="P148" s="8">
        <f t="shared" si="39"/>
        <v>4.62</v>
      </c>
      <c r="Q148" s="8">
        <f t="shared" si="42"/>
        <v>109.78</v>
      </c>
    </row>
    <row r="149" spans="1:17" ht="15" outlineLevel="1">
      <c r="A149" s="5">
        <f t="shared" si="40"/>
        <v>7</v>
      </c>
      <c r="B149" s="34" t="s">
        <v>128</v>
      </c>
      <c r="C149" s="16" t="s">
        <v>81</v>
      </c>
      <c r="D149" s="61"/>
      <c r="E149" s="6" t="s">
        <v>91</v>
      </c>
      <c r="F149" s="8">
        <v>10</v>
      </c>
      <c r="G149" s="8">
        <f t="shared" si="35"/>
        <v>1.1537777777777778</v>
      </c>
      <c r="H149" s="8">
        <v>4.5</v>
      </c>
      <c r="I149" s="23">
        <v>5.192</v>
      </c>
      <c r="J149" s="24">
        <v>6.415200000000001</v>
      </c>
      <c r="K149" s="8">
        <v>0.3742200000000001</v>
      </c>
      <c r="L149" s="8">
        <f t="shared" si="36"/>
        <v>11.981420000000002</v>
      </c>
      <c r="M149" s="8">
        <f t="shared" si="41"/>
        <v>11.537777777777778</v>
      </c>
      <c r="N149" s="8">
        <f t="shared" si="37"/>
        <v>51.92</v>
      </c>
      <c r="O149" s="8">
        <f t="shared" si="38"/>
        <v>64.15200000000002</v>
      </c>
      <c r="P149" s="8">
        <f t="shared" si="39"/>
        <v>3.7422000000000013</v>
      </c>
      <c r="Q149" s="8">
        <f t="shared" si="42"/>
        <v>119.81420000000001</v>
      </c>
    </row>
    <row r="150" spans="1:17" ht="15" outlineLevel="1">
      <c r="A150" s="5">
        <f t="shared" si="40"/>
        <v>8</v>
      </c>
      <c r="B150" s="34" t="s">
        <v>130</v>
      </c>
      <c r="C150" s="16"/>
      <c r="D150" s="61"/>
      <c r="E150" s="6" t="s">
        <v>27</v>
      </c>
      <c r="F150" s="8">
        <v>1</v>
      </c>
      <c r="G150" s="8">
        <f t="shared" si="35"/>
        <v>7.0092</v>
      </c>
      <c r="H150" s="8">
        <v>4.5</v>
      </c>
      <c r="I150" s="23">
        <v>31.5414</v>
      </c>
      <c r="J150" s="24">
        <v>64.152</v>
      </c>
      <c r="K150" s="8">
        <v>3.7422000000000004</v>
      </c>
      <c r="L150" s="8">
        <f t="shared" si="36"/>
        <v>99.4356</v>
      </c>
      <c r="M150" s="8">
        <f t="shared" si="41"/>
        <v>7.0092</v>
      </c>
      <c r="N150" s="8">
        <f t="shared" si="37"/>
        <v>31.5414</v>
      </c>
      <c r="O150" s="8">
        <f t="shared" si="38"/>
        <v>64.152</v>
      </c>
      <c r="P150" s="8">
        <f t="shared" si="39"/>
        <v>3.7422000000000004</v>
      </c>
      <c r="Q150" s="8">
        <f t="shared" si="42"/>
        <v>99.4356</v>
      </c>
    </row>
    <row r="151" spans="1:17" ht="15" outlineLevel="1">
      <c r="A151" s="5">
        <f t="shared" si="40"/>
        <v>9</v>
      </c>
      <c r="B151" s="34" t="s">
        <v>131</v>
      </c>
      <c r="C151" s="16"/>
      <c r="D151" s="61"/>
      <c r="E151" s="6" t="s">
        <v>27</v>
      </c>
      <c r="F151" s="8">
        <v>1</v>
      </c>
      <c r="G151" s="8">
        <f t="shared" si="35"/>
        <v>3.15414</v>
      </c>
      <c r="H151" s="8">
        <v>4.5</v>
      </c>
      <c r="I151" s="23">
        <v>14.19363</v>
      </c>
      <c r="J151" s="24">
        <v>28.8684</v>
      </c>
      <c r="K151" s="8">
        <v>1.6839900000000003</v>
      </c>
      <c r="L151" s="8">
        <f t="shared" si="36"/>
        <v>44.74602</v>
      </c>
      <c r="M151" s="8">
        <f t="shared" si="41"/>
        <v>3.15414</v>
      </c>
      <c r="N151" s="8">
        <f t="shared" si="37"/>
        <v>14.19363</v>
      </c>
      <c r="O151" s="8">
        <f t="shared" si="38"/>
        <v>28.8684</v>
      </c>
      <c r="P151" s="8">
        <f t="shared" si="39"/>
        <v>1.6839900000000003</v>
      </c>
      <c r="Q151" s="8">
        <f t="shared" si="42"/>
        <v>44.74602</v>
      </c>
    </row>
    <row r="152" spans="1:17" ht="15.75">
      <c r="A152" s="5"/>
      <c r="B152" s="25" t="s">
        <v>28</v>
      </c>
      <c r="C152" s="15"/>
      <c r="D152" s="58"/>
      <c r="E152" s="6"/>
      <c r="F152" s="8"/>
      <c r="G152" s="8"/>
      <c r="H152" s="8"/>
      <c r="I152" s="23"/>
      <c r="J152" s="24"/>
      <c r="K152" s="8"/>
      <c r="L152" s="8"/>
      <c r="M152" s="8"/>
      <c r="N152" s="8"/>
      <c r="O152" s="8"/>
      <c r="P152" s="8"/>
      <c r="Q152" s="8"/>
    </row>
    <row r="153" spans="1:17" ht="31.5">
      <c r="A153" s="5"/>
      <c r="B153" s="25" t="s">
        <v>155</v>
      </c>
      <c r="C153" s="15"/>
      <c r="D153" s="58"/>
      <c r="E153" s="6"/>
      <c r="F153" s="8"/>
      <c r="G153" s="8"/>
      <c r="H153" s="8"/>
      <c r="I153" s="23"/>
      <c r="J153" s="24"/>
      <c r="K153" s="8"/>
      <c r="L153" s="8"/>
      <c r="M153" s="8"/>
      <c r="N153" s="8"/>
      <c r="O153" s="8"/>
      <c r="P153" s="8"/>
      <c r="Q153" s="8"/>
    </row>
    <row r="154" spans="1:17" ht="65.25" customHeight="1">
      <c r="A154" s="32" t="s">
        <v>225</v>
      </c>
      <c r="B154" s="34" t="s">
        <v>1</v>
      </c>
      <c r="C154" s="33"/>
      <c r="D154" s="53" t="s">
        <v>264</v>
      </c>
      <c r="E154" s="8" t="s">
        <v>27</v>
      </c>
      <c r="F154" s="8">
        <v>1</v>
      </c>
      <c r="G154" s="8">
        <f aca="true" t="shared" si="43" ref="G154:G173">I154/H154</f>
        <v>57.6888888888889</v>
      </c>
      <c r="H154" s="8">
        <v>4.5</v>
      </c>
      <c r="I154" s="23">
        <v>259.6</v>
      </c>
      <c r="J154" s="24">
        <v>4001.6129999999994</v>
      </c>
      <c r="K154" s="8">
        <v>233.427425</v>
      </c>
      <c r="L154" s="8">
        <f aca="true" t="shared" si="44" ref="L154:L173">K154+J154+I154</f>
        <v>4494.640425</v>
      </c>
      <c r="M154" s="8">
        <f t="shared" si="41"/>
        <v>57.6888888888889</v>
      </c>
      <c r="N154" s="8">
        <f aca="true" t="shared" si="45" ref="N154:N173">I154*F154</f>
        <v>259.6</v>
      </c>
      <c r="O154" s="8">
        <f aca="true" t="shared" si="46" ref="O154:O173">J154*F154</f>
        <v>4001.6129999999994</v>
      </c>
      <c r="P154" s="8">
        <f aca="true" t="shared" si="47" ref="P154:P173">K154*F154</f>
        <v>233.427425</v>
      </c>
      <c r="Q154" s="65">
        <f t="shared" si="42"/>
        <v>4494.640425</v>
      </c>
    </row>
    <row r="155" spans="1:17" ht="41.25" customHeight="1">
      <c r="A155" s="17" t="s">
        <v>226</v>
      </c>
      <c r="B155" s="34" t="s">
        <v>156</v>
      </c>
      <c r="C155" s="16"/>
      <c r="D155" s="53" t="s">
        <v>40</v>
      </c>
      <c r="E155" s="6" t="s">
        <v>27</v>
      </c>
      <c r="F155" s="8">
        <v>1</v>
      </c>
      <c r="G155" s="8">
        <f t="shared" si="43"/>
        <v>3.040204444444444</v>
      </c>
      <c r="H155" s="8">
        <v>4.5</v>
      </c>
      <c r="I155" s="23">
        <v>13.680919999999999</v>
      </c>
      <c r="J155" s="24">
        <v>77.22</v>
      </c>
      <c r="K155" s="8">
        <v>4.5045</v>
      </c>
      <c r="L155" s="8">
        <f t="shared" si="44"/>
        <v>95.40542</v>
      </c>
      <c r="M155" s="8">
        <f t="shared" si="41"/>
        <v>3.040204444444444</v>
      </c>
      <c r="N155" s="8">
        <f t="shared" si="45"/>
        <v>13.680919999999999</v>
      </c>
      <c r="O155" s="8">
        <f t="shared" si="46"/>
        <v>77.22</v>
      </c>
      <c r="P155" s="8">
        <f t="shared" si="47"/>
        <v>4.5045</v>
      </c>
      <c r="Q155" s="65">
        <f t="shared" si="42"/>
        <v>95.40542</v>
      </c>
    </row>
    <row r="156" spans="1:17" ht="26.25">
      <c r="A156" s="17" t="s">
        <v>227</v>
      </c>
      <c r="B156" s="34" t="s">
        <v>157</v>
      </c>
      <c r="C156" s="16"/>
      <c r="D156" s="61"/>
      <c r="E156" s="6" t="s">
        <v>27</v>
      </c>
      <c r="F156" s="8">
        <v>1</v>
      </c>
      <c r="G156" s="8">
        <f t="shared" si="43"/>
        <v>28.84444444444445</v>
      </c>
      <c r="H156" s="8">
        <v>4.5</v>
      </c>
      <c r="I156" s="23">
        <v>129.8</v>
      </c>
      <c r="J156" s="24">
        <v>66.264</v>
      </c>
      <c r="K156" s="8">
        <v>3.8654</v>
      </c>
      <c r="L156" s="8">
        <f t="shared" si="44"/>
        <v>199.9294</v>
      </c>
      <c r="M156" s="8">
        <f t="shared" si="41"/>
        <v>28.84444444444445</v>
      </c>
      <c r="N156" s="8">
        <f t="shared" si="45"/>
        <v>129.8</v>
      </c>
      <c r="O156" s="8">
        <f t="shared" si="46"/>
        <v>66.264</v>
      </c>
      <c r="P156" s="8">
        <f t="shared" si="47"/>
        <v>3.8654</v>
      </c>
      <c r="Q156" s="8">
        <f t="shared" si="42"/>
        <v>199.9294</v>
      </c>
    </row>
    <row r="157" spans="1:17" ht="26.25">
      <c r="A157" s="17" t="s">
        <v>228</v>
      </c>
      <c r="B157" s="34" t="s">
        <v>158</v>
      </c>
      <c r="C157" s="16"/>
      <c r="D157" s="61" t="s">
        <v>265</v>
      </c>
      <c r="E157" s="6" t="s">
        <v>27</v>
      </c>
      <c r="F157" s="8">
        <v>1</v>
      </c>
      <c r="G157" s="8">
        <f t="shared" si="43"/>
        <v>18.4863756</v>
      </c>
      <c r="H157" s="8">
        <v>4.5</v>
      </c>
      <c r="I157" s="23">
        <v>83.1886902</v>
      </c>
      <c r="J157" s="24">
        <v>845.9866800000001</v>
      </c>
      <c r="K157" s="8">
        <v>49.34922300000001</v>
      </c>
      <c r="L157" s="8">
        <f t="shared" si="44"/>
        <v>978.5245932000001</v>
      </c>
      <c r="M157" s="8">
        <f t="shared" si="41"/>
        <v>18.4863756</v>
      </c>
      <c r="N157" s="8">
        <f t="shared" si="45"/>
        <v>83.1886902</v>
      </c>
      <c r="O157" s="8">
        <f t="shared" si="46"/>
        <v>845.9866800000001</v>
      </c>
      <c r="P157" s="8">
        <f t="shared" si="47"/>
        <v>49.34922300000001</v>
      </c>
      <c r="Q157" s="65">
        <f t="shared" si="42"/>
        <v>978.5245932000001</v>
      </c>
    </row>
    <row r="158" spans="1:17" ht="15" outlineLevel="1">
      <c r="A158" s="17" t="s">
        <v>229</v>
      </c>
      <c r="B158" s="34" t="s">
        <v>159</v>
      </c>
      <c r="C158" s="16"/>
      <c r="D158" s="61"/>
      <c r="E158" s="6" t="s">
        <v>27</v>
      </c>
      <c r="F158" s="8">
        <v>1</v>
      </c>
      <c r="G158" s="8">
        <f t="shared" si="43"/>
        <v>16.297111111111107</v>
      </c>
      <c r="H158" s="8">
        <v>4.5</v>
      </c>
      <c r="I158" s="23">
        <v>73.33699999999999</v>
      </c>
      <c r="J158" s="24">
        <v>118.14</v>
      </c>
      <c r="K158" s="8">
        <v>6.891500000000001</v>
      </c>
      <c r="L158" s="8">
        <f t="shared" si="44"/>
        <v>198.36849999999998</v>
      </c>
      <c r="M158" s="8">
        <f t="shared" si="41"/>
        <v>16.297111111111107</v>
      </c>
      <c r="N158" s="8">
        <f t="shared" si="45"/>
        <v>73.33699999999999</v>
      </c>
      <c r="O158" s="8">
        <f t="shared" si="46"/>
        <v>118.14</v>
      </c>
      <c r="P158" s="8">
        <f t="shared" si="47"/>
        <v>6.891500000000001</v>
      </c>
      <c r="Q158" s="8">
        <f t="shared" si="42"/>
        <v>198.36849999999998</v>
      </c>
    </row>
    <row r="159" spans="1:17" ht="15" outlineLevel="1">
      <c r="A159" s="17" t="s">
        <v>230</v>
      </c>
      <c r="B159" s="34" t="s">
        <v>160</v>
      </c>
      <c r="C159" s="16"/>
      <c r="D159" s="61"/>
      <c r="E159" s="6" t="s">
        <v>27</v>
      </c>
      <c r="F159" s="8">
        <v>1</v>
      </c>
      <c r="G159" s="8">
        <f t="shared" si="43"/>
        <v>28.84444444444445</v>
      </c>
      <c r="H159" s="8">
        <v>4.5</v>
      </c>
      <c r="I159" s="23">
        <v>129.8</v>
      </c>
      <c r="J159" s="24">
        <v>66.264</v>
      </c>
      <c r="K159" s="8">
        <v>3.8654</v>
      </c>
      <c r="L159" s="8">
        <f t="shared" si="44"/>
        <v>199.9294</v>
      </c>
      <c r="M159" s="8">
        <f t="shared" si="41"/>
        <v>28.84444444444445</v>
      </c>
      <c r="N159" s="8">
        <f t="shared" si="45"/>
        <v>129.8</v>
      </c>
      <c r="O159" s="8">
        <f t="shared" si="46"/>
        <v>66.264</v>
      </c>
      <c r="P159" s="8">
        <f t="shared" si="47"/>
        <v>3.8654</v>
      </c>
      <c r="Q159" s="8">
        <f t="shared" si="42"/>
        <v>199.9294</v>
      </c>
    </row>
    <row r="160" spans="1:17" ht="26.25">
      <c r="A160" s="17" t="s">
        <v>231</v>
      </c>
      <c r="B160" s="34" t="s">
        <v>161</v>
      </c>
      <c r="C160" s="16" t="s">
        <v>169</v>
      </c>
      <c r="D160" s="54" t="s">
        <v>266</v>
      </c>
      <c r="E160" s="6" t="s">
        <v>24</v>
      </c>
      <c r="F160" s="8">
        <v>1</v>
      </c>
      <c r="G160" s="8">
        <f t="shared" si="43"/>
        <v>1.1673346666666664</v>
      </c>
      <c r="H160" s="8">
        <v>4.5</v>
      </c>
      <c r="I160" s="23">
        <v>5.253005999999999</v>
      </c>
      <c r="J160" s="24">
        <v>21.36816</v>
      </c>
      <c r="K160" s="8">
        <v>1.2464760000000001</v>
      </c>
      <c r="L160" s="8">
        <f t="shared" si="44"/>
        <v>27.867642</v>
      </c>
      <c r="M160" s="8">
        <f t="shared" si="41"/>
        <v>1.1673346666666664</v>
      </c>
      <c r="N160" s="8">
        <f t="shared" si="45"/>
        <v>5.253005999999999</v>
      </c>
      <c r="O160" s="8">
        <f t="shared" si="46"/>
        <v>21.36816</v>
      </c>
      <c r="P160" s="8">
        <f t="shared" si="47"/>
        <v>1.2464760000000001</v>
      </c>
      <c r="Q160" s="65">
        <f t="shared" si="42"/>
        <v>27.867642</v>
      </c>
    </row>
    <row r="161" spans="1:17" ht="26.25">
      <c r="A161" s="17" t="s">
        <v>232</v>
      </c>
      <c r="B161" s="34" t="s">
        <v>162</v>
      </c>
      <c r="C161" s="16" t="s">
        <v>169</v>
      </c>
      <c r="D161" s="54" t="s">
        <v>267</v>
      </c>
      <c r="E161" s="6" t="s">
        <v>24</v>
      </c>
      <c r="F161" s="8">
        <v>1</v>
      </c>
      <c r="G161" s="8">
        <f t="shared" si="43"/>
        <v>1.3124222222222222</v>
      </c>
      <c r="H161" s="8">
        <v>4.5</v>
      </c>
      <c r="I161" s="23">
        <v>5.9059</v>
      </c>
      <c r="J161" s="24">
        <v>22.717200000000002</v>
      </c>
      <c r="K161" s="8">
        <v>1.3251700000000002</v>
      </c>
      <c r="L161" s="8">
        <f t="shared" si="44"/>
        <v>29.94827</v>
      </c>
      <c r="M161" s="8">
        <f t="shared" si="41"/>
        <v>1.3124222222222222</v>
      </c>
      <c r="N161" s="8">
        <f t="shared" si="45"/>
        <v>5.9059</v>
      </c>
      <c r="O161" s="8">
        <f t="shared" si="46"/>
        <v>22.717200000000002</v>
      </c>
      <c r="P161" s="8">
        <f t="shared" si="47"/>
        <v>1.3251700000000002</v>
      </c>
      <c r="Q161" s="65">
        <f t="shared" si="42"/>
        <v>29.94827</v>
      </c>
    </row>
    <row r="162" spans="1:17" ht="15" outlineLevel="1">
      <c r="A162" s="17" t="s">
        <v>233</v>
      </c>
      <c r="B162" s="34" t="s">
        <v>128</v>
      </c>
      <c r="C162" s="16" t="s">
        <v>170</v>
      </c>
      <c r="D162" s="61"/>
      <c r="E162" s="6" t="s">
        <v>91</v>
      </c>
      <c r="F162" s="8">
        <v>1</v>
      </c>
      <c r="G162" s="8">
        <f t="shared" si="43"/>
        <v>1.8258533333333336</v>
      </c>
      <c r="H162" s="8">
        <v>4.5</v>
      </c>
      <c r="I162" s="23">
        <v>8.21634</v>
      </c>
      <c r="J162" s="24">
        <v>38.755199999999995</v>
      </c>
      <c r="K162" s="8">
        <v>2.26072</v>
      </c>
      <c r="L162" s="8">
        <f t="shared" si="44"/>
        <v>49.23226</v>
      </c>
      <c r="M162" s="8">
        <f t="shared" si="41"/>
        <v>1.8258533333333336</v>
      </c>
      <c r="N162" s="8">
        <f t="shared" si="45"/>
        <v>8.21634</v>
      </c>
      <c r="O162" s="8">
        <f t="shared" si="46"/>
        <v>38.755199999999995</v>
      </c>
      <c r="P162" s="8">
        <f t="shared" si="47"/>
        <v>2.26072</v>
      </c>
      <c r="Q162" s="8">
        <f t="shared" si="42"/>
        <v>49.23226</v>
      </c>
    </row>
    <row r="163" spans="1:17" ht="26.25" outlineLevel="1">
      <c r="A163" s="17" t="s">
        <v>234</v>
      </c>
      <c r="B163" s="34" t="s">
        <v>174</v>
      </c>
      <c r="C163" s="16"/>
      <c r="D163" s="61"/>
      <c r="E163" s="6" t="s">
        <v>132</v>
      </c>
      <c r="F163" s="8">
        <v>3</v>
      </c>
      <c r="G163" s="8">
        <f t="shared" si="43"/>
        <v>1.0095555555555555</v>
      </c>
      <c r="H163" s="8">
        <v>4.5</v>
      </c>
      <c r="I163" s="23">
        <v>4.543</v>
      </c>
      <c r="J163" s="24">
        <v>17.7804</v>
      </c>
      <c r="K163" s="8">
        <v>1.03719</v>
      </c>
      <c r="L163" s="8">
        <f t="shared" si="44"/>
        <v>23.36059</v>
      </c>
      <c r="M163" s="8">
        <f t="shared" si="41"/>
        <v>3.0286666666666666</v>
      </c>
      <c r="N163" s="8">
        <f t="shared" si="45"/>
        <v>13.629000000000001</v>
      </c>
      <c r="O163" s="8">
        <f t="shared" si="46"/>
        <v>53.3412</v>
      </c>
      <c r="P163" s="8">
        <f t="shared" si="47"/>
        <v>3.1115700000000004</v>
      </c>
      <c r="Q163" s="8">
        <f t="shared" si="42"/>
        <v>70.08177</v>
      </c>
    </row>
    <row r="164" spans="1:17" ht="15" outlineLevel="1">
      <c r="A164" s="17" t="s">
        <v>235</v>
      </c>
      <c r="B164" s="34" t="s">
        <v>163</v>
      </c>
      <c r="C164" s="16" t="s">
        <v>171</v>
      </c>
      <c r="D164" s="61"/>
      <c r="E164" s="6" t="s">
        <v>91</v>
      </c>
      <c r="F164" s="8">
        <v>5</v>
      </c>
      <c r="G164" s="8">
        <f t="shared" si="43"/>
        <v>0.7211111111111111</v>
      </c>
      <c r="H164" s="8">
        <v>4.5</v>
      </c>
      <c r="I164" s="23">
        <v>3.245</v>
      </c>
      <c r="J164" s="24">
        <v>2.4921599999999997</v>
      </c>
      <c r="K164" s="8">
        <v>0.145376</v>
      </c>
      <c r="L164" s="8">
        <f t="shared" si="44"/>
        <v>5.882536</v>
      </c>
      <c r="M164" s="8">
        <f t="shared" si="41"/>
        <v>3.6055555555555556</v>
      </c>
      <c r="N164" s="8">
        <f t="shared" si="45"/>
        <v>16.225</v>
      </c>
      <c r="O164" s="8">
        <f t="shared" si="46"/>
        <v>12.460799999999999</v>
      </c>
      <c r="P164" s="8">
        <f t="shared" si="47"/>
        <v>0.72688</v>
      </c>
      <c r="Q164" s="8">
        <f t="shared" si="42"/>
        <v>29.41268</v>
      </c>
    </row>
    <row r="165" spans="1:17" ht="26.25" outlineLevel="1">
      <c r="A165" s="17" t="s">
        <v>236</v>
      </c>
      <c r="B165" s="34" t="s">
        <v>164</v>
      </c>
      <c r="C165" s="16" t="s">
        <v>171</v>
      </c>
      <c r="D165" s="61"/>
      <c r="E165" s="6" t="s">
        <v>91</v>
      </c>
      <c r="F165" s="8">
        <v>5</v>
      </c>
      <c r="G165" s="8">
        <f t="shared" si="43"/>
        <v>0.5192</v>
      </c>
      <c r="H165" s="8">
        <v>4.5</v>
      </c>
      <c r="I165" s="23">
        <v>2.3364</v>
      </c>
      <c r="J165" s="24">
        <v>1.0692000000000002</v>
      </c>
      <c r="K165" s="8">
        <v>0.062370000000000016</v>
      </c>
      <c r="L165" s="8">
        <f t="shared" si="44"/>
        <v>3.46797</v>
      </c>
      <c r="M165" s="8">
        <f t="shared" si="41"/>
        <v>2.596</v>
      </c>
      <c r="N165" s="8">
        <f t="shared" si="45"/>
        <v>11.681999999999999</v>
      </c>
      <c r="O165" s="8">
        <f t="shared" si="46"/>
        <v>5.346000000000001</v>
      </c>
      <c r="P165" s="8">
        <f t="shared" si="47"/>
        <v>0.31185000000000007</v>
      </c>
      <c r="Q165" s="8">
        <f t="shared" si="42"/>
        <v>17.33985</v>
      </c>
    </row>
    <row r="166" spans="1:17" ht="26.25" outlineLevel="1">
      <c r="A166" s="17" t="s">
        <v>237</v>
      </c>
      <c r="B166" s="34" t="s">
        <v>165</v>
      </c>
      <c r="C166" s="16" t="s">
        <v>171</v>
      </c>
      <c r="D166" s="61"/>
      <c r="E166" s="6" t="s">
        <v>27</v>
      </c>
      <c r="F166" s="8">
        <v>1</v>
      </c>
      <c r="G166" s="8">
        <f t="shared" si="43"/>
        <v>0.4182444444444444</v>
      </c>
      <c r="H166" s="8">
        <v>4.5</v>
      </c>
      <c r="I166" s="23">
        <v>1.8820999999999999</v>
      </c>
      <c r="J166" s="24">
        <v>6.402</v>
      </c>
      <c r="K166" s="8">
        <v>0.37345000000000006</v>
      </c>
      <c r="L166" s="8">
        <f t="shared" si="44"/>
        <v>8.65755</v>
      </c>
      <c r="M166" s="8">
        <f t="shared" si="41"/>
        <v>0.4182444444444444</v>
      </c>
      <c r="N166" s="8">
        <f t="shared" si="45"/>
        <v>1.8820999999999999</v>
      </c>
      <c r="O166" s="8">
        <f t="shared" si="46"/>
        <v>6.402</v>
      </c>
      <c r="P166" s="8">
        <f t="shared" si="47"/>
        <v>0.37345000000000006</v>
      </c>
      <c r="Q166" s="8">
        <f t="shared" si="42"/>
        <v>8.65755</v>
      </c>
    </row>
    <row r="167" spans="1:17" ht="15" outlineLevel="1">
      <c r="A167" s="17" t="s">
        <v>238</v>
      </c>
      <c r="B167" s="34" t="s">
        <v>166</v>
      </c>
      <c r="C167" s="16" t="s">
        <v>172</v>
      </c>
      <c r="D167" s="61"/>
      <c r="E167" s="6" t="s">
        <v>91</v>
      </c>
      <c r="F167" s="8">
        <v>10</v>
      </c>
      <c r="G167" s="8">
        <f t="shared" si="43"/>
        <v>0.6258090666666666</v>
      </c>
      <c r="H167" s="8">
        <v>4.5</v>
      </c>
      <c r="I167" s="23">
        <v>2.8161407999999994</v>
      </c>
      <c r="J167" s="24">
        <v>2.38656</v>
      </c>
      <c r="K167" s="8">
        <v>0.139216</v>
      </c>
      <c r="L167" s="8">
        <f t="shared" si="44"/>
        <v>5.341916799999999</v>
      </c>
      <c r="M167" s="8">
        <f t="shared" si="41"/>
        <v>6.258090666666666</v>
      </c>
      <c r="N167" s="8">
        <f t="shared" si="45"/>
        <v>28.161407999999994</v>
      </c>
      <c r="O167" s="8">
        <f t="shared" si="46"/>
        <v>23.865599999999997</v>
      </c>
      <c r="P167" s="8">
        <f t="shared" si="47"/>
        <v>1.39216</v>
      </c>
      <c r="Q167" s="8">
        <f t="shared" si="42"/>
        <v>53.41916799999999</v>
      </c>
    </row>
    <row r="168" spans="1:17" ht="15" outlineLevel="1">
      <c r="A168" s="17" t="s">
        <v>239</v>
      </c>
      <c r="B168" s="34" t="s">
        <v>166</v>
      </c>
      <c r="C168" s="16" t="s">
        <v>173</v>
      </c>
      <c r="D168" s="61"/>
      <c r="E168" s="6" t="s">
        <v>91</v>
      </c>
      <c r="F168" s="8">
        <v>10</v>
      </c>
      <c r="G168" s="8">
        <f t="shared" si="43"/>
        <v>0.9525589333333334</v>
      </c>
      <c r="H168" s="8">
        <v>4.5</v>
      </c>
      <c r="I168" s="23">
        <v>4.2865152</v>
      </c>
      <c r="J168" s="24">
        <v>3.6326400000000003</v>
      </c>
      <c r="K168" s="8">
        <v>0.21190400000000006</v>
      </c>
      <c r="L168" s="8">
        <f t="shared" si="44"/>
        <v>8.131059200000001</v>
      </c>
      <c r="M168" s="8">
        <f t="shared" si="41"/>
        <v>9.525589333333334</v>
      </c>
      <c r="N168" s="8">
        <f t="shared" si="45"/>
        <v>42.865152</v>
      </c>
      <c r="O168" s="8">
        <f t="shared" si="46"/>
        <v>36.32640000000001</v>
      </c>
      <c r="P168" s="8">
        <f t="shared" si="47"/>
        <v>2.1190400000000005</v>
      </c>
      <c r="Q168" s="8">
        <f t="shared" si="42"/>
        <v>81.31059200000001</v>
      </c>
    </row>
    <row r="169" spans="1:17" ht="26.25" outlineLevel="1">
      <c r="A169" s="17" t="s">
        <v>240</v>
      </c>
      <c r="B169" s="34" t="s">
        <v>175</v>
      </c>
      <c r="C169" s="16" t="s">
        <v>172</v>
      </c>
      <c r="D169" s="61"/>
      <c r="E169" s="6" t="s">
        <v>91</v>
      </c>
      <c r="F169" s="8">
        <v>10</v>
      </c>
      <c r="G169" s="8">
        <f t="shared" si="43"/>
        <v>0.3692088888888889</v>
      </c>
      <c r="H169" s="8">
        <v>4.5</v>
      </c>
      <c r="I169" s="23">
        <v>1.66144</v>
      </c>
      <c r="J169" s="24">
        <v>0.66</v>
      </c>
      <c r="K169" s="8">
        <v>0.038500000000000006</v>
      </c>
      <c r="L169" s="8">
        <f t="shared" si="44"/>
        <v>2.35994</v>
      </c>
      <c r="M169" s="8">
        <f t="shared" si="41"/>
        <v>3.692088888888889</v>
      </c>
      <c r="N169" s="8">
        <f t="shared" si="45"/>
        <v>16.6144</v>
      </c>
      <c r="O169" s="8">
        <f t="shared" si="46"/>
        <v>6.6000000000000005</v>
      </c>
      <c r="P169" s="8">
        <f t="shared" si="47"/>
        <v>0.38500000000000006</v>
      </c>
      <c r="Q169" s="8">
        <f t="shared" si="42"/>
        <v>23.5994</v>
      </c>
    </row>
    <row r="170" spans="1:17" ht="26.25" outlineLevel="1">
      <c r="A170" s="17" t="s">
        <v>241</v>
      </c>
      <c r="B170" s="34" t="s">
        <v>175</v>
      </c>
      <c r="C170" s="16" t="s">
        <v>173</v>
      </c>
      <c r="D170" s="61"/>
      <c r="E170" s="6" t="s">
        <v>91</v>
      </c>
      <c r="F170" s="8">
        <v>10</v>
      </c>
      <c r="G170" s="8">
        <f t="shared" si="43"/>
        <v>0.4009377777777777</v>
      </c>
      <c r="H170" s="8">
        <v>4.5</v>
      </c>
      <c r="I170" s="23">
        <v>1.8042199999999997</v>
      </c>
      <c r="J170" s="24">
        <v>0.792</v>
      </c>
      <c r="K170" s="8">
        <v>0.046200000000000005</v>
      </c>
      <c r="L170" s="8">
        <f t="shared" si="44"/>
        <v>2.6424199999999995</v>
      </c>
      <c r="M170" s="8">
        <f t="shared" si="41"/>
        <v>4.009377777777777</v>
      </c>
      <c r="N170" s="8">
        <f t="shared" si="45"/>
        <v>18.042199999999998</v>
      </c>
      <c r="O170" s="8">
        <f t="shared" si="46"/>
        <v>7.92</v>
      </c>
      <c r="P170" s="8">
        <f t="shared" si="47"/>
        <v>0.4620000000000001</v>
      </c>
      <c r="Q170" s="8">
        <f t="shared" si="42"/>
        <v>26.4242</v>
      </c>
    </row>
    <row r="171" spans="1:17" ht="15" outlineLevel="1">
      <c r="A171" s="17" t="s">
        <v>242</v>
      </c>
      <c r="B171" s="34" t="s">
        <v>167</v>
      </c>
      <c r="C171" s="15"/>
      <c r="D171" s="58"/>
      <c r="E171" s="6" t="s">
        <v>27</v>
      </c>
      <c r="F171" s="8">
        <v>1</v>
      </c>
      <c r="G171" s="8">
        <f t="shared" si="43"/>
        <v>1.0182088888888887</v>
      </c>
      <c r="H171" s="8">
        <v>4.5</v>
      </c>
      <c r="I171" s="23">
        <v>4.5819399999999995</v>
      </c>
      <c r="J171" s="24">
        <v>53.46</v>
      </c>
      <c r="K171" s="8">
        <v>3.1185</v>
      </c>
      <c r="L171" s="8">
        <f t="shared" si="44"/>
        <v>61.160439999999994</v>
      </c>
      <c r="M171" s="8">
        <f t="shared" si="41"/>
        <v>1.0182088888888887</v>
      </c>
      <c r="N171" s="8">
        <f t="shared" si="45"/>
        <v>4.5819399999999995</v>
      </c>
      <c r="O171" s="8">
        <f t="shared" si="46"/>
        <v>53.46</v>
      </c>
      <c r="P171" s="8">
        <f t="shared" si="47"/>
        <v>3.1185</v>
      </c>
      <c r="Q171" s="8">
        <f t="shared" si="42"/>
        <v>61.160439999999994</v>
      </c>
    </row>
    <row r="172" spans="1:17" ht="15" outlineLevel="1">
      <c r="A172" s="17" t="s">
        <v>243</v>
      </c>
      <c r="B172" s="34" t="s">
        <v>168</v>
      </c>
      <c r="C172" s="16"/>
      <c r="D172" s="61"/>
      <c r="E172" s="6" t="s">
        <v>27</v>
      </c>
      <c r="F172" s="8">
        <v>1</v>
      </c>
      <c r="G172" s="8">
        <f t="shared" si="43"/>
        <v>0.07275081679012346</v>
      </c>
      <c r="H172" s="8">
        <v>4.5</v>
      </c>
      <c r="I172" s="23">
        <v>0.32737867555555555</v>
      </c>
      <c r="J172" s="24">
        <v>0.4756106666666667</v>
      </c>
      <c r="K172" s="8">
        <v>0.02774395555555556</v>
      </c>
      <c r="L172" s="8">
        <f t="shared" si="44"/>
        <v>0.8307332977777778</v>
      </c>
      <c r="M172" s="8">
        <f t="shared" si="41"/>
        <v>0.07275081679012346</v>
      </c>
      <c r="N172" s="8">
        <f t="shared" si="45"/>
        <v>0.32737867555555555</v>
      </c>
      <c r="O172" s="8">
        <f t="shared" si="46"/>
        <v>0.4756106666666667</v>
      </c>
      <c r="P172" s="8">
        <f t="shared" si="47"/>
        <v>0.02774395555555556</v>
      </c>
      <c r="Q172" s="8">
        <f t="shared" si="42"/>
        <v>0.8307332977777778</v>
      </c>
    </row>
    <row r="173" spans="1:17" ht="15" outlineLevel="1">
      <c r="A173" s="17" t="s">
        <v>244</v>
      </c>
      <c r="B173" s="34" t="s">
        <v>131</v>
      </c>
      <c r="C173" s="16"/>
      <c r="D173" s="61"/>
      <c r="E173" s="6" t="s">
        <v>27</v>
      </c>
      <c r="F173" s="8">
        <v>1</v>
      </c>
      <c r="G173" s="8">
        <f t="shared" si="43"/>
        <v>0.02598243456790124</v>
      </c>
      <c r="H173" s="8">
        <v>4.5</v>
      </c>
      <c r="I173" s="23">
        <v>0.11692095555555557</v>
      </c>
      <c r="J173" s="24">
        <v>0.23780533333333334</v>
      </c>
      <c r="K173" s="8">
        <v>0.01387197777777778</v>
      </c>
      <c r="L173" s="8">
        <f t="shared" si="44"/>
        <v>0.36859826666666673</v>
      </c>
      <c r="M173" s="8">
        <f t="shared" si="41"/>
        <v>0.02598243456790124</v>
      </c>
      <c r="N173" s="8">
        <f t="shared" si="45"/>
        <v>0.11692095555555557</v>
      </c>
      <c r="O173" s="8">
        <f t="shared" si="46"/>
        <v>0.23780533333333334</v>
      </c>
      <c r="P173" s="8">
        <f t="shared" si="47"/>
        <v>0.01387197777777778</v>
      </c>
      <c r="Q173" s="8">
        <f t="shared" si="42"/>
        <v>0.36859826666666673</v>
      </c>
    </row>
    <row r="174" spans="1:17" ht="31.5">
      <c r="A174" s="5"/>
      <c r="B174" s="44" t="s">
        <v>176</v>
      </c>
      <c r="C174" s="15"/>
      <c r="D174" s="58"/>
      <c r="E174" s="6"/>
      <c r="F174" s="8"/>
      <c r="G174" s="8"/>
      <c r="H174" s="8"/>
      <c r="I174" s="23"/>
      <c r="J174" s="24"/>
      <c r="K174" s="8"/>
      <c r="L174" s="8"/>
      <c r="M174" s="8"/>
      <c r="N174" s="8"/>
      <c r="O174" s="8"/>
      <c r="P174" s="8"/>
      <c r="Q174" s="8"/>
    </row>
    <row r="175" spans="1:17" ht="51.75">
      <c r="A175" s="32" t="s">
        <v>245</v>
      </c>
      <c r="B175" s="67" t="s">
        <v>2</v>
      </c>
      <c r="C175" s="33" t="s">
        <v>282</v>
      </c>
      <c r="D175" s="62" t="s">
        <v>268</v>
      </c>
      <c r="E175" s="6" t="s">
        <v>27</v>
      </c>
      <c r="F175" s="8">
        <v>1</v>
      </c>
      <c r="G175" s="8">
        <f aca="true" t="shared" si="48" ref="G175:G189">I175/H175</f>
        <v>11.537777777777778</v>
      </c>
      <c r="H175" s="8">
        <v>4.5</v>
      </c>
      <c r="I175" s="23">
        <v>51.92</v>
      </c>
      <c r="J175" s="24">
        <v>1236.7079999999999</v>
      </c>
      <c r="K175" s="8">
        <v>72.1413</v>
      </c>
      <c r="L175" s="8">
        <f aca="true" t="shared" si="49" ref="L175:L189">K175+J175+I175</f>
        <v>1360.7693</v>
      </c>
      <c r="M175" s="8">
        <f t="shared" si="41"/>
        <v>11.537777777777778</v>
      </c>
      <c r="N175" s="8">
        <f aca="true" t="shared" si="50" ref="N175:N189">I175*F175</f>
        <v>51.92</v>
      </c>
      <c r="O175" s="8">
        <f aca="true" t="shared" si="51" ref="O175:O189">J175*F175</f>
        <v>1236.7079999999999</v>
      </c>
      <c r="P175" s="8">
        <f aca="true" t="shared" si="52" ref="P175:P189">K175*F175</f>
        <v>72.1413</v>
      </c>
      <c r="Q175" s="65">
        <f t="shared" si="42"/>
        <v>1360.7693</v>
      </c>
    </row>
    <row r="176" spans="1:17" ht="15" outlineLevel="1">
      <c r="A176" s="17" t="s">
        <v>246</v>
      </c>
      <c r="B176" s="34" t="s">
        <v>159</v>
      </c>
      <c r="C176" s="16"/>
      <c r="D176" s="61"/>
      <c r="E176" s="6" t="s">
        <v>27</v>
      </c>
      <c r="F176" s="8">
        <v>1</v>
      </c>
      <c r="G176" s="8">
        <f t="shared" si="48"/>
        <v>16.297111111111107</v>
      </c>
      <c r="H176" s="8">
        <v>4.5</v>
      </c>
      <c r="I176" s="23">
        <v>73.33699999999999</v>
      </c>
      <c r="J176" s="24">
        <v>118.14</v>
      </c>
      <c r="K176" s="8">
        <v>6.891500000000001</v>
      </c>
      <c r="L176" s="8">
        <f t="shared" si="49"/>
        <v>198.36849999999998</v>
      </c>
      <c r="M176" s="8">
        <f t="shared" si="41"/>
        <v>16.297111111111107</v>
      </c>
      <c r="N176" s="8">
        <f t="shared" si="50"/>
        <v>73.33699999999999</v>
      </c>
      <c r="O176" s="8">
        <f t="shared" si="51"/>
        <v>118.14</v>
      </c>
      <c r="P176" s="8">
        <f t="shared" si="52"/>
        <v>6.891500000000001</v>
      </c>
      <c r="Q176" s="8">
        <f t="shared" si="42"/>
        <v>198.36849999999998</v>
      </c>
    </row>
    <row r="177" spans="1:17" ht="15" outlineLevel="1">
      <c r="A177" s="17" t="s">
        <v>247</v>
      </c>
      <c r="B177" s="34" t="s">
        <v>177</v>
      </c>
      <c r="C177" s="16"/>
      <c r="D177" s="61"/>
      <c r="E177" s="6" t="s">
        <v>27</v>
      </c>
      <c r="F177" s="8">
        <v>1</v>
      </c>
      <c r="G177" s="8">
        <f t="shared" si="48"/>
        <v>28.84444444444445</v>
      </c>
      <c r="H177" s="8">
        <v>4.5</v>
      </c>
      <c r="I177" s="23">
        <v>129.8</v>
      </c>
      <c r="J177" s="24">
        <v>74.58</v>
      </c>
      <c r="K177" s="8">
        <v>4.3505</v>
      </c>
      <c r="L177" s="8">
        <f t="shared" si="49"/>
        <v>208.7305</v>
      </c>
      <c r="M177" s="8">
        <f t="shared" si="41"/>
        <v>28.84444444444445</v>
      </c>
      <c r="N177" s="8">
        <f t="shared" si="50"/>
        <v>129.8</v>
      </c>
      <c r="O177" s="8">
        <f t="shared" si="51"/>
        <v>74.58</v>
      </c>
      <c r="P177" s="8">
        <f t="shared" si="52"/>
        <v>4.3505</v>
      </c>
      <c r="Q177" s="8">
        <f t="shared" si="42"/>
        <v>208.7305</v>
      </c>
    </row>
    <row r="178" spans="1:17" ht="51.75">
      <c r="A178" s="17" t="s">
        <v>248</v>
      </c>
      <c r="B178" s="67" t="s">
        <v>178</v>
      </c>
      <c r="C178" s="33" t="s">
        <v>282</v>
      </c>
      <c r="D178" s="54" t="s">
        <v>269</v>
      </c>
      <c r="E178" s="6" t="s">
        <v>27</v>
      </c>
      <c r="F178" s="8">
        <v>2</v>
      </c>
      <c r="G178" s="8">
        <f t="shared" si="48"/>
        <v>8.653333333333332</v>
      </c>
      <c r="H178" s="8">
        <v>4.5</v>
      </c>
      <c r="I178" s="23">
        <v>38.94</v>
      </c>
      <c r="J178" s="24">
        <v>369.46799999999996</v>
      </c>
      <c r="K178" s="8">
        <v>21.552300000000002</v>
      </c>
      <c r="L178" s="8">
        <f t="shared" si="49"/>
        <v>429.96029999999996</v>
      </c>
      <c r="M178" s="8">
        <f t="shared" si="41"/>
        <v>17.306666666666665</v>
      </c>
      <c r="N178" s="8">
        <f t="shared" si="50"/>
        <v>77.88</v>
      </c>
      <c r="O178" s="8">
        <f t="shared" si="51"/>
        <v>738.9359999999999</v>
      </c>
      <c r="P178" s="8">
        <f t="shared" si="52"/>
        <v>43.104600000000005</v>
      </c>
      <c r="Q178" s="65">
        <f t="shared" si="42"/>
        <v>859.9205999999999</v>
      </c>
    </row>
    <row r="179" spans="1:17" ht="15" outlineLevel="1">
      <c r="A179" s="17" t="s">
        <v>249</v>
      </c>
      <c r="B179" s="34" t="s">
        <v>179</v>
      </c>
      <c r="C179" s="16"/>
      <c r="D179" s="61"/>
      <c r="E179" s="6" t="s">
        <v>27</v>
      </c>
      <c r="F179" s="8">
        <v>2</v>
      </c>
      <c r="G179" s="8">
        <f t="shared" si="48"/>
        <v>24.517777777777777</v>
      </c>
      <c r="H179" s="8">
        <v>4.5</v>
      </c>
      <c r="I179" s="23">
        <v>110.33</v>
      </c>
      <c r="J179" s="24">
        <v>64.61399999999999</v>
      </c>
      <c r="K179" s="8">
        <v>3.7691500000000002</v>
      </c>
      <c r="L179" s="8">
        <f t="shared" si="49"/>
        <v>178.71314999999998</v>
      </c>
      <c r="M179" s="8">
        <f t="shared" si="41"/>
        <v>49.035555555555554</v>
      </c>
      <c r="N179" s="8">
        <f t="shared" si="50"/>
        <v>220.66</v>
      </c>
      <c r="O179" s="8">
        <f t="shared" si="51"/>
        <v>129.22799999999998</v>
      </c>
      <c r="P179" s="8">
        <f t="shared" si="52"/>
        <v>7.5383000000000004</v>
      </c>
      <c r="Q179" s="8">
        <f t="shared" si="42"/>
        <v>357.42629999999997</v>
      </c>
    </row>
    <row r="180" spans="1:17" ht="15" outlineLevel="1">
      <c r="A180" s="17" t="s">
        <v>250</v>
      </c>
      <c r="B180" s="34" t="s">
        <v>163</v>
      </c>
      <c r="C180" s="16" t="s">
        <v>171</v>
      </c>
      <c r="D180" s="61"/>
      <c r="E180" s="6" t="s">
        <v>91</v>
      </c>
      <c r="F180" s="8">
        <v>18</v>
      </c>
      <c r="G180" s="8">
        <f t="shared" si="48"/>
        <v>0.7211111111111111</v>
      </c>
      <c r="H180" s="8">
        <v>4.5</v>
      </c>
      <c r="I180" s="23">
        <v>3.245</v>
      </c>
      <c r="J180" s="24">
        <v>2.4948</v>
      </c>
      <c r="K180" s="8">
        <v>0.14553000000000002</v>
      </c>
      <c r="L180" s="8">
        <f t="shared" si="49"/>
        <v>5.88533</v>
      </c>
      <c r="M180" s="8">
        <f t="shared" si="41"/>
        <v>12.98</v>
      </c>
      <c r="N180" s="8">
        <f t="shared" si="50"/>
        <v>58.410000000000004</v>
      </c>
      <c r="O180" s="8">
        <f t="shared" si="51"/>
        <v>44.906400000000005</v>
      </c>
      <c r="P180" s="8">
        <f t="shared" si="52"/>
        <v>2.61954</v>
      </c>
      <c r="Q180" s="8">
        <f t="shared" si="42"/>
        <v>105.93594000000002</v>
      </c>
    </row>
    <row r="181" spans="1:17" ht="26.25" outlineLevel="1">
      <c r="A181" s="17" t="s">
        <v>251</v>
      </c>
      <c r="B181" s="34" t="s">
        <v>182</v>
      </c>
      <c r="C181" s="16" t="s">
        <v>171</v>
      </c>
      <c r="D181" s="61"/>
      <c r="E181" s="6" t="s">
        <v>91</v>
      </c>
      <c r="F181" s="8">
        <v>18</v>
      </c>
      <c r="G181" s="8">
        <f t="shared" si="48"/>
        <v>0.5192</v>
      </c>
      <c r="H181" s="8">
        <v>4.5</v>
      </c>
      <c r="I181" s="23">
        <v>2.3364</v>
      </c>
      <c r="J181" s="24">
        <v>10.5732</v>
      </c>
      <c r="K181" s="8">
        <v>0.61677</v>
      </c>
      <c r="L181" s="8">
        <f t="shared" si="49"/>
        <v>13.52637</v>
      </c>
      <c r="M181" s="8">
        <f t="shared" si="41"/>
        <v>9.3456</v>
      </c>
      <c r="N181" s="8">
        <f t="shared" si="50"/>
        <v>42.0552</v>
      </c>
      <c r="O181" s="8">
        <f t="shared" si="51"/>
        <v>190.3176</v>
      </c>
      <c r="P181" s="8">
        <f t="shared" si="52"/>
        <v>11.10186</v>
      </c>
      <c r="Q181" s="8">
        <f t="shared" si="42"/>
        <v>243.47465999999997</v>
      </c>
    </row>
    <row r="182" spans="1:17" ht="26.25" outlineLevel="1">
      <c r="A182" s="17" t="s">
        <v>252</v>
      </c>
      <c r="B182" s="34" t="s">
        <v>165</v>
      </c>
      <c r="C182" s="16" t="s">
        <v>171</v>
      </c>
      <c r="D182" s="61"/>
      <c r="E182" s="6" t="s">
        <v>27</v>
      </c>
      <c r="F182" s="8">
        <v>1</v>
      </c>
      <c r="G182" s="8">
        <f t="shared" si="48"/>
        <v>0.4182444444444444</v>
      </c>
      <c r="H182" s="8">
        <v>4.5</v>
      </c>
      <c r="I182" s="23">
        <v>1.8820999999999999</v>
      </c>
      <c r="J182" s="24">
        <v>6.402</v>
      </c>
      <c r="K182" s="8">
        <v>0.37345000000000006</v>
      </c>
      <c r="L182" s="8">
        <f t="shared" si="49"/>
        <v>8.65755</v>
      </c>
      <c r="M182" s="8">
        <f t="shared" si="41"/>
        <v>0.4182444444444444</v>
      </c>
      <c r="N182" s="8">
        <f t="shared" si="50"/>
        <v>1.8820999999999999</v>
      </c>
      <c r="O182" s="8">
        <f t="shared" si="51"/>
        <v>6.402</v>
      </c>
      <c r="P182" s="8">
        <f t="shared" si="52"/>
        <v>0.37345000000000006</v>
      </c>
      <c r="Q182" s="8">
        <f t="shared" si="42"/>
        <v>8.65755</v>
      </c>
    </row>
    <row r="183" spans="1:17" ht="15" outlineLevel="1">
      <c r="A183" s="17" t="s">
        <v>253</v>
      </c>
      <c r="B183" s="34" t="s">
        <v>166</v>
      </c>
      <c r="C183" s="16" t="s">
        <v>180</v>
      </c>
      <c r="D183" s="61"/>
      <c r="E183" s="6" t="s">
        <v>91</v>
      </c>
      <c r="F183" s="8">
        <v>20</v>
      </c>
      <c r="G183" s="8">
        <f t="shared" si="48"/>
        <v>0.6258090666666666</v>
      </c>
      <c r="H183" s="8">
        <v>4.5</v>
      </c>
      <c r="I183" s="23">
        <v>2.8161407999999994</v>
      </c>
      <c r="J183" s="24">
        <v>2.38656</v>
      </c>
      <c r="K183" s="8">
        <v>0.139216</v>
      </c>
      <c r="L183" s="8">
        <f t="shared" si="49"/>
        <v>5.341916799999999</v>
      </c>
      <c r="M183" s="8">
        <f t="shared" si="41"/>
        <v>12.516181333333332</v>
      </c>
      <c r="N183" s="8">
        <f t="shared" si="50"/>
        <v>56.32281599999999</v>
      </c>
      <c r="O183" s="8">
        <f t="shared" si="51"/>
        <v>47.731199999999994</v>
      </c>
      <c r="P183" s="8">
        <f t="shared" si="52"/>
        <v>2.78432</v>
      </c>
      <c r="Q183" s="8">
        <f t="shared" si="42"/>
        <v>106.83833599999998</v>
      </c>
    </row>
    <row r="184" spans="1:17" ht="15" outlineLevel="1">
      <c r="A184" s="17" t="s">
        <v>254</v>
      </c>
      <c r="B184" s="34" t="s">
        <v>166</v>
      </c>
      <c r="C184" s="16" t="s">
        <v>181</v>
      </c>
      <c r="D184" s="61"/>
      <c r="E184" s="6" t="s">
        <v>91</v>
      </c>
      <c r="F184" s="8">
        <v>20</v>
      </c>
      <c r="G184" s="8">
        <f t="shared" si="48"/>
        <v>0.9525589333333334</v>
      </c>
      <c r="H184" s="8">
        <v>4.5</v>
      </c>
      <c r="I184" s="23">
        <v>4.2865152</v>
      </c>
      <c r="J184" s="24">
        <v>3.6326400000000003</v>
      </c>
      <c r="K184" s="8">
        <v>0.21190400000000006</v>
      </c>
      <c r="L184" s="8">
        <f t="shared" si="49"/>
        <v>8.131059200000001</v>
      </c>
      <c r="M184" s="8">
        <f t="shared" si="41"/>
        <v>19.05117866666667</v>
      </c>
      <c r="N184" s="8">
        <f t="shared" si="50"/>
        <v>85.730304</v>
      </c>
      <c r="O184" s="8">
        <f t="shared" si="51"/>
        <v>72.65280000000001</v>
      </c>
      <c r="P184" s="8">
        <f t="shared" si="52"/>
        <v>4.238080000000001</v>
      </c>
      <c r="Q184" s="8">
        <f t="shared" si="42"/>
        <v>162.62118400000003</v>
      </c>
    </row>
    <row r="185" spans="1:17" ht="26.25" outlineLevel="1">
      <c r="A185" s="17" t="s">
        <v>255</v>
      </c>
      <c r="B185" s="34" t="s">
        <v>175</v>
      </c>
      <c r="C185" s="16" t="s">
        <v>180</v>
      </c>
      <c r="D185" s="61"/>
      <c r="E185" s="6" t="s">
        <v>91</v>
      </c>
      <c r="F185" s="8">
        <v>20</v>
      </c>
      <c r="G185" s="8">
        <f t="shared" si="48"/>
        <v>0.3692088888888889</v>
      </c>
      <c r="H185" s="8">
        <v>4.5</v>
      </c>
      <c r="I185" s="23">
        <v>1.66144</v>
      </c>
      <c r="J185" s="24">
        <v>10.164</v>
      </c>
      <c r="K185" s="8">
        <v>0.5929000000000001</v>
      </c>
      <c r="L185" s="8">
        <f t="shared" si="49"/>
        <v>12.41834</v>
      </c>
      <c r="M185" s="8">
        <f t="shared" si="41"/>
        <v>7.384177777777778</v>
      </c>
      <c r="N185" s="8">
        <f t="shared" si="50"/>
        <v>33.2288</v>
      </c>
      <c r="O185" s="8">
        <f t="shared" si="51"/>
        <v>203.28</v>
      </c>
      <c r="P185" s="8">
        <f t="shared" si="52"/>
        <v>11.858000000000002</v>
      </c>
      <c r="Q185" s="8">
        <f t="shared" si="42"/>
        <v>248.3668</v>
      </c>
    </row>
    <row r="186" spans="1:17" ht="26.25" outlineLevel="1">
      <c r="A186" s="17" t="s">
        <v>256</v>
      </c>
      <c r="B186" s="34" t="s">
        <v>175</v>
      </c>
      <c r="C186" s="16" t="s">
        <v>181</v>
      </c>
      <c r="D186" s="61"/>
      <c r="E186" s="6" t="s">
        <v>91</v>
      </c>
      <c r="F186" s="8">
        <v>20</v>
      </c>
      <c r="G186" s="8">
        <f t="shared" si="48"/>
        <v>0.4009377777777777</v>
      </c>
      <c r="H186" s="8">
        <v>4.5</v>
      </c>
      <c r="I186" s="23">
        <v>1.8042199999999997</v>
      </c>
      <c r="J186" s="24">
        <v>10.296</v>
      </c>
      <c r="K186" s="8">
        <v>0.6006</v>
      </c>
      <c r="L186" s="8">
        <f t="shared" si="49"/>
        <v>12.700819999999998</v>
      </c>
      <c r="M186" s="8">
        <f t="shared" si="41"/>
        <v>8.018755555555554</v>
      </c>
      <c r="N186" s="8">
        <f t="shared" si="50"/>
        <v>36.084399999999995</v>
      </c>
      <c r="O186" s="8">
        <f t="shared" si="51"/>
        <v>205.92</v>
      </c>
      <c r="P186" s="8">
        <f t="shared" si="52"/>
        <v>12.012</v>
      </c>
      <c r="Q186" s="8">
        <f t="shared" si="42"/>
        <v>254.01639999999998</v>
      </c>
    </row>
    <row r="187" spans="1:17" ht="15" outlineLevel="1">
      <c r="A187" s="17" t="s">
        <v>257</v>
      </c>
      <c r="B187" s="34" t="s">
        <v>167</v>
      </c>
      <c r="C187" s="15"/>
      <c r="D187" s="58"/>
      <c r="E187" s="6" t="s">
        <v>27</v>
      </c>
      <c r="F187" s="8">
        <v>1</v>
      </c>
      <c r="G187" s="8">
        <f t="shared" si="48"/>
        <v>1.0182088888888887</v>
      </c>
      <c r="H187" s="8">
        <v>4.5</v>
      </c>
      <c r="I187" s="23">
        <v>4.5819399999999995</v>
      </c>
      <c r="J187" s="24">
        <v>53.46</v>
      </c>
      <c r="K187" s="8">
        <v>3.1185</v>
      </c>
      <c r="L187" s="8">
        <f t="shared" si="49"/>
        <v>61.160439999999994</v>
      </c>
      <c r="M187" s="8">
        <f t="shared" si="41"/>
        <v>1.0182088888888887</v>
      </c>
      <c r="N187" s="8">
        <f t="shared" si="50"/>
        <v>4.5819399999999995</v>
      </c>
      <c r="O187" s="8">
        <f t="shared" si="51"/>
        <v>53.46</v>
      </c>
      <c r="P187" s="8">
        <f t="shared" si="52"/>
        <v>3.1185</v>
      </c>
      <c r="Q187" s="8">
        <f t="shared" si="42"/>
        <v>61.160439999999994</v>
      </c>
    </row>
    <row r="188" spans="1:17" ht="15" outlineLevel="1">
      <c r="A188" s="17" t="s">
        <v>258</v>
      </c>
      <c r="B188" s="34" t="s">
        <v>168</v>
      </c>
      <c r="C188" s="16"/>
      <c r="D188" s="61"/>
      <c r="E188" s="6" t="s">
        <v>27</v>
      </c>
      <c r="F188" s="8">
        <v>1</v>
      </c>
      <c r="G188" s="8">
        <f t="shared" si="48"/>
        <v>0.45868838608592594</v>
      </c>
      <c r="H188" s="8">
        <v>4.5</v>
      </c>
      <c r="I188" s="23">
        <v>2.0640977373866667</v>
      </c>
      <c r="J188" s="24">
        <v>4.1981648896</v>
      </c>
      <c r="K188" s="8">
        <v>0.24489295189333338</v>
      </c>
      <c r="L188" s="8">
        <f t="shared" si="49"/>
        <v>6.50715557888</v>
      </c>
      <c r="M188" s="8">
        <f t="shared" si="41"/>
        <v>0.45868838608592594</v>
      </c>
      <c r="N188" s="8">
        <f t="shared" si="50"/>
        <v>2.0640977373866667</v>
      </c>
      <c r="O188" s="8">
        <f t="shared" si="51"/>
        <v>4.1981648896</v>
      </c>
      <c r="P188" s="8">
        <f t="shared" si="52"/>
        <v>0.24489295189333338</v>
      </c>
      <c r="Q188" s="8">
        <f t="shared" si="42"/>
        <v>6.50715557888</v>
      </c>
    </row>
    <row r="189" spans="1:17" ht="15" outlineLevel="1">
      <c r="A189" s="17" t="s">
        <v>259</v>
      </c>
      <c r="B189" s="34" t="s">
        <v>131</v>
      </c>
      <c r="C189" s="16"/>
      <c r="D189" s="61"/>
      <c r="E189" s="6" t="s">
        <v>27</v>
      </c>
      <c r="F189" s="8">
        <v>1</v>
      </c>
      <c r="G189" s="8">
        <f t="shared" si="48"/>
        <v>0.22934419304296297</v>
      </c>
      <c r="H189" s="8">
        <v>4.5</v>
      </c>
      <c r="I189" s="23">
        <v>1.0320488686933333</v>
      </c>
      <c r="J189" s="24">
        <v>2.0990824448</v>
      </c>
      <c r="K189" s="8">
        <v>0.12244647594666669</v>
      </c>
      <c r="L189" s="8">
        <f t="shared" si="49"/>
        <v>3.25357778944</v>
      </c>
      <c r="M189" s="8">
        <f t="shared" si="41"/>
        <v>0.22934419304296297</v>
      </c>
      <c r="N189" s="8">
        <f t="shared" si="50"/>
        <v>1.0320488686933333</v>
      </c>
      <c r="O189" s="8">
        <f t="shared" si="51"/>
        <v>2.0990824448</v>
      </c>
      <c r="P189" s="8">
        <f t="shared" si="52"/>
        <v>0.12244647594666669</v>
      </c>
      <c r="Q189" s="8">
        <f t="shared" si="42"/>
        <v>3.25357778944</v>
      </c>
    </row>
    <row r="190" spans="1:17" ht="31.5">
      <c r="A190" s="5"/>
      <c r="B190" s="25" t="s">
        <v>183</v>
      </c>
      <c r="C190" s="29"/>
      <c r="D190" s="63"/>
      <c r="E190" s="6"/>
      <c r="F190" s="8"/>
      <c r="G190" s="8"/>
      <c r="H190" s="8"/>
      <c r="I190" s="23"/>
      <c r="J190" s="24"/>
      <c r="K190" s="8"/>
      <c r="L190" s="8"/>
      <c r="M190" s="8"/>
      <c r="N190" s="8"/>
      <c r="O190" s="8"/>
      <c r="P190" s="8"/>
      <c r="Q190" s="8"/>
    </row>
    <row r="191" spans="1:17" ht="15.75">
      <c r="A191" s="5"/>
      <c r="B191" s="40" t="s">
        <v>33</v>
      </c>
      <c r="C191" s="29"/>
      <c r="D191" s="63"/>
      <c r="E191" s="6"/>
      <c r="F191" s="8"/>
      <c r="G191" s="8"/>
      <c r="H191" s="8"/>
      <c r="I191" s="23"/>
      <c r="J191" s="24"/>
      <c r="K191" s="8"/>
      <c r="L191" s="8"/>
      <c r="M191" s="8"/>
      <c r="N191" s="8"/>
      <c r="O191" s="8"/>
      <c r="P191" s="8"/>
      <c r="Q191" s="8"/>
    </row>
    <row r="192" spans="1:18" ht="63.75">
      <c r="A192" s="5">
        <v>1</v>
      </c>
      <c r="B192" s="68" t="s">
        <v>184</v>
      </c>
      <c r="C192" s="69" t="s">
        <v>183</v>
      </c>
      <c r="D192" s="53" t="s">
        <v>274</v>
      </c>
      <c r="E192" s="6" t="s">
        <v>39</v>
      </c>
      <c r="F192" s="8">
        <v>1</v>
      </c>
      <c r="G192" s="8">
        <f>I192/H192</f>
        <v>11.537777777777778</v>
      </c>
      <c r="H192" s="8">
        <v>4.5</v>
      </c>
      <c r="I192" s="23">
        <v>51.92</v>
      </c>
      <c r="J192" s="24">
        <v>1134.54</v>
      </c>
      <c r="K192" s="8">
        <v>66.18150000000001</v>
      </c>
      <c r="L192" s="8">
        <f>K192+J192+I192</f>
        <v>1252.6415</v>
      </c>
      <c r="M192" s="8">
        <f t="shared" si="41"/>
        <v>11.537777777777778</v>
      </c>
      <c r="N192" s="8">
        <f>I192*F192</f>
        <v>51.92</v>
      </c>
      <c r="O192" s="8">
        <f>J192*F192</f>
        <v>1134.54</v>
      </c>
      <c r="P192" s="8">
        <f>K192*F192</f>
        <v>66.18150000000001</v>
      </c>
      <c r="Q192" s="65">
        <f t="shared" si="42"/>
        <v>1252.6415</v>
      </c>
      <c r="R192" t="s">
        <v>283</v>
      </c>
    </row>
    <row r="193" spans="1:18" ht="63.75">
      <c r="A193" s="5">
        <f>A192+1</f>
        <v>2</v>
      </c>
      <c r="B193" s="68" t="s">
        <v>53</v>
      </c>
      <c r="C193" s="69" t="s">
        <v>183</v>
      </c>
      <c r="D193" s="53" t="s">
        <v>275</v>
      </c>
      <c r="E193" s="6" t="s">
        <v>39</v>
      </c>
      <c r="F193" s="8">
        <v>1</v>
      </c>
      <c r="G193" s="8">
        <f>I193/H193</f>
        <v>8.653333333333332</v>
      </c>
      <c r="H193" s="8">
        <v>4.5</v>
      </c>
      <c r="I193" s="23">
        <v>38.94</v>
      </c>
      <c r="J193" s="24">
        <v>510.84</v>
      </c>
      <c r="K193" s="8">
        <v>29.799000000000003</v>
      </c>
      <c r="L193" s="8">
        <f>K193+J193+I193</f>
        <v>579.579</v>
      </c>
      <c r="M193" s="8">
        <f t="shared" si="41"/>
        <v>8.653333333333332</v>
      </c>
      <c r="N193" s="8">
        <f>I193*F193</f>
        <v>38.94</v>
      </c>
      <c r="O193" s="8">
        <f>J193*F193</f>
        <v>510.84</v>
      </c>
      <c r="P193" s="8">
        <f>K193*F193</f>
        <v>29.799000000000003</v>
      </c>
      <c r="Q193" s="65">
        <f t="shared" si="42"/>
        <v>579.579</v>
      </c>
      <c r="R193" t="s">
        <v>283</v>
      </c>
    </row>
    <row r="194" spans="1:17" ht="51" outlineLevel="1">
      <c r="A194" s="5">
        <f>A193+1</f>
        <v>3</v>
      </c>
      <c r="B194" s="41" t="s">
        <v>41</v>
      </c>
      <c r="C194" s="29"/>
      <c r="D194" s="63"/>
      <c r="E194" s="6" t="s">
        <v>39</v>
      </c>
      <c r="F194" s="8">
        <v>1</v>
      </c>
      <c r="G194" s="8">
        <f>I194/H194</f>
        <v>57.6888888888889</v>
      </c>
      <c r="H194" s="8">
        <v>4.5</v>
      </c>
      <c r="I194" s="23">
        <v>259.6</v>
      </c>
      <c r="J194" s="24">
        <v>396</v>
      </c>
      <c r="K194" s="8">
        <v>23.1</v>
      </c>
      <c r="L194" s="8">
        <f>K194+J194+I194</f>
        <v>678.7</v>
      </c>
      <c r="M194" s="8">
        <f t="shared" si="41"/>
        <v>57.6888888888889</v>
      </c>
      <c r="N194" s="8">
        <f>I194*F194</f>
        <v>259.6</v>
      </c>
      <c r="O194" s="8">
        <f>J194*F194</f>
        <v>396</v>
      </c>
      <c r="P194" s="8">
        <f>K194*F194</f>
        <v>23.1</v>
      </c>
      <c r="Q194" s="8">
        <f t="shared" si="42"/>
        <v>678.7</v>
      </c>
    </row>
    <row r="195" spans="1:17" ht="15.75" outlineLevel="1">
      <c r="A195" s="5">
        <f>A194+1</f>
        <v>4</v>
      </c>
      <c r="B195" s="34" t="s">
        <v>42</v>
      </c>
      <c r="C195" s="29"/>
      <c r="D195" s="63"/>
      <c r="E195" s="6" t="s">
        <v>39</v>
      </c>
      <c r="F195" s="8">
        <v>1</v>
      </c>
      <c r="G195" s="8">
        <f>I195/H195</f>
        <v>28.267555555555553</v>
      </c>
      <c r="H195" s="8">
        <v>4.5</v>
      </c>
      <c r="I195" s="23">
        <v>127.204</v>
      </c>
      <c r="J195" s="24">
        <v>198</v>
      </c>
      <c r="K195" s="8">
        <v>11.55</v>
      </c>
      <c r="L195" s="8">
        <f>K195+J195+I195</f>
        <v>336.754</v>
      </c>
      <c r="M195" s="8">
        <f t="shared" si="41"/>
        <v>28.267555555555553</v>
      </c>
      <c r="N195" s="8">
        <f>I195*F195</f>
        <v>127.204</v>
      </c>
      <c r="O195" s="8">
        <f>J195*F195</f>
        <v>198</v>
      </c>
      <c r="P195" s="8">
        <f>K195*F195</f>
        <v>11.55</v>
      </c>
      <c r="Q195" s="8">
        <f t="shared" si="42"/>
        <v>336.754</v>
      </c>
    </row>
    <row r="196" spans="1:17" ht="15.75">
      <c r="A196" s="5"/>
      <c r="B196" s="25" t="s">
        <v>185</v>
      </c>
      <c r="C196" s="29"/>
      <c r="D196" s="63"/>
      <c r="E196" s="6"/>
      <c r="F196" s="8"/>
      <c r="G196" s="8"/>
      <c r="H196" s="8"/>
      <c r="I196" s="23"/>
      <c r="J196" s="24"/>
      <c r="K196" s="8"/>
      <c r="L196" s="8"/>
      <c r="M196" s="8"/>
      <c r="N196" s="8"/>
      <c r="O196" s="8"/>
      <c r="P196" s="8"/>
      <c r="Q196" s="8"/>
    </row>
    <row r="197" spans="1:17" ht="15.75">
      <c r="A197" s="5"/>
      <c r="B197" s="40" t="s">
        <v>33</v>
      </c>
      <c r="C197" s="29"/>
      <c r="D197" s="63"/>
      <c r="E197" s="6"/>
      <c r="F197" s="8"/>
      <c r="G197" s="8"/>
      <c r="H197" s="8"/>
      <c r="I197" s="23"/>
      <c r="J197" s="24"/>
      <c r="K197" s="8"/>
      <c r="L197" s="8"/>
      <c r="M197" s="8"/>
      <c r="N197" s="8"/>
      <c r="O197" s="8"/>
      <c r="P197" s="8"/>
      <c r="Q197" s="8"/>
    </row>
    <row r="198" spans="1:17" ht="63.75">
      <c r="A198" s="5">
        <v>1</v>
      </c>
      <c r="B198" s="68" t="s">
        <v>186</v>
      </c>
      <c r="C198" s="69" t="s">
        <v>185</v>
      </c>
      <c r="D198" s="53" t="s">
        <v>270</v>
      </c>
      <c r="E198" s="6" t="s">
        <v>39</v>
      </c>
      <c r="F198" s="8">
        <v>1</v>
      </c>
      <c r="G198" s="8">
        <f aca="true" t="shared" si="53" ref="G198:G203">I198/H198</f>
        <v>11.537777777777778</v>
      </c>
      <c r="H198" s="8">
        <v>4.5</v>
      </c>
      <c r="I198" s="23">
        <v>51.92</v>
      </c>
      <c r="J198" s="24">
        <v>1596.3384637157021</v>
      </c>
      <c r="K198" s="8">
        <v>72.072</v>
      </c>
      <c r="L198" s="8">
        <f aca="true" t="shared" si="54" ref="L198:L203">K198+J198+I198</f>
        <v>1720.330463715702</v>
      </c>
      <c r="M198" s="8">
        <f aca="true" t="shared" si="55" ref="M198:M203">G198*F198</f>
        <v>11.537777777777778</v>
      </c>
      <c r="N198" s="8">
        <f aca="true" t="shared" si="56" ref="N198:N203">I198*F198</f>
        <v>51.92</v>
      </c>
      <c r="O198" s="8">
        <f aca="true" t="shared" si="57" ref="O198:O203">J198*F198</f>
        <v>1596.3384637157021</v>
      </c>
      <c r="P198" s="8">
        <f aca="true" t="shared" si="58" ref="P198:P203">K198*F198</f>
        <v>72.072</v>
      </c>
      <c r="Q198" s="65">
        <f aca="true" t="shared" si="59" ref="Q198:Q203">P198+O198+N198</f>
        <v>1720.330463715702</v>
      </c>
    </row>
    <row r="199" spans="1:17" ht="63.75">
      <c r="A199" s="5">
        <f>A198+1</f>
        <v>2</v>
      </c>
      <c r="B199" s="68" t="s">
        <v>187</v>
      </c>
      <c r="C199" s="69" t="s">
        <v>185</v>
      </c>
      <c r="D199" s="53" t="s">
        <v>271</v>
      </c>
      <c r="E199" s="6" t="s">
        <v>39</v>
      </c>
      <c r="F199" s="8">
        <v>2</v>
      </c>
      <c r="G199" s="8">
        <f t="shared" si="53"/>
        <v>8.653333333333332</v>
      </c>
      <c r="H199" s="8">
        <v>4.5</v>
      </c>
      <c r="I199" s="23">
        <v>38.94</v>
      </c>
      <c r="J199" s="24">
        <v>755.3890652797156</v>
      </c>
      <c r="K199" s="8">
        <v>29.106000000000005</v>
      </c>
      <c r="L199" s="8">
        <f t="shared" si="54"/>
        <v>823.4350652797157</v>
      </c>
      <c r="M199" s="8">
        <f t="shared" si="55"/>
        <v>17.306666666666665</v>
      </c>
      <c r="N199" s="8">
        <f t="shared" si="56"/>
        <v>77.88</v>
      </c>
      <c r="O199" s="8">
        <f t="shared" si="57"/>
        <v>1510.7781305594312</v>
      </c>
      <c r="P199" s="8">
        <f t="shared" si="58"/>
        <v>58.21200000000001</v>
      </c>
      <c r="Q199" s="65">
        <f t="shared" si="59"/>
        <v>1646.8701305594313</v>
      </c>
    </row>
    <row r="200" spans="1:17" ht="63.75">
      <c r="A200" s="5">
        <f>A199+1</f>
        <v>3</v>
      </c>
      <c r="B200" s="68" t="s">
        <v>188</v>
      </c>
      <c r="C200" s="69" t="s">
        <v>185</v>
      </c>
      <c r="D200" s="53" t="s">
        <v>273</v>
      </c>
      <c r="E200" s="6" t="s">
        <v>39</v>
      </c>
      <c r="F200" s="8">
        <v>1</v>
      </c>
      <c r="G200" s="8">
        <f t="shared" si="53"/>
        <v>8.653333333333332</v>
      </c>
      <c r="H200" s="8">
        <v>4.5</v>
      </c>
      <c r="I200" s="23">
        <v>38.94</v>
      </c>
      <c r="J200" s="24">
        <v>680.3734419349489</v>
      </c>
      <c r="K200" s="8">
        <v>29.799000000000003</v>
      </c>
      <c r="L200" s="8">
        <f t="shared" si="54"/>
        <v>749.112441934949</v>
      </c>
      <c r="M200" s="8">
        <f t="shared" si="55"/>
        <v>8.653333333333332</v>
      </c>
      <c r="N200" s="8">
        <f t="shared" si="56"/>
        <v>38.94</v>
      </c>
      <c r="O200" s="8">
        <f t="shared" si="57"/>
        <v>680.3734419349489</v>
      </c>
      <c r="P200" s="8">
        <f t="shared" si="58"/>
        <v>29.799000000000003</v>
      </c>
      <c r="Q200" s="65">
        <f t="shared" si="59"/>
        <v>749.112441934949</v>
      </c>
    </row>
    <row r="201" spans="1:17" ht="63.75">
      <c r="A201" s="5">
        <f>A200+1</f>
        <v>4</v>
      </c>
      <c r="B201" s="68" t="s">
        <v>189</v>
      </c>
      <c r="C201" s="69" t="s">
        <v>185</v>
      </c>
      <c r="D201" s="53" t="s">
        <v>272</v>
      </c>
      <c r="E201" s="6" t="s">
        <v>39</v>
      </c>
      <c r="F201" s="8">
        <v>1</v>
      </c>
      <c r="G201" s="8">
        <f t="shared" si="53"/>
        <v>11.537777777777778</v>
      </c>
      <c r="H201" s="8">
        <v>4.5</v>
      </c>
      <c r="I201" s="23">
        <v>51.92</v>
      </c>
      <c r="J201" s="24">
        <v>1481.5427549013752</v>
      </c>
      <c r="K201" s="8">
        <v>66.18150000000001</v>
      </c>
      <c r="L201" s="8">
        <f t="shared" si="54"/>
        <v>1599.6442549013752</v>
      </c>
      <c r="M201" s="8">
        <f t="shared" si="55"/>
        <v>11.537777777777778</v>
      </c>
      <c r="N201" s="8">
        <f t="shared" si="56"/>
        <v>51.92</v>
      </c>
      <c r="O201" s="8">
        <f t="shared" si="57"/>
        <v>1481.5427549013752</v>
      </c>
      <c r="P201" s="8">
        <f t="shared" si="58"/>
        <v>66.18150000000001</v>
      </c>
      <c r="Q201" s="65">
        <f t="shared" si="59"/>
        <v>1599.6442549013752</v>
      </c>
    </row>
    <row r="202" spans="1:17" ht="51" outlineLevel="1">
      <c r="A202" s="5">
        <f>A201+1</f>
        <v>5</v>
      </c>
      <c r="B202" s="41" t="s">
        <v>41</v>
      </c>
      <c r="C202" s="29"/>
      <c r="D202" s="63"/>
      <c r="E202" s="6" t="s">
        <v>39</v>
      </c>
      <c r="F202" s="8">
        <v>3</v>
      </c>
      <c r="G202" s="8">
        <f t="shared" si="53"/>
        <v>57.6888888888889</v>
      </c>
      <c r="H202" s="8">
        <v>4.5</v>
      </c>
      <c r="I202" s="23">
        <v>259.6</v>
      </c>
      <c r="J202" s="24">
        <v>497.724266721223</v>
      </c>
      <c r="K202" s="8">
        <v>23.1</v>
      </c>
      <c r="L202" s="8">
        <f t="shared" si="54"/>
        <v>780.424266721223</v>
      </c>
      <c r="M202" s="8">
        <f t="shared" si="55"/>
        <v>173.0666666666667</v>
      </c>
      <c r="N202" s="8">
        <f t="shared" si="56"/>
        <v>778.8000000000001</v>
      </c>
      <c r="O202" s="8">
        <f t="shared" si="57"/>
        <v>1493.1728001636689</v>
      </c>
      <c r="P202" s="8">
        <f t="shared" si="58"/>
        <v>69.30000000000001</v>
      </c>
      <c r="Q202" s="8">
        <f t="shared" si="59"/>
        <v>2341.2728001636688</v>
      </c>
    </row>
    <row r="203" spans="1:17" ht="15.75" outlineLevel="1">
      <c r="A203" s="5">
        <f>A202+1</f>
        <v>6</v>
      </c>
      <c r="B203" s="34" t="s">
        <v>42</v>
      </c>
      <c r="C203" s="29"/>
      <c r="D203" s="63"/>
      <c r="E203" s="6" t="s">
        <v>39</v>
      </c>
      <c r="F203" s="8">
        <v>3</v>
      </c>
      <c r="G203" s="8">
        <f t="shared" si="53"/>
        <v>28.267555555555553</v>
      </c>
      <c r="H203" s="8">
        <v>4.5</v>
      </c>
      <c r="I203" s="23">
        <v>127.204</v>
      </c>
      <c r="J203" s="24">
        <v>198</v>
      </c>
      <c r="K203" s="8">
        <v>11.55</v>
      </c>
      <c r="L203" s="8">
        <f t="shared" si="54"/>
        <v>336.754</v>
      </c>
      <c r="M203" s="8">
        <f t="shared" si="55"/>
        <v>84.80266666666665</v>
      </c>
      <c r="N203" s="8">
        <f t="shared" si="56"/>
        <v>381.61199999999997</v>
      </c>
      <c r="O203" s="8">
        <f t="shared" si="57"/>
        <v>594</v>
      </c>
      <c r="P203" s="8">
        <f t="shared" si="58"/>
        <v>34.650000000000006</v>
      </c>
      <c r="Q203" s="8">
        <f t="shared" si="59"/>
        <v>1010.262</v>
      </c>
    </row>
    <row r="204" spans="1:17" ht="18.75" outlineLevel="1">
      <c r="A204" s="5"/>
      <c r="B204" s="35" t="s">
        <v>190</v>
      </c>
      <c r="C204" s="29"/>
      <c r="D204" s="63"/>
      <c r="E204" s="6"/>
      <c r="F204" s="8"/>
      <c r="G204" s="8"/>
      <c r="H204" s="8"/>
      <c r="I204" s="23"/>
      <c r="J204" s="24"/>
      <c r="K204" s="8"/>
      <c r="L204" s="8"/>
      <c r="M204" s="8"/>
      <c r="N204" s="8"/>
      <c r="O204" s="8"/>
      <c r="P204" s="8"/>
      <c r="Q204" s="8"/>
    </row>
    <row r="205" spans="1:17" ht="37.5" outlineLevel="1">
      <c r="A205" s="5"/>
      <c r="B205" s="35" t="s">
        <v>191</v>
      </c>
      <c r="C205" s="29"/>
      <c r="D205" s="63"/>
      <c r="E205" s="6"/>
      <c r="F205" s="8"/>
      <c r="G205" s="8"/>
      <c r="H205" s="8"/>
      <c r="I205" s="23"/>
      <c r="J205" s="24"/>
      <c r="K205" s="8"/>
      <c r="L205" s="8"/>
      <c r="M205" s="8"/>
      <c r="N205" s="8"/>
      <c r="O205" s="8"/>
      <c r="P205" s="8"/>
      <c r="Q205" s="8"/>
    </row>
    <row r="206" spans="1:17" ht="15.75" outlineLevel="1">
      <c r="A206" s="5">
        <v>1</v>
      </c>
      <c r="B206" s="41" t="s">
        <v>192</v>
      </c>
      <c r="C206" s="29"/>
      <c r="D206" s="63"/>
      <c r="E206" s="6" t="s">
        <v>24</v>
      </c>
      <c r="F206" s="8">
        <v>2</v>
      </c>
      <c r="G206" s="8">
        <f aca="true" t="shared" si="60" ref="G206:G218">I206/H206</f>
        <v>1.351777777777778</v>
      </c>
      <c r="H206" s="8">
        <v>4.5</v>
      </c>
      <c r="I206" s="23">
        <v>6.083000000000001</v>
      </c>
      <c r="J206" s="24">
        <v>8.3468</v>
      </c>
      <c r="K206" s="8">
        <v>0.4173400000000001</v>
      </c>
      <c r="L206" s="8">
        <f aca="true" t="shared" si="61" ref="L206:L218">K206+J206+I206</f>
        <v>14.84714</v>
      </c>
      <c r="M206" s="8">
        <f aca="true" t="shared" si="62" ref="M206:M240">G206*F206</f>
        <v>2.703555555555556</v>
      </c>
      <c r="N206" s="8">
        <f aca="true" t="shared" si="63" ref="N206:N218">I206*F206</f>
        <v>12.166000000000002</v>
      </c>
      <c r="O206" s="8">
        <f aca="true" t="shared" si="64" ref="O206:O218">J206*F206</f>
        <v>16.6936</v>
      </c>
      <c r="P206" s="8">
        <f aca="true" t="shared" si="65" ref="P206:P218">K206*F206</f>
        <v>0.8346800000000002</v>
      </c>
      <c r="Q206" s="8">
        <f aca="true" t="shared" si="66" ref="Q206:Q240">P206+O206+N206</f>
        <v>29.69428</v>
      </c>
    </row>
    <row r="207" spans="1:17" ht="25.5" outlineLevel="1">
      <c r="A207" s="5">
        <f>A206+1</f>
        <v>2</v>
      </c>
      <c r="B207" s="41" t="s">
        <v>193</v>
      </c>
      <c r="C207" s="29"/>
      <c r="D207" s="63"/>
      <c r="E207" s="6" t="s">
        <v>24</v>
      </c>
      <c r="F207" s="8">
        <v>2</v>
      </c>
      <c r="G207" s="8">
        <f t="shared" si="60"/>
        <v>0.46444444444444444</v>
      </c>
      <c r="H207" s="8">
        <v>4.5</v>
      </c>
      <c r="I207" s="23">
        <v>2.09</v>
      </c>
      <c r="J207" s="24">
        <v>6.7452000000000005</v>
      </c>
      <c r="K207" s="8">
        <v>0.33726000000000006</v>
      </c>
      <c r="L207" s="8">
        <f t="shared" si="61"/>
        <v>9.172460000000001</v>
      </c>
      <c r="M207" s="8">
        <f t="shared" si="62"/>
        <v>0.9288888888888889</v>
      </c>
      <c r="N207" s="8">
        <f t="shared" si="63"/>
        <v>4.18</v>
      </c>
      <c r="O207" s="8">
        <f t="shared" si="64"/>
        <v>13.490400000000001</v>
      </c>
      <c r="P207" s="8">
        <f t="shared" si="65"/>
        <v>0.6745200000000001</v>
      </c>
      <c r="Q207" s="8">
        <f t="shared" si="66"/>
        <v>18.344920000000002</v>
      </c>
    </row>
    <row r="208" spans="1:17" ht="26.25" outlineLevel="1">
      <c r="A208" s="5">
        <f aca="true" t="shared" si="67" ref="A208:A218">A207+1</f>
        <v>3</v>
      </c>
      <c r="B208" s="34" t="s">
        <v>194</v>
      </c>
      <c r="C208" s="29"/>
      <c r="D208" s="63"/>
      <c r="E208" s="6" t="s">
        <v>24</v>
      </c>
      <c r="F208" s="8">
        <v>2</v>
      </c>
      <c r="G208" s="8">
        <f t="shared" si="60"/>
        <v>0.46444444444444444</v>
      </c>
      <c r="H208" s="8">
        <v>4.5</v>
      </c>
      <c r="I208" s="23">
        <v>2.09</v>
      </c>
      <c r="J208" s="24">
        <v>10.57056</v>
      </c>
      <c r="K208" s="8">
        <v>0.5285280000000001</v>
      </c>
      <c r="L208" s="8">
        <f t="shared" si="61"/>
        <v>13.189088</v>
      </c>
      <c r="M208" s="8">
        <f t="shared" si="62"/>
        <v>0.9288888888888889</v>
      </c>
      <c r="N208" s="8">
        <f t="shared" si="63"/>
        <v>4.18</v>
      </c>
      <c r="O208" s="8">
        <f t="shared" si="64"/>
        <v>21.14112</v>
      </c>
      <c r="P208" s="8">
        <f t="shared" si="65"/>
        <v>1.0570560000000002</v>
      </c>
      <c r="Q208" s="8">
        <f t="shared" si="66"/>
        <v>26.378176</v>
      </c>
    </row>
    <row r="209" spans="1:17" ht="31.5" outlineLevel="1">
      <c r="A209" s="5">
        <f t="shared" si="67"/>
        <v>4</v>
      </c>
      <c r="B209" s="45" t="s">
        <v>195</v>
      </c>
      <c r="C209" s="29"/>
      <c r="D209" s="63"/>
      <c r="E209" s="6" t="s">
        <v>24</v>
      </c>
      <c r="F209" s="8">
        <v>1</v>
      </c>
      <c r="G209" s="8">
        <f t="shared" si="60"/>
        <v>0.46444444444444444</v>
      </c>
      <c r="H209" s="8">
        <v>4.5</v>
      </c>
      <c r="I209" s="23">
        <v>2.09</v>
      </c>
      <c r="J209" s="24">
        <v>8.24208</v>
      </c>
      <c r="K209" s="8">
        <v>0.412104</v>
      </c>
      <c r="L209" s="8">
        <f t="shared" si="61"/>
        <v>10.744183999999999</v>
      </c>
      <c r="M209" s="8">
        <f t="shared" si="62"/>
        <v>0.46444444444444444</v>
      </c>
      <c r="N209" s="8">
        <f t="shared" si="63"/>
        <v>2.09</v>
      </c>
      <c r="O209" s="8">
        <f t="shared" si="64"/>
        <v>8.24208</v>
      </c>
      <c r="P209" s="8">
        <f t="shared" si="65"/>
        <v>0.412104</v>
      </c>
      <c r="Q209" s="8">
        <f t="shared" si="66"/>
        <v>10.744183999999999</v>
      </c>
    </row>
    <row r="210" spans="1:17" ht="15.75" outlineLevel="1">
      <c r="A210" s="5">
        <f t="shared" si="67"/>
        <v>5</v>
      </c>
      <c r="B210" s="41" t="s">
        <v>196</v>
      </c>
      <c r="C210" s="29"/>
      <c r="D210" s="63"/>
      <c r="E210" s="6" t="s">
        <v>24</v>
      </c>
      <c r="F210" s="8">
        <v>2</v>
      </c>
      <c r="G210" s="8">
        <f t="shared" si="60"/>
        <v>0.6966666666666667</v>
      </c>
      <c r="H210" s="8">
        <v>4.5</v>
      </c>
      <c r="I210" s="23">
        <v>3.135</v>
      </c>
      <c r="J210" s="24">
        <v>15.190560000000001</v>
      </c>
      <c r="K210" s="8">
        <v>0.7595280000000002</v>
      </c>
      <c r="L210" s="8">
        <f t="shared" si="61"/>
        <v>19.085088</v>
      </c>
      <c r="M210" s="8">
        <f t="shared" si="62"/>
        <v>1.3933333333333333</v>
      </c>
      <c r="N210" s="8">
        <f t="shared" si="63"/>
        <v>6.27</v>
      </c>
      <c r="O210" s="8">
        <f t="shared" si="64"/>
        <v>30.381120000000003</v>
      </c>
      <c r="P210" s="8">
        <f t="shared" si="65"/>
        <v>1.5190560000000004</v>
      </c>
      <c r="Q210" s="8">
        <f t="shared" si="66"/>
        <v>38.170176</v>
      </c>
    </row>
    <row r="211" spans="1:17" ht="15.75" outlineLevel="1">
      <c r="A211" s="5">
        <f t="shared" si="67"/>
        <v>6</v>
      </c>
      <c r="B211" s="41" t="s">
        <v>197</v>
      </c>
      <c r="C211" s="29"/>
      <c r="D211" s="63"/>
      <c r="E211" s="6" t="s">
        <v>24</v>
      </c>
      <c r="F211" s="8">
        <v>2</v>
      </c>
      <c r="G211" s="8">
        <f t="shared" si="60"/>
        <v>0.6966666666666667</v>
      </c>
      <c r="H211" s="8">
        <v>4.5</v>
      </c>
      <c r="I211" s="23">
        <v>3.135</v>
      </c>
      <c r="J211" s="24">
        <v>17.87016</v>
      </c>
      <c r="K211" s="8">
        <v>0.8935080000000001</v>
      </c>
      <c r="L211" s="8">
        <f t="shared" si="61"/>
        <v>21.898668</v>
      </c>
      <c r="M211" s="8">
        <f t="shared" si="62"/>
        <v>1.3933333333333333</v>
      </c>
      <c r="N211" s="8">
        <f t="shared" si="63"/>
        <v>6.27</v>
      </c>
      <c r="O211" s="8">
        <f t="shared" si="64"/>
        <v>35.74032</v>
      </c>
      <c r="P211" s="8">
        <f t="shared" si="65"/>
        <v>1.7870160000000002</v>
      </c>
      <c r="Q211" s="8">
        <f t="shared" si="66"/>
        <v>43.797336</v>
      </c>
    </row>
    <row r="212" spans="1:17" ht="15.75" outlineLevel="1">
      <c r="A212" s="5">
        <f t="shared" si="67"/>
        <v>7</v>
      </c>
      <c r="B212" s="41" t="s">
        <v>198</v>
      </c>
      <c r="C212" s="29"/>
      <c r="D212" s="63"/>
      <c r="E212" s="6" t="s">
        <v>24</v>
      </c>
      <c r="F212" s="8">
        <v>1</v>
      </c>
      <c r="G212" s="8">
        <f t="shared" si="60"/>
        <v>0.7333333333333333</v>
      </c>
      <c r="H212" s="8">
        <v>4.5</v>
      </c>
      <c r="I212" s="23">
        <v>3.3</v>
      </c>
      <c r="J212" s="24">
        <v>22.07744</v>
      </c>
      <c r="K212" s="8">
        <v>1.1038720000000002</v>
      </c>
      <c r="L212" s="8">
        <f t="shared" si="61"/>
        <v>26.481312</v>
      </c>
      <c r="M212" s="8">
        <f t="shared" si="62"/>
        <v>0.7333333333333333</v>
      </c>
      <c r="N212" s="8">
        <f t="shared" si="63"/>
        <v>3.3</v>
      </c>
      <c r="O212" s="8">
        <f t="shared" si="64"/>
        <v>22.07744</v>
      </c>
      <c r="P212" s="8">
        <f t="shared" si="65"/>
        <v>1.1038720000000002</v>
      </c>
      <c r="Q212" s="8">
        <f t="shared" si="66"/>
        <v>26.481312</v>
      </c>
    </row>
    <row r="213" spans="1:17" ht="15.75" outlineLevel="1">
      <c r="A213" s="5">
        <f t="shared" si="67"/>
        <v>8</v>
      </c>
      <c r="B213" s="41" t="s">
        <v>199</v>
      </c>
      <c r="C213" s="29"/>
      <c r="D213" s="63"/>
      <c r="E213" s="6" t="s">
        <v>24</v>
      </c>
      <c r="F213" s="8">
        <v>2</v>
      </c>
      <c r="G213" s="8">
        <f t="shared" si="60"/>
        <v>0.66</v>
      </c>
      <c r="H213" s="8">
        <v>4.5</v>
      </c>
      <c r="I213" s="23">
        <v>2.97</v>
      </c>
      <c r="J213" s="24">
        <v>8.5008</v>
      </c>
      <c r="K213" s="8">
        <v>0.42504000000000003</v>
      </c>
      <c r="L213" s="8">
        <f t="shared" si="61"/>
        <v>11.89584</v>
      </c>
      <c r="M213" s="8">
        <f t="shared" si="62"/>
        <v>1.32</v>
      </c>
      <c r="N213" s="8">
        <f t="shared" si="63"/>
        <v>5.94</v>
      </c>
      <c r="O213" s="8">
        <f t="shared" si="64"/>
        <v>17.0016</v>
      </c>
      <c r="P213" s="8">
        <f t="shared" si="65"/>
        <v>0.8500800000000001</v>
      </c>
      <c r="Q213" s="8">
        <f t="shared" si="66"/>
        <v>23.79168</v>
      </c>
    </row>
    <row r="214" spans="1:17" ht="15.75" outlineLevel="1">
      <c r="A214" s="5">
        <f t="shared" si="67"/>
        <v>9</v>
      </c>
      <c r="B214" s="41" t="s">
        <v>200</v>
      </c>
      <c r="C214" s="29"/>
      <c r="D214" s="63"/>
      <c r="E214" s="6" t="s">
        <v>24</v>
      </c>
      <c r="F214" s="8">
        <v>2</v>
      </c>
      <c r="G214" s="8">
        <f t="shared" si="60"/>
        <v>0.66</v>
      </c>
      <c r="H214" s="8">
        <v>4.5</v>
      </c>
      <c r="I214" s="23">
        <v>2.97</v>
      </c>
      <c r="J214" s="24">
        <v>11.346720000000001</v>
      </c>
      <c r="K214" s="8">
        <v>0.5673360000000001</v>
      </c>
      <c r="L214" s="8">
        <f t="shared" si="61"/>
        <v>14.884056000000003</v>
      </c>
      <c r="M214" s="8">
        <f t="shared" si="62"/>
        <v>1.32</v>
      </c>
      <c r="N214" s="8">
        <f t="shared" si="63"/>
        <v>5.94</v>
      </c>
      <c r="O214" s="8">
        <f t="shared" si="64"/>
        <v>22.693440000000002</v>
      </c>
      <c r="P214" s="8">
        <f t="shared" si="65"/>
        <v>1.1346720000000001</v>
      </c>
      <c r="Q214" s="8">
        <f t="shared" si="66"/>
        <v>29.768112000000006</v>
      </c>
    </row>
    <row r="215" spans="1:17" ht="26.25" outlineLevel="1">
      <c r="A215" s="5">
        <f t="shared" si="67"/>
        <v>10</v>
      </c>
      <c r="B215" s="34" t="s">
        <v>201</v>
      </c>
      <c r="C215" s="29"/>
      <c r="D215" s="63"/>
      <c r="E215" s="6" t="s">
        <v>91</v>
      </c>
      <c r="F215" s="8">
        <v>2</v>
      </c>
      <c r="G215" s="8">
        <f t="shared" si="60"/>
        <v>0.8555555555555556</v>
      </c>
      <c r="H215" s="8">
        <v>4.5</v>
      </c>
      <c r="I215" s="23">
        <v>3.85</v>
      </c>
      <c r="J215" s="24">
        <v>2.60568</v>
      </c>
      <c r="K215" s="8">
        <v>0.13028400000000004</v>
      </c>
      <c r="L215" s="8">
        <f t="shared" si="61"/>
        <v>6.585964000000001</v>
      </c>
      <c r="M215" s="8">
        <f t="shared" si="62"/>
        <v>1.7111111111111112</v>
      </c>
      <c r="N215" s="8">
        <f t="shared" si="63"/>
        <v>7.7</v>
      </c>
      <c r="O215" s="8">
        <f t="shared" si="64"/>
        <v>5.21136</v>
      </c>
      <c r="P215" s="8">
        <f t="shared" si="65"/>
        <v>0.2605680000000001</v>
      </c>
      <c r="Q215" s="8">
        <f t="shared" si="66"/>
        <v>13.171928000000001</v>
      </c>
    </row>
    <row r="216" spans="1:17" ht="26.25" outlineLevel="1">
      <c r="A216" s="5">
        <f t="shared" si="67"/>
        <v>11</v>
      </c>
      <c r="B216" s="34" t="s">
        <v>202</v>
      </c>
      <c r="C216" s="29"/>
      <c r="D216" s="63"/>
      <c r="E216" s="6" t="s">
        <v>91</v>
      </c>
      <c r="F216" s="23">
        <v>22</v>
      </c>
      <c r="G216" s="8">
        <f t="shared" si="60"/>
        <v>0.8555555555555556</v>
      </c>
      <c r="H216" s="8">
        <v>4.5</v>
      </c>
      <c r="I216" s="23">
        <v>3.85</v>
      </c>
      <c r="J216" s="24">
        <v>4.19496</v>
      </c>
      <c r="K216" s="8">
        <v>0.20974800000000002</v>
      </c>
      <c r="L216" s="8">
        <f t="shared" si="61"/>
        <v>8.254708</v>
      </c>
      <c r="M216" s="8">
        <f t="shared" si="62"/>
        <v>18.822222222222223</v>
      </c>
      <c r="N216" s="8">
        <f t="shared" si="63"/>
        <v>84.7</v>
      </c>
      <c r="O216" s="8">
        <f t="shared" si="64"/>
        <v>92.28912</v>
      </c>
      <c r="P216" s="8">
        <f t="shared" si="65"/>
        <v>4.614456000000001</v>
      </c>
      <c r="Q216" s="8">
        <f t="shared" si="66"/>
        <v>181.603576</v>
      </c>
    </row>
    <row r="217" spans="1:17" ht="26.25" outlineLevel="1">
      <c r="A217" s="5">
        <f t="shared" si="67"/>
        <v>12</v>
      </c>
      <c r="B217" s="34" t="s">
        <v>203</v>
      </c>
      <c r="C217" s="29"/>
      <c r="D217" s="63"/>
      <c r="E217" s="6" t="s">
        <v>91</v>
      </c>
      <c r="F217" s="8">
        <v>15</v>
      </c>
      <c r="G217" s="8">
        <f t="shared" si="60"/>
        <v>0.8555555555555556</v>
      </c>
      <c r="H217" s="8">
        <v>4.5</v>
      </c>
      <c r="I217" s="23">
        <v>3.85</v>
      </c>
      <c r="J217" s="24">
        <v>6.468</v>
      </c>
      <c r="K217" s="8">
        <v>0.3234</v>
      </c>
      <c r="L217" s="8">
        <f t="shared" si="61"/>
        <v>10.6414</v>
      </c>
      <c r="M217" s="8">
        <f t="shared" si="62"/>
        <v>12.833333333333334</v>
      </c>
      <c r="N217" s="8">
        <f t="shared" si="63"/>
        <v>57.75</v>
      </c>
      <c r="O217" s="8">
        <f t="shared" si="64"/>
        <v>97.02</v>
      </c>
      <c r="P217" s="8">
        <f t="shared" si="65"/>
        <v>4.851</v>
      </c>
      <c r="Q217" s="8">
        <f t="shared" si="66"/>
        <v>159.62099999999998</v>
      </c>
    </row>
    <row r="218" spans="1:17" ht="15.75" outlineLevel="1">
      <c r="A218" s="5">
        <f t="shared" si="67"/>
        <v>13</v>
      </c>
      <c r="B218" s="34" t="s">
        <v>204</v>
      </c>
      <c r="C218" s="29"/>
      <c r="D218" s="63"/>
      <c r="E218" s="6" t="s">
        <v>24</v>
      </c>
      <c r="F218" s="8">
        <v>1</v>
      </c>
      <c r="G218" s="8">
        <f t="shared" si="60"/>
        <v>1.3972933333333333</v>
      </c>
      <c r="H218" s="8">
        <v>4.5</v>
      </c>
      <c r="I218" s="23">
        <v>6.28782</v>
      </c>
      <c r="J218" s="24">
        <v>44.014739999999996</v>
      </c>
      <c r="K218" s="8">
        <v>2.200737</v>
      </c>
      <c r="L218" s="8">
        <f t="shared" si="61"/>
        <v>52.50329699999999</v>
      </c>
      <c r="M218" s="8">
        <f t="shared" si="62"/>
        <v>1.3972933333333333</v>
      </c>
      <c r="N218" s="8">
        <f t="shared" si="63"/>
        <v>6.28782</v>
      </c>
      <c r="O218" s="8">
        <f t="shared" si="64"/>
        <v>44.014739999999996</v>
      </c>
      <c r="P218" s="8">
        <f t="shared" si="65"/>
        <v>2.200737</v>
      </c>
      <c r="Q218" s="8">
        <f t="shared" si="66"/>
        <v>52.50329699999999</v>
      </c>
    </row>
    <row r="219" spans="1:17" ht="18.75" outlineLevel="1">
      <c r="A219" s="5"/>
      <c r="B219" s="46" t="s">
        <v>205</v>
      </c>
      <c r="C219" s="29"/>
      <c r="D219" s="63"/>
      <c r="E219" s="6"/>
      <c r="F219" s="8"/>
      <c r="G219" s="8"/>
      <c r="H219" s="8"/>
      <c r="I219" s="23"/>
      <c r="J219" s="24"/>
      <c r="K219" s="8"/>
      <c r="L219" s="8"/>
      <c r="M219" s="8"/>
      <c r="N219" s="8"/>
      <c r="O219" s="8"/>
      <c r="P219" s="8"/>
      <c r="Q219" s="8"/>
    </row>
    <row r="220" spans="1:17" ht="26.25" outlineLevel="1">
      <c r="A220" s="5">
        <v>1</v>
      </c>
      <c r="B220" s="34" t="s">
        <v>206</v>
      </c>
      <c r="C220" s="29"/>
      <c r="D220" s="63"/>
      <c r="E220" s="6" t="s">
        <v>24</v>
      </c>
      <c r="F220" s="8">
        <v>1</v>
      </c>
      <c r="G220" s="8">
        <f aca="true" t="shared" si="68" ref="G220:G240">I220/H220</f>
        <v>1.7404444444444447</v>
      </c>
      <c r="H220" s="8">
        <v>4.5</v>
      </c>
      <c r="I220" s="23">
        <v>7.832000000000001</v>
      </c>
      <c r="J220" s="24">
        <v>290.0406331541221</v>
      </c>
      <c r="K220" s="8">
        <v>5.794250000000001</v>
      </c>
      <c r="L220" s="8">
        <f aca="true" t="shared" si="69" ref="L220:L240">K220+J220+I220</f>
        <v>303.66688315412205</v>
      </c>
      <c r="M220" s="8">
        <f t="shared" si="62"/>
        <v>1.7404444444444447</v>
      </c>
      <c r="N220" s="8">
        <f aca="true" t="shared" si="70" ref="N220:N240">I220*F220</f>
        <v>7.832000000000001</v>
      </c>
      <c r="O220" s="8">
        <f aca="true" t="shared" si="71" ref="O220:O240">J220*F220</f>
        <v>290.0406331541221</v>
      </c>
      <c r="P220" s="8">
        <f aca="true" t="shared" si="72" ref="P220:P240">K220*F220</f>
        <v>5.794250000000001</v>
      </c>
      <c r="Q220" s="8">
        <f t="shared" si="66"/>
        <v>303.66688315412205</v>
      </c>
    </row>
    <row r="221" spans="1:17" ht="26.25" outlineLevel="1">
      <c r="A221" s="5">
        <f>A220+1</f>
        <v>2</v>
      </c>
      <c r="B221" s="34" t="s">
        <v>207</v>
      </c>
      <c r="C221" s="29"/>
      <c r="D221" s="63"/>
      <c r="E221" s="6" t="s">
        <v>24</v>
      </c>
      <c r="F221" s="8">
        <v>1</v>
      </c>
      <c r="G221" s="8">
        <f t="shared" si="68"/>
        <v>0.6966666666666667</v>
      </c>
      <c r="H221" s="8">
        <v>4.5</v>
      </c>
      <c r="I221" s="23">
        <v>3.135</v>
      </c>
      <c r="J221" s="24">
        <v>70</v>
      </c>
      <c r="K221" s="8">
        <v>3.5</v>
      </c>
      <c r="L221" s="8">
        <f t="shared" si="69"/>
        <v>76.635</v>
      </c>
      <c r="M221" s="8">
        <f t="shared" si="62"/>
        <v>0.6966666666666667</v>
      </c>
      <c r="N221" s="8">
        <f t="shared" si="70"/>
        <v>3.135</v>
      </c>
      <c r="O221" s="8">
        <f t="shared" si="71"/>
        <v>70</v>
      </c>
      <c r="P221" s="8">
        <f t="shared" si="72"/>
        <v>3.5</v>
      </c>
      <c r="Q221" s="8">
        <f t="shared" si="66"/>
        <v>76.635</v>
      </c>
    </row>
    <row r="222" spans="1:17" ht="15.75" outlineLevel="1">
      <c r="A222" s="5">
        <f aca="true" t="shared" si="73" ref="A222:A240">A221+1</f>
        <v>3</v>
      </c>
      <c r="B222" s="34" t="s">
        <v>208</v>
      </c>
      <c r="C222" s="29"/>
      <c r="D222" s="63"/>
      <c r="E222" s="6" t="s">
        <v>24</v>
      </c>
      <c r="F222" s="8">
        <v>2</v>
      </c>
      <c r="G222" s="8">
        <f t="shared" si="68"/>
        <v>0.30066666666666664</v>
      </c>
      <c r="H222" s="8">
        <v>4.5</v>
      </c>
      <c r="I222" s="23">
        <v>1.353</v>
      </c>
      <c r="J222" s="24">
        <v>8.31138</v>
      </c>
      <c r="K222" s="8">
        <v>0.415569</v>
      </c>
      <c r="L222" s="8">
        <f t="shared" si="69"/>
        <v>10.079949</v>
      </c>
      <c r="M222" s="8">
        <f t="shared" si="62"/>
        <v>0.6013333333333333</v>
      </c>
      <c r="N222" s="8">
        <f t="shared" si="70"/>
        <v>2.706</v>
      </c>
      <c r="O222" s="8">
        <f t="shared" si="71"/>
        <v>16.62276</v>
      </c>
      <c r="P222" s="8">
        <f t="shared" si="72"/>
        <v>0.831138</v>
      </c>
      <c r="Q222" s="8">
        <f t="shared" si="66"/>
        <v>20.159898</v>
      </c>
    </row>
    <row r="223" spans="1:17" ht="15.75" outlineLevel="1">
      <c r="A223" s="5">
        <f t="shared" si="73"/>
        <v>4</v>
      </c>
      <c r="B223" s="34" t="s">
        <v>209</v>
      </c>
      <c r="C223" s="29"/>
      <c r="D223" s="63"/>
      <c r="E223" s="6" t="s">
        <v>24</v>
      </c>
      <c r="F223" s="8">
        <v>1</v>
      </c>
      <c r="G223" s="8">
        <f t="shared" si="68"/>
        <v>1.65</v>
      </c>
      <c r="H223" s="8">
        <v>4.5</v>
      </c>
      <c r="I223" s="23">
        <v>7.425</v>
      </c>
      <c r="J223" s="24">
        <v>32.76042</v>
      </c>
      <c r="K223" s="8">
        <v>1.6380210000000002</v>
      </c>
      <c r="L223" s="8">
        <f t="shared" si="69"/>
        <v>41.823441</v>
      </c>
      <c r="M223" s="8">
        <f t="shared" si="62"/>
        <v>1.65</v>
      </c>
      <c r="N223" s="8">
        <f t="shared" si="70"/>
        <v>7.425</v>
      </c>
      <c r="O223" s="8">
        <f t="shared" si="71"/>
        <v>32.76042</v>
      </c>
      <c r="P223" s="8">
        <f t="shared" si="72"/>
        <v>1.6380210000000002</v>
      </c>
      <c r="Q223" s="8">
        <f t="shared" si="66"/>
        <v>41.823441</v>
      </c>
    </row>
    <row r="224" spans="1:17" ht="15.75" outlineLevel="1">
      <c r="A224" s="5">
        <f t="shared" si="73"/>
        <v>5</v>
      </c>
      <c r="B224" s="34" t="s">
        <v>210</v>
      </c>
      <c r="C224" s="29"/>
      <c r="D224" s="63"/>
      <c r="E224" s="6" t="s">
        <v>24</v>
      </c>
      <c r="F224" s="8">
        <v>4</v>
      </c>
      <c r="G224" s="8">
        <f t="shared" si="68"/>
        <v>0.6006000000000001</v>
      </c>
      <c r="H224" s="8">
        <v>4.5</v>
      </c>
      <c r="I224" s="23">
        <v>2.7027000000000005</v>
      </c>
      <c r="J224" s="24">
        <v>18.9189</v>
      </c>
      <c r="K224" s="8">
        <v>0.9459450000000001</v>
      </c>
      <c r="L224" s="8">
        <f t="shared" si="69"/>
        <v>22.567545000000003</v>
      </c>
      <c r="M224" s="8">
        <f t="shared" si="62"/>
        <v>2.4024000000000005</v>
      </c>
      <c r="N224" s="8">
        <f t="shared" si="70"/>
        <v>10.810800000000002</v>
      </c>
      <c r="O224" s="8">
        <f t="shared" si="71"/>
        <v>75.6756</v>
      </c>
      <c r="P224" s="8">
        <f t="shared" si="72"/>
        <v>3.7837800000000006</v>
      </c>
      <c r="Q224" s="8">
        <f t="shared" si="66"/>
        <v>90.27018000000001</v>
      </c>
    </row>
    <row r="225" spans="1:17" ht="15.75" outlineLevel="1">
      <c r="A225" s="5">
        <f t="shared" si="73"/>
        <v>6</v>
      </c>
      <c r="B225" s="34" t="s">
        <v>211</v>
      </c>
      <c r="C225" s="29"/>
      <c r="D225" s="63"/>
      <c r="E225" s="6" t="s">
        <v>24</v>
      </c>
      <c r="F225" s="8">
        <v>1</v>
      </c>
      <c r="G225" s="8">
        <f t="shared" si="68"/>
        <v>0.7944444444444445</v>
      </c>
      <c r="H225" s="8">
        <v>4.5</v>
      </c>
      <c r="I225" s="23">
        <v>3.575</v>
      </c>
      <c r="J225" s="24">
        <v>6.5604</v>
      </c>
      <c r="K225" s="8">
        <v>0.32802000000000003</v>
      </c>
      <c r="L225" s="8">
        <f t="shared" si="69"/>
        <v>10.46342</v>
      </c>
      <c r="M225" s="8">
        <f t="shared" si="62"/>
        <v>0.7944444444444445</v>
      </c>
      <c r="N225" s="8">
        <f t="shared" si="70"/>
        <v>3.575</v>
      </c>
      <c r="O225" s="8">
        <f t="shared" si="71"/>
        <v>6.5604</v>
      </c>
      <c r="P225" s="8">
        <f t="shared" si="72"/>
        <v>0.32802000000000003</v>
      </c>
      <c r="Q225" s="8">
        <f t="shared" si="66"/>
        <v>10.46342</v>
      </c>
    </row>
    <row r="226" spans="1:17" ht="26.25" outlineLevel="1">
      <c r="A226" s="5">
        <f t="shared" si="73"/>
        <v>7</v>
      </c>
      <c r="B226" s="34" t="s">
        <v>212</v>
      </c>
      <c r="C226" s="29"/>
      <c r="D226" s="63"/>
      <c r="E226" s="6" t="s">
        <v>24</v>
      </c>
      <c r="F226" s="8">
        <v>4</v>
      </c>
      <c r="G226" s="8">
        <f t="shared" si="68"/>
        <v>0.46444444444444444</v>
      </c>
      <c r="H226" s="8">
        <v>4.5</v>
      </c>
      <c r="I226" s="23">
        <v>2.09</v>
      </c>
      <c r="J226" s="24">
        <v>7.1071</v>
      </c>
      <c r="K226" s="8">
        <v>0.35535500000000003</v>
      </c>
      <c r="L226" s="8">
        <f t="shared" si="69"/>
        <v>9.552455</v>
      </c>
      <c r="M226" s="8">
        <f t="shared" si="62"/>
        <v>1.8577777777777778</v>
      </c>
      <c r="N226" s="8">
        <f t="shared" si="70"/>
        <v>8.36</v>
      </c>
      <c r="O226" s="8">
        <f t="shared" si="71"/>
        <v>28.4284</v>
      </c>
      <c r="P226" s="8">
        <f t="shared" si="72"/>
        <v>1.4214200000000001</v>
      </c>
      <c r="Q226" s="8">
        <f t="shared" si="66"/>
        <v>38.20982</v>
      </c>
    </row>
    <row r="227" spans="1:17" ht="26.25" outlineLevel="1">
      <c r="A227" s="5">
        <f t="shared" si="73"/>
        <v>8</v>
      </c>
      <c r="B227" s="34" t="s">
        <v>193</v>
      </c>
      <c r="C227" s="29"/>
      <c r="D227" s="63"/>
      <c r="E227" s="6" t="s">
        <v>24</v>
      </c>
      <c r="F227" s="8">
        <v>2</v>
      </c>
      <c r="G227" s="8">
        <f t="shared" si="68"/>
        <v>0.46444444444444444</v>
      </c>
      <c r="H227" s="8">
        <v>4.5</v>
      </c>
      <c r="I227" s="23">
        <v>2.09</v>
      </c>
      <c r="J227" s="24">
        <v>7.307300000000001</v>
      </c>
      <c r="K227" s="8">
        <v>0.3653650000000001</v>
      </c>
      <c r="L227" s="8">
        <f t="shared" si="69"/>
        <v>9.762665</v>
      </c>
      <c r="M227" s="8">
        <f t="shared" si="62"/>
        <v>0.9288888888888889</v>
      </c>
      <c r="N227" s="8">
        <f t="shared" si="70"/>
        <v>4.18</v>
      </c>
      <c r="O227" s="8">
        <f t="shared" si="71"/>
        <v>14.614600000000001</v>
      </c>
      <c r="P227" s="8">
        <f t="shared" si="72"/>
        <v>0.7307300000000002</v>
      </c>
      <c r="Q227" s="8">
        <f t="shared" si="66"/>
        <v>19.52533</v>
      </c>
    </row>
    <row r="228" spans="1:17" ht="26.25" outlineLevel="1">
      <c r="A228" s="5">
        <f t="shared" si="73"/>
        <v>9</v>
      </c>
      <c r="B228" s="34" t="s">
        <v>213</v>
      </c>
      <c r="C228" s="29"/>
      <c r="D228" s="63"/>
      <c r="E228" s="6" t="s">
        <v>24</v>
      </c>
      <c r="F228" s="8">
        <v>4</v>
      </c>
      <c r="G228" s="8">
        <f t="shared" si="68"/>
        <v>0.46444444444444444</v>
      </c>
      <c r="H228" s="8">
        <v>4.5</v>
      </c>
      <c r="I228" s="23">
        <v>2.09</v>
      </c>
      <c r="J228" s="24">
        <v>7.307300000000001</v>
      </c>
      <c r="K228" s="8">
        <v>0.3653650000000001</v>
      </c>
      <c r="L228" s="8">
        <f t="shared" si="69"/>
        <v>9.762665</v>
      </c>
      <c r="M228" s="8">
        <f t="shared" si="62"/>
        <v>1.8577777777777778</v>
      </c>
      <c r="N228" s="8">
        <f t="shared" si="70"/>
        <v>8.36</v>
      </c>
      <c r="O228" s="8">
        <f t="shared" si="71"/>
        <v>29.229200000000002</v>
      </c>
      <c r="P228" s="8">
        <f t="shared" si="72"/>
        <v>1.4614600000000004</v>
      </c>
      <c r="Q228" s="8">
        <f t="shared" si="66"/>
        <v>39.05066</v>
      </c>
    </row>
    <row r="229" spans="1:17" ht="15.75" outlineLevel="1">
      <c r="A229" s="5">
        <f t="shared" si="73"/>
        <v>10</v>
      </c>
      <c r="B229" s="41" t="s">
        <v>214</v>
      </c>
      <c r="C229" s="29"/>
      <c r="D229" s="63"/>
      <c r="E229" s="6" t="s">
        <v>24</v>
      </c>
      <c r="F229" s="8">
        <v>1</v>
      </c>
      <c r="G229" s="8">
        <f t="shared" si="68"/>
        <v>0.66</v>
      </c>
      <c r="H229" s="8">
        <v>4.5</v>
      </c>
      <c r="I229" s="23">
        <v>2.97</v>
      </c>
      <c r="J229" s="24">
        <v>10.872399999999999</v>
      </c>
      <c r="K229" s="8">
        <v>0.5436200000000001</v>
      </c>
      <c r="L229" s="8">
        <f t="shared" si="69"/>
        <v>14.38602</v>
      </c>
      <c r="M229" s="8">
        <f t="shared" si="62"/>
        <v>0.66</v>
      </c>
      <c r="N229" s="8">
        <f t="shared" si="70"/>
        <v>2.97</v>
      </c>
      <c r="O229" s="8">
        <f t="shared" si="71"/>
        <v>10.872399999999999</v>
      </c>
      <c r="P229" s="8">
        <f t="shared" si="72"/>
        <v>0.5436200000000001</v>
      </c>
      <c r="Q229" s="8">
        <f t="shared" si="66"/>
        <v>14.38602</v>
      </c>
    </row>
    <row r="230" spans="1:17" ht="15.75" outlineLevel="1">
      <c r="A230" s="5">
        <f t="shared" si="73"/>
        <v>11</v>
      </c>
      <c r="B230" s="41" t="s">
        <v>215</v>
      </c>
      <c r="C230" s="29"/>
      <c r="D230" s="63"/>
      <c r="E230" s="6" t="s">
        <v>24</v>
      </c>
      <c r="F230" s="8">
        <v>1</v>
      </c>
      <c r="G230" s="8">
        <f t="shared" si="68"/>
        <v>0.66</v>
      </c>
      <c r="H230" s="8">
        <v>4.5</v>
      </c>
      <c r="I230" s="23">
        <v>2.97</v>
      </c>
      <c r="J230" s="24">
        <v>12.0428</v>
      </c>
      <c r="K230" s="8">
        <v>0.6021400000000001</v>
      </c>
      <c r="L230" s="8">
        <f t="shared" si="69"/>
        <v>15.61494</v>
      </c>
      <c r="M230" s="8">
        <f t="shared" si="62"/>
        <v>0.66</v>
      </c>
      <c r="N230" s="8">
        <f t="shared" si="70"/>
        <v>2.97</v>
      </c>
      <c r="O230" s="8">
        <f t="shared" si="71"/>
        <v>12.0428</v>
      </c>
      <c r="P230" s="8">
        <f t="shared" si="72"/>
        <v>0.6021400000000001</v>
      </c>
      <c r="Q230" s="8">
        <f t="shared" si="66"/>
        <v>15.61494</v>
      </c>
    </row>
    <row r="231" spans="1:17" ht="15.75" outlineLevel="1">
      <c r="A231" s="5">
        <f t="shared" si="73"/>
        <v>12</v>
      </c>
      <c r="B231" s="34" t="s">
        <v>216</v>
      </c>
      <c r="C231" s="29"/>
      <c r="D231" s="63"/>
      <c r="E231" s="6" t="s">
        <v>24</v>
      </c>
      <c r="F231" s="8">
        <v>1</v>
      </c>
      <c r="G231" s="8">
        <f t="shared" si="68"/>
        <v>0.66</v>
      </c>
      <c r="H231" s="8">
        <v>4.5</v>
      </c>
      <c r="I231" s="23">
        <v>2.97</v>
      </c>
      <c r="J231" s="24">
        <v>7.82782</v>
      </c>
      <c r="K231" s="8">
        <v>0.39139100000000004</v>
      </c>
      <c r="L231" s="8">
        <f t="shared" si="69"/>
        <v>11.189211</v>
      </c>
      <c r="M231" s="8">
        <f t="shared" si="62"/>
        <v>0.66</v>
      </c>
      <c r="N231" s="8">
        <f t="shared" si="70"/>
        <v>2.97</v>
      </c>
      <c r="O231" s="8">
        <f t="shared" si="71"/>
        <v>7.82782</v>
      </c>
      <c r="P231" s="8">
        <f t="shared" si="72"/>
        <v>0.39139100000000004</v>
      </c>
      <c r="Q231" s="8">
        <f t="shared" si="66"/>
        <v>11.189211</v>
      </c>
    </row>
    <row r="232" spans="1:17" ht="26.25" outlineLevel="1">
      <c r="A232" s="5">
        <f t="shared" si="73"/>
        <v>13</v>
      </c>
      <c r="B232" s="34" t="s">
        <v>201</v>
      </c>
      <c r="C232" s="29"/>
      <c r="D232" s="63"/>
      <c r="E232" s="6" t="s">
        <v>91</v>
      </c>
      <c r="F232" s="8">
        <v>2</v>
      </c>
      <c r="G232" s="8">
        <f t="shared" si="68"/>
        <v>0.8555555555555556</v>
      </c>
      <c r="H232" s="8">
        <v>4.5</v>
      </c>
      <c r="I232" s="23">
        <v>3.85</v>
      </c>
      <c r="J232" s="24">
        <v>2.82282</v>
      </c>
      <c r="K232" s="8">
        <v>0.14114100000000002</v>
      </c>
      <c r="L232" s="8">
        <f t="shared" si="69"/>
        <v>6.813961000000001</v>
      </c>
      <c r="M232" s="8">
        <f t="shared" si="62"/>
        <v>1.7111111111111112</v>
      </c>
      <c r="N232" s="8">
        <f t="shared" si="70"/>
        <v>7.7</v>
      </c>
      <c r="O232" s="8">
        <f t="shared" si="71"/>
        <v>5.64564</v>
      </c>
      <c r="P232" s="8">
        <f t="shared" si="72"/>
        <v>0.28228200000000003</v>
      </c>
      <c r="Q232" s="8">
        <f t="shared" si="66"/>
        <v>13.627922000000002</v>
      </c>
    </row>
    <row r="233" spans="1:17" ht="26.25" outlineLevel="1">
      <c r="A233" s="5">
        <f t="shared" si="73"/>
        <v>14</v>
      </c>
      <c r="B233" s="34" t="s">
        <v>217</v>
      </c>
      <c r="C233" s="29"/>
      <c r="D233" s="63"/>
      <c r="E233" s="6" t="s">
        <v>91</v>
      </c>
      <c r="F233" s="8">
        <v>1</v>
      </c>
      <c r="G233" s="8">
        <f t="shared" si="68"/>
        <v>0.8555555555555556</v>
      </c>
      <c r="H233" s="8">
        <v>4.5</v>
      </c>
      <c r="I233" s="23">
        <v>3.85</v>
      </c>
      <c r="J233" s="24">
        <v>3.58358</v>
      </c>
      <c r="K233" s="8">
        <v>0.17917900000000003</v>
      </c>
      <c r="L233" s="8">
        <f t="shared" si="69"/>
        <v>7.6127590000000005</v>
      </c>
      <c r="M233" s="8">
        <f t="shared" si="62"/>
        <v>0.8555555555555556</v>
      </c>
      <c r="N233" s="8">
        <f t="shared" si="70"/>
        <v>3.85</v>
      </c>
      <c r="O233" s="8">
        <f t="shared" si="71"/>
        <v>3.58358</v>
      </c>
      <c r="P233" s="8">
        <f t="shared" si="72"/>
        <v>0.17917900000000003</v>
      </c>
      <c r="Q233" s="8">
        <f t="shared" si="66"/>
        <v>7.6127590000000005</v>
      </c>
    </row>
    <row r="234" spans="1:17" ht="26.25" outlineLevel="1">
      <c r="A234" s="5">
        <f t="shared" si="73"/>
        <v>15</v>
      </c>
      <c r="B234" s="34" t="s">
        <v>218</v>
      </c>
      <c r="C234" s="29"/>
      <c r="D234" s="63"/>
      <c r="E234" s="6" t="s">
        <v>91</v>
      </c>
      <c r="F234" s="8">
        <v>15</v>
      </c>
      <c r="G234" s="8">
        <f t="shared" si="68"/>
        <v>0.8555555555555556</v>
      </c>
      <c r="H234" s="8">
        <v>4.5</v>
      </c>
      <c r="I234" s="23">
        <v>3.85</v>
      </c>
      <c r="J234" s="24">
        <v>4.54454</v>
      </c>
      <c r="K234" s="8">
        <v>0.22722700000000004</v>
      </c>
      <c r="L234" s="8">
        <f t="shared" si="69"/>
        <v>8.621767</v>
      </c>
      <c r="M234" s="8">
        <f t="shared" si="62"/>
        <v>12.833333333333334</v>
      </c>
      <c r="N234" s="8">
        <f t="shared" si="70"/>
        <v>57.75</v>
      </c>
      <c r="O234" s="8">
        <f t="shared" si="71"/>
        <v>68.1681</v>
      </c>
      <c r="P234" s="8">
        <f t="shared" si="72"/>
        <v>3.4084050000000006</v>
      </c>
      <c r="Q234" s="8">
        <f t="shared" si="66"/>
        <v>129.326505</v>
      </c>
    </row>
    <row r="235" spans="1:17" ht="15.75" outlineLevel="1">
      <c r="A235" s="5">
        <f t="shared" si="73"/>
        <v>16</v>
      </c>
      <c r="B235" s="34" t="s">
        <v>219</v>
      </c>
      <c r="C235" s="29"/>
      <c r="D235" s="63"/>
      <c r="E235" s="6" t="s">
        <v>24</v>
      </c>
      <c r="F235" s="8">
        <v>1</v>
      </c>
      <c r="G235" s="8">
        <f t="shared" si="68"/>
        <v>0.7064444444444445</v>
      </c>
      <c r="H235" s="8">
        <v>4.5</v>
      </c>
      <c r="I235" s="23">
        <v>3.1790000000000003</v>
      </c>
      <c r="J235" s="24">
        <v>10.01</v>
      </c>
      <c r="K235" s="8">
        <v>0.5005000000000001</v>
      </c>
      <c r="L235" s="8">
        <f t="shared" si="69"/>
        <v>13.6895</v>
      </c>
      <c r="M235" s="8">
        <f t="shared" si="62"/>
        <v>0.7064444444444445</v>
      </c>
      <c r="N235" s="8">
        <f t="shared" si="70"/>
        <v>3.1790000000000003</v>
      </c>
      <c r="O235" s="8">
        <f t="shared" si="71"/>
        <v>10.01</v>
      </c>
      <c r="P235" s="8">
        <f t="shared" si="72"/>
        <v>0.5005000000000001</v>
      </c>
      <c r="Q235" s="8">
        <f t="shared" si="66"/>
        <v>13.6895</v>
      </c>
    </row>
    <row r="236" spans="1:17" ht="15.75" outlineLevel="1">
      <c r="A236" s="5">
        <f t="shared" si="73"/>
        <v>17</v>
      </c>
      <c r="B236" s="34" t="s">
        <v>220</v>
      </c>
      <c r="C236" s="29"/>
      <c r="D236" s="63"/>
      <c r="E236" s="6" t="s">
        <v>24</v>
      </c>
      <c r="F236" s="8">
        <v>1</v>
      </c>
      <c r="G236" s="8">
        <f t="shared" si="68"/>
        <v>11.073333333333332</v>
      </c>
      <c r="H236" s="8">
        <v>4.5</v>
      </c>
      <c r="I236" s="23">
        <v>49.83</v>
      </c>
      <c r="J236" s="24">
        <v>130.9</v>
      </c>
      <c r="K236" s="8">
        <v>6.545</v>
      </c>
      <c r="L236" s="8">
        <f t="shared" si="69"/>
        <v>187.27499999999998</v>
      </c>
      <c r="M236" s="8">
        <f t="shared" si="62"/>
        <v>11.073333333333332</v>
      </c>
      <c r="N236" s="8">
        <f t="shared" si="70"/>
        <v>49.83</v>
      </c>
      <c r="O236" s="8">
        <f t="shared" si="71"/>
        <v>130.9</v>
      </c>
      <c r="P236" s="8">
        <f t="shared" si="72"/>
        <v>6.545</v>
      </c>
      <c r="Q236" s="8">
        <f t="shared" si="66"/>
        <v>187.27499999999998</v>
      </c>
    </row>
    <row r="237" spans="1:17" ht="15.75" outlineLevel="1">
      <c r="A237" s="5">
        <f t="shared" si="73"/>
        <v>18</v>
      </c>
      <c r="B237" s="34" t="s">
        <v>221</v>
      </c>
      <c r="C237" s="29"/>
      <c r="D237" s="63"/>
      <c r="E237" s="6" t="s">
        <v>30</v>
      </c>
      <c r="F237" s="23">
        <v>2.5</v>
      </c>
      <c r="G237" s="8">
        <f t="shared" si="68"/>
        <v>1.1</v>
      </c>
      <c r="H237" s="8">
        <v>4.5</v>
      </c>
      <c r="I237" s="23">
        <v>4.95</v>
      </c>
      <c r="J237" s="24">
        <v>7.7</v>
      </c>
      <c r="K237" s="8">
        <v>0.385</v>
      </c>
      <c r="L237" s="8">
        <f t="shared" si="69"/>
        <v>13.035</v>
      </c>
      <c r="M237" s="8">
        <f t="shared" si="62"/>
        <v>2.75</v>
      </c>
      <c r="N237" s="8">
        <f t="shared" si="70"/>
        <v>12.375</v>
      </c>
      <c r="O237" s="8">
        <f t="shared" si="71"/>
        <v>19.25</v>
      </c>
      <c r="P237" s="8">
        <f t="shared" si="72"/>
        <v>0.9625</v>
      </c>
      <c r="Q237" s="8">
        <f t="shared" si="66"/>
        <v>32.5875</v>
      </c>
    </row>
    <row r="238" spans="1:17" ht="26.25" outlineLevel="1">
      <c r="A238" s="5">
        <f t="shared" si="73"/>
        <v>19</v>
      </c>
      <c r="B238" s="34" t="s">
        <v>222</v>
      </c>
      <c r="C238" s="29"/>
      <c r="D238" s="63"/>
      <c r="E238" s="6" t="s">
        <v>30</v>
      </c>
      <c r="F238" s="8">
        <v>33</v>
      </c>
      <c r="G238" s="8">
        <f t="shared" si="68"/>
        <v>1.0777777777777777</v>
      </c>
      <c r="H238" s="8">
        <v>4.5</v>
      </c>
      <c r="I238" s="23">
        <v>4.85</v>
      </c>
      <c r="J238" s="24">
        <v>9.701999999999998</v>
      </c>
      <c r="K238" s="8">
        <v>4.851</v>
      </c>
      <c r="L238" s="8">
        <f t="shared" si="69"/>
        <v>19.403</v>
      </c>
      <c r="M238" s="8">
        <f t="shared" si="62"/>
        <v>35.56666666666666</v>
      </c>
      <c r="N238" s="8">
        <f t="shared" si="70"/>
        <v>160.04999999999998</v>
      </c>
      <c r="O238" s="8">
        <f t="shared" si="71"/>
        <v>320.16599999999994</v>
      </c>
      <c r="P238" s="8">
        <f t="shared" si="72"/>
        <v>160.083</v>
      </c>
      <c r="Q238" s="8">
        <f t="shared" si="66"/>
        <v>640.2989999999999</v>
      </c>
    </row>
    <row r="239" spans="1:17" ht="26.25" outlineLevel="1">
      <c r="A239" s="5">
        <f t="shared" si="73"/>
        <v>20</v>
      </c>
      <c r="B239" s="34" t="s">
        <v>223</v>
      </c>
      <c r="C239" s="29"/>
      <c r="D239" s="63"/>
      <c r="E239" s="6" t="s">
        <v>30</v>
      </c>
      <c r="F239" s="8">
        <v>31</v>
      </c>
      <c r="G239" s="8">
        <f t="shared" si="68"/>
        <v>0.7177777777777777</v>
      </c>
      <c r="H239" s="8">
        <v>4.5</v>
      </c>
      <c r="I239" s="23">
        <v>3.23</v>
      </c>
      <c r="J239" s="24">
        <v>6.468</v>
      </c>
      <c r="K239" s="8">
        <v>3.2340000000000004</v>
      </c>
      <c r="L239" s="8">
        <f t="shared" si="69"/>
        <v>12.932</v>
      </c>
      <c r="M239" s="8">
        <f t="shared" si="62"/>
        <v>22.25111111111111</v>
      </c>
      <c r="N239" s="8">
        <f t="shared" si="70"/>
        <v>100.13</v>
      </c>
      <c r="O239" s="8">
        <f t="shared" si="71"/>
        <v>200.508</v>
      </c>
      <c r="P239" s="8">
        <f t="shared" si="72"/>
        <v>100.25400000000002</v>
      </c>
      <c r="Q239" s="8">
        <f t="shared" si="66"/>
        <v>400.89200000000005</v>
      </c>
    </row>
    <row r="240" spans="1:17" ht="26.25" outlineLevel="1">
      <c r="A240" s="5">
        <f t="shared" si="73"/>
        <v>21</v>
      </c>
      <c r="B240" s="34" t="s">
        <v>224</v>
      </c>
      <c r="C240" s="29"/>
      <c r="D240" s="63"/>
      <c r="E240" s="6" t="s">
        <v>30</v>
      </c>
      <c r="F240" s="8">
        <v>31</v>
      </c>
      <c r="G240" s="8">
        <f t="shared" si="68"/>
        <v>2.205646857205208</v>
      </c>
      <c r="H240" s="8">
        <v>4.5</v>
      </c>
      <c r="I240" s="23">
        <v>9.925410857423435</v>
      </c>
      <c r="J240" s="24">
        <v>15.623999999999999</v>
      </c>
      <c r="K240" s="8">
        <v>7.815500000000001</v>
      </c>
      <c r="L240" s="8">
        <f t="shared" si="69"/>
        <v>33.36491085742343</v>
      </c>
      <c r="M240" s="8">
        <f t="shared" si="62"/>
        <v>68.37505257336144</v>
      </c>
      <c r="N240" s="8">
        <f t="shared" si="70"/>
        <v>307.68773658012645</v>
      </c>
      <c r="O240" s="8">
        <f t="shared" si="71"/>
        <v>484.34399999999994</v>
      </c>
      <c r="P240" s="8">
        <f t="shared" si="72"/>
        <v>242.28050000000002</v>
      </c>
      <c r="Q240" s="8">
        <f t="shared" si="66"/>
        <v>1034.3122365801264</v>
      </c>
    </row>
    <row r="241" spans="1:17" ht="15.75">
      <c r="A241" s="5"/>
      <c r="B241" s="34"/>
      <c r="C241" s="29"/>
      <c r="D241" s="63"/>
      <c r="E241" s="29"/>
      <c r="F241" s="29"/>
      <c r="G241" s="6"/>
      <c r="H241" s="6"/>
      <c r="I241" s="20"/>
      <c r="J241" s="21"/>
      <c r="K241" s="6"/>
      <c r="L241" s="6"/>
      <c r="M241" s="6"/>
      <c r="N241" s="6"/>
      <c r="O241" s="6"/>
      <c r="P241" s="6"/>
      <c r="Q241" s="6"/>
    </row>
    <row r="242" spans="1:17" ht="15">
      <c r="A242" s="112" t="s">
        <v>25</v>
      </c>
      <c r="B242" s="112"/>
      <c r="C242" s="112"/>
      <c r="D242" s="112"/>
      <c r="E242" s="112"/>
      <c r="F242" s="112"/>
      <c r="G242" s="112"/>
      <c r="H242" s="26"/>
      <c r="I242" s="26"/>
      <c r="J242" s="26"/>
      <c r="K242" s="26" t="s">
        <v>36</v>
      </c>
      <c r="L242" s="26"/>
      <c r="M242" s="26"/>
      <c r="N242" s="26">
        <v>12968.056622415308</v>
      </c>
      <c r="O242" s="26">
        <v>59742.52314376297</v>
      </c>
      <c r="P242" s="26">
        <v>3871.8030015575405</v>
      </c>
      <c r="Q242" s="26">
        <v>76582.38276773585</v>
      </c>
    </row>
    <row r="243" spans="1:17" ht="15">
      <c r="A243" s="112" t="s">
        <v>35</v>
      </c>
      <c r="B243" s="112"/>
      <c r="C243" s="112"/>
      <c r="D243" s="112"/>
      <c r="E243" s="112"/>
      <c r="F243" s="112"/>
      <c r="G243" s="112"/>
      <c r="H243" s="27">
        <v>0.2409</v>
      </c>
      <c r="I243" s="26"/>
      <c r="J243" s="26"/>
      <c r="K243" s="26"/>
      <c r="L243" s="26"/>
      <c r="M243" s="26"/>
      <c r="N243" s="26"/>
      <c r="O243" s="26"/>
      <c r="P243" s="26"/>
      <c r="Q243" s="26">
        <v>3124.0048403398478</v>
      </c>
    </row>
    <row r="244" spans="1:17" ht="15">
      <c r="A244" s="112" t="s">
        <v>31</v>
      </c>
      <c r="B244" s="112"/>
      <c r="C244" s="112"/>
      <c r="D244" s="112"/>
      <c r="E244" s="112"/>
      <c r="F244" s="112"/>
      <c r="G244" s="112"/>
      <c r="H244" s="27">
        <v>0.05</v>
      </c>
      <c r="I244" s="26"/>
      <c r="J244" s="26"/>
      <c r="K244" s="26"/>
      <c r="L244" s="26"/>
      <c r="M244" s="26"/>
      <c r="N244" s="26"/>
      <c r="O244" s="26"/>
      <c r="P244" s="26"/>
      <c r="Q244" s="26">
        <v>2987.126157188149</v>
      </c>
    </row>
    <row r="245" spans="1:17" ht="15">
      <c r="A245" s="112" t="s">
        <v>32</v>
      </c>
      <c r="B245" s="112"/>
      <c r="C245" s="112"/>
      <c r="D245" s="112"/>
      <c r="E245" s="112"/>
      <c r="F245" s="112"/>
      <c r="G245" s="112"/>
      <c r="H245" s="27">
        <v>0.07</v>
      </c>
      <c r="I245" s="26"/>
      <c r="J245" s="26"/>
      <c r="K245" s="26"/>
      <c r="L245" s="26"/>
      <c r="M245" s="26"/>
      <c r="N245" s="26"/>
      <c r="O245" s="26"/>
      <c r="P245" s="26"/>
      <c r="Q245" s="26">
        <v>5788.545963568469</v>
      </c>
    </row>
    <row r="246" spans="1:17" ht="15">
      <c r="A246" s="112" t="s">
        <v>34</v>
      </c>
      <c r="B246" s="112"/>
      <c r="C246" s="112"/>
      <c r="D246" s="112"/>
      <c r="E246" s="112"/>
      <c r="F246" s="112"/>
      <c r="G246" s="112"/>
      <c r="H246" s="27">
        <v>0.05</v>
      </c>
      <c r="I246" s="26"/>
      <c r="J246" s="26"/>
      <c r="K246" s="26"/>
      <c r="L246" s="26"/>
      <c r="M246" s="26"/>
      <c r="N246" s="26"/>
      <c r="O246" s="26"/>
      <c r="P246" s="26"/>
      <c r="Q246" s="26">
        <v>4424.102986441616</v>
      </c>
    </row>
    <row r="247" spans="1:20" ht="15">
      <c r="A247" s="112" t="s">
        <v>25</v>
      </c>
      <c r="B247" s="112"/>
      <c r="C247" s="112"/>
      <c r="D247" s="112"/>
      <c r="E247" s="112"/>
      <c r="F247" s="112"/>
      <c r="G247" s="112"/>
      <c r="H247" s="27"/>
      <c r="I247" s="26"/>
      <c r="J247" s="26"/>
      <c r="K247" s="26"/>
      <c r="L247" s="26"/>
      <c r="M247" s="26"/>
      <c r="N247" s="26"/>
      <c r="O247" s="26"/>
      <c r="P247" s="26"/>
      <c r="Q247" s="26">
        <v>92906.17</v>
      </c>
      <c r="R247" s="37"/>
      <c r="S247" s="37"/>
      <c r="T247" s="37"/>
    </row>
    <row r="248" spans="1:17" ht="15">
      <c r="A248" s="112" t="s">
        <v>262</v>
      </c>
      <c r="B248" s="112"/>
      <c r="C248" s="112"/>
      <c r="D248" s="112"/>
      <c r="E248" s="112"/>
      <c r="F248" s="112"/>
      <c r="G248" s="112"/>
      <c r="H248" s="27">
        <v>0.21</v>
      </c>
      <c r="I248" s="26"/>
      <c r="J248" s="26"/>
      <c r="K248" s="26"/>
      <c r="L248" s="26"/>
      <c r="M248" s="26"/>
      <c r="N248" s="26"/>
      <c r="O248" s="26"/>
      <c r="P248" s="26"/>
      <c r="Q248" s="26">
        <v>19510.295699999995</v>
      </c>
    </row>
    <row r="249" spans="1:17" ht="15">
      <c r="A249" s="112" t="s">
        <v>26</v>
      </c>
      <c r="B249" s="112"/>
      <c r="C249" s="112"/>
      <c r="D249" s="112"/>
      <c r="E249" s="112"/>
      <c r="F249" s="112"/>
      <c r="G249" s="112"/>
      <c r="H249" s="27"/>
      <c r="I249" s="26"/>
      <c r="J249" s="26"/>
      <c r="K249" s="26"/>
      <c r="L249" s="26"/>
      <c r="M249" s="26"/>
      <c r="N249" s="26"/>
      <c r="O249" s="26"/>
      <c r="P249" s="26"/>
      <c r="Q249" s="26">
        <v>112416.4657</v>
      </c>
    </row>
    <row r="251" ht="15">
      <c r="Q251" s="37"/>
    </row>
  </sheetData>
  <sheetProtection/>
  <autoFilter ref="A14:T240"/>
  <mergeCells count="40">
    <mergeCell ref="B2:M2"/>
    <mergeCell ref="O2:Q2"/>
    <mergeCell ref="O3:Q3"/>
    <mergeCell ref="A4:Q4"/>
    <mergeCell ref="A9:G9"/>
    <mergeCell ref="K12:K14"/>
    <mergeCell ref="E5:K5"/>
    <mergeCell ref="F11:F14"/>
    <mergeCell ref="A6:B6"/>
    <mergeCell ref="N6:O6"/>
    <mergeCell ref="K10:N10"/>
    <mergeCell ref="A11:A14"/>
    <mergeCell ref="E11:E14"/>
    <mergeCell ref="G11:L11"/>
    <mergeCell ref="M11:Q11"/>
    <mergeCell ref="Q12:Q14"/>
    <mergeCell ref="A7:B7"/>
    <mergeCell ref="N7:O7"/>
    <mergeCell ref="A8:B8"/>
    <mergeCell ref="N8:O8"/>
    <mergeCell ref="A242:G242"/>
    <mergeCell ref="P12:P14"/>
    <mergeCell ref="O12:O14"/>
    <mergeCell ref="M12:M14"/>
    <mergeCell ref="N12:N14"/>
    <mergeCell ref="L12:L14"/>
    <mergeCell ref="A243:G243"/>
    <mergeCell ref="I12:I14"/>
    <mergeCell ref="J12:J14"/>
    <mergeCell ref="H12:H14"/>
    <mergeCell ref="C11:C14"/>
    <mergeCell ref="D11:D14"/>
    <mergeCell ref="G12:G14"/>
    <mergeCell ref="B11:B14"/>
    <mergeCell ref="A244:G244"/>
    <mergeCell ref="A247:G247"/>
    <mergeCell ref="A248:G248"/>
    <mergeCell ref="A249:G249"/>
    <mergeCell ref="A245:G245"/>
    <mergeCell ref="A246:G246"/>
  </mergeCells>
  <printOptions/>
  <pageMargins left="0.3937007874015748" right="0.31496062992125984" top="0.5118110236220472" bottom="0.35433070866141736" header="0.2362204724409449" footer="0.1968503937007874"/>
  <pageSetup fitToHeight="4" fitToWidth="1" horizontalDpi="600" verticalDpi="600" orientation="landscape" scale="43" r:id="rId1"/>
</worksheet>
</file>

<file path=xl/worksheets/sheet2.xml><?xml version="1.0" encoding="utf-8"?>
<worksheet xmlns="http://schemas.openxmlformats.org/spreadsheetml/2006/main" xmlns:r="http://schemas.openxmlformats.org/officeDocument/2006/relationships">
  <dimension ref="A2:P32"/>
  <sheetViews>
    <sheetView view="pageBreakPreview" zoomScale="85" zoomScaleSheetLayoutView="85" zoomScalePageLayoutView="0" workbookViewId="0" topLeftCell="A1">
      <selection activeCell="G21" sqref="G21"/>
    </sheetView>
  </sheetViews>
  <sheetFormatPr defaultColWidth="9.140625" defaultRowHeight="15"/>
  <cols>
    <col min="1" max="1" width="5.00390625" style="0" customWidth="1"/>
    <col min="2" max="2" width="39.7109375" style="18" customWidth="1"/>
    <col min="3" max="3" width="12.57421875" style="0" customWidth="1"/>
    <col min="4" max="4" width="9.28125" style="0" customWidth="1"/>
    <col min="5" max="5" width="7.140625" style="0" customWidth="1"/>
    <col min="6" max="7" width="9.8515625" style="0" customWidth="1"/>
    <col min="8" max="9" width="9.8515625" style="18" customWidth="1"/>
    <col min="10" max="11" width="9.8515625" style="0" customWidth="1"/>
    <col min="12" max="16" width="9.7109375" style="0" customWidth="1"/>
    <col min="17" max="17" width="17.8515625" style="0" customWidth="1"/>
  </cols>
  <sheetData>
    <row r="2" spans="2:16" ht="15">
      <c r="B2" s="132" t="s">
        <v>318</v>
      </c>
      <c r="C2" s="132"/>
      <c r="D2" s="132"/>
      <c r="E2" s="132"/>
      <c r="F2" s="132"/>
      <c r="G2" s="132"/>
      <c r="H2" s="132"/>
      <c r="I2" s="132"/>
      <c r="J2" s="132"/>
      <c r="K2" s="132"/>
      <c r="L2" s="132"/>
      <c r="N2" s="127"/>
      <c r="O2" s="122"/>
      <c r="P2" s="122"/>
    </row>
    <row r="3" spans="14:16" ht="15">
      <c r="N3" s="128"/>
      <c r="O3" s="128"/>
      <c r="P3" s="128"/>
    </row>
    <row r="4" spans="1:16" ht="15">
      <c r="A4" s="126" t="s">
        <v>336</v>
      </c>
      <c r="B4" s="126"/>
      <c r="C4" s="126"/>
      <c r="D4" s="126"/>
      <c r="E4" s="126"/>
      <c r="F4" s="126"/>
      <c r="G4" s="126"/>
      <c r="H4" s="126"/>
      <c r="I4" s="126"/>
      <c r="J4" s="126"/>
      <c r="K4" s="126"/>
      <c r="L4" s="126"/>
      <c r="M4" s="126"/>
      <c r="N4" s="126"/>
      <c r="O4" s="126"/>
      <c r="P4" s="126"/>
    </row>
    <row r="5" spans="1:16" ht="15">
      <c r="A5" s="126" t="s">
        <v>319</v>
      </c>
      <c r="B5" s="126"/>
      <c r="C5" s="126"/>
      <c r="D5" s="126"/>
      <c r="E5" s="126"/>
      <c r="F5" s="126"/>
      <c r="G5" s="126"/>
      <c r="H5" s="126"/>
      <c r="I5" s="126"/>
      <c r="J5" s="126"/>
      <c r="K5" s="126"/>
      <c r="L5" s="126"/>
      <c r="M5" s="126"/>
      <c r="N5" s="126"/>
      <c r="O5" s="126"/>
      <c r="P5" s="126"/>
    </row>
    <row r="6" spans="1:16" ht="15">
      <c r="A6" s="92"/>
      <c r="B6" s="92"/>
      <c r="C6" s="92"/>
      <c r="D6" s="92"/>
      <c r="E6" s="92"/>
      <c r="F6" s="92"/>
      <c r="G6" s="92"/>
      <c r="H6" s="92"/>
      <c r="I6" s="92"/>
      <c r="J6" s="92"/>
      <c r="K6" s="92"/>
      <c r="L6" s="92"/>
      <c r="M6" s="92"/>
      <c r="N6" s="92"/>
      <c r="O6" s="92"/>
      <c r="P6" s="92"/>
    </row>
    <row r="7" spans="1:16" ht="39.75" customHeight="1">
      <c r="A7" s="131" t="s">
        <v>352</v>
      </c>
      <c r="B7" s="131"/>
      <c r="C7" s="131"/>
      <c r="D7" s="131"/>
      <c r="E7" s="131"/>
      <c r="F7" s="131"/>
      <c r="G7" s="131"/>
      <c r="H7" s="131"/>
      <c r="I7" s="131"/>
      <c r="J7" s="131"/>
      <c r="K7" s="131"/>
      <c r="L7" s="131"/>
      <c r="M7" s="131"/>
      <c r="N7" s="131"/>
      <c r="O7" s="131"/>
      <c r="P7" s="131"/>
    </row>
    <row r="8" spans="10:13" ht="15">
      <c r="J8" s="93"/>
      <c r="K8" s="93"/>
      <c r="L8" s="93"/>
      <c r="M8" s="93"/>
    </row>
    <row r="9" spans="1:16" ht="15">
      <c r="A9" s="102" t="s">
        <v>320</v>
      </c>
      <c r="B9" s="106"/>
      <c r="C9" s="102"/>
      <c r="D9" s="102"/>
      <c r="E9" s="102"/>
      <c r="F9" s="102"/>
      <c r="G9" s="102"/>
      <c r="H9" s="106"/>
      <c r="I9" s="106"/>
      <c r="J9" s="107"/>
      <c r="K9" s="107"/>
      <c r="L9" s="107"/>
      <c r="M9" s="107"/>
      <c r="N9" s="102"/>
      <c r="O9" s="102"/>
      <c r="P9" s="102"/>
    </row>
    <row r="10" spans="1:16" ht="15">
      <c r="A10" s="102" t="s">
        <v>321</v>
      </c>
      <c r="B10" s="106"/>
      <c r="C10" s="102"/>
      <c r="D10" s="102"/>
      <c r="E10" s="102"/>
      <c r="F10" s="102"/>
      <c r="G10" s="102"/>
      <c r="H10" s="106"/>
      <c r="I10" s="106"/>
      <c r="J10" s="107"/>
      <c r="K10" s="107"/>
      <c r="L10" s="107"/>
      <c r="M10" s="107"/>
      <c r="N10" s="102"/>
      <c r="O10" s="102"/>
      <c r="P10" s="102"/>
    </row>
    <row r="11" spans="1:16" ht="15">
      <c r="A11" s="102" t="s">
        <v>322</v>
      </c>
      <c r="B11" s="106"/>
      <c r="C11" s="102"/>
      <c r="D11" s="102"/>
      <c r="E11" s="102"/>
      <c r="F11" s="102"/>
      <c r="G11" s="102"/>
      <c r="H11" s="106"/>
      <c r="I11" s="106"/>
      <c r="J11" s="107"/>
      <c r="K11" s="107"/>
      <c r="L11" s="107"/>
      <c r="M11" s="107"/>
      <c r="N11" s="102"/>
      <c r="O11" s="102"/>
      <c r="P11" s="102"/>
    </row>
    <row r="12" spans="1:16" ht="26.25" customHeight="1">
      <c r="A12" s="130" t="s">
        <v>323</v>
      </c>
      <c r="B12" s="130"/>
      <c r="C12" s="130"/>
      <c r="D12" s="130"/>
      <c r="E12" s="130"/>
      <c r="F12" s="130"/>
      <c r="G12" s="130"/>
      <c r="H12" s="130"/>
      <c r="I12" s="130"/>
      <c r="J12" s="130"/>
      <c r="K12" s="130"/>
      <c r="L12" s="130"/>
      <c r="M12" s="130"/>
      <c r="N12" s="130"/>
      <c r="O12" s="130"/>
      <c r="P12" s="130"/>
    </row>
    <row r="13" spans="10:13" ht="15">
      <c r="J13" s="91"/>
      <c r="K13" s="91"/>
      <c r="L13" s="91"/>
      <c r="M13" s="91"/>
    </row>
    <row r="14" spans="1:16" ht="15" customHeight="1">
      <c r="A14" s="123" t="s">
        <v>7</v>
      </c>
      <c r="B14" s="113" t="s">
        <v>8</v>
      </c>
      <c r="C14" s="115" t="s">
        <v>281</v>
      </c>
      <c r="D14" s="123" t="s">
        <v>9</v>
      </c>
      <c r="E14" s="123" t="s">
        <v>10</v>
      </c>
      <c r="F14" s="125" t="s">
        <v>11</v>
      </c>
      <c r="G14" s="125"/>
      <c r="H14" s="125"/>
      <c r="I14" s="125"/>
      <c r="J14" s="125"/>
      <c r="K14" s="125"/>
      <c r="L14" s="125" t="s">
        <v>12</v>
      </c>
      <c r="M14" s="125"/>
      <c r="N14" s="125"/>
      <c r="O14" s="125"/>
      <c r="P14" s="125"/>
    </row>
    <row r="15" spans="1:16" ht="15" customHeight="1">
      <c r="A15" s="123"/>
      <c r="B15" s="113"/>
      <c r="C15" s="116"/>
      <c r="D15" s="123"/>
      <c r="E15" s="123"/>
      <c r="F15" s="114" t="s">
        <v>327</v>
      </c>
      <c r="G15" s="114" t="s">
        <v>328</v>
      </c>
      <c r="H15" s="113" t="s">
        <v>329</v>
      </c>
      <c r="I15" s="113" t="s">
        <v>330</v>
      </c>
      <c r="J15" s="114" t="s">
        <v>331</v>
      </c>
      <c r="K15" s="123" t="s">
        <v>332</v>
      </c>
      <c r="L15" s="114" t="s">
        <v>333</v>
      </c>
      <c r="M15" s="114" t="s">
        <v>329</v>
      </c>
      <c r="N15" s="114" t="s">
        <v>330</v>
      </c>
      <c r="O15" s="114" t="s">
        <v>334</v>
      </c>
      <c r="P15" s="114" t="s">
        <v>335</v>
      </c>
    </row>
    <row r="16" spans="1:16" ht="15">
      <c r="A16" s="123"/>
      <c r="B16" s="113"/>
      <c r="C16" s="116"/>
      <c r="D16" s="123"/>
      <c r="E16" s="123"/>
      <c r="F16" s="114"/>
      <c r="G16" s="114"/>
      <c r="H16" s="113"/>
      <c r="I16" s="113"/>
      <c r="J16" s="114"/>
      <c r="K16" s="123"/>
      <c r="L16" s="114"/>
      <c r="M16" s="114"/>
      <c r="N16" s="123"/>
      <c r="O16" s="114"/>
      <c r="P16" s="123"/>
    </row>
    <row r="17" spans="1:16" ht="15">
      <c r="A17" s="123"/>
      <c r="B17" s="113"/>
      <c r="C17" s="117"/>
      <c r="D17" s="123"/>
      <c r="E17" s="123"/>
      <c r="F17" s="114"/>
      <c r="G17" s="114"/>
      <c r="H17" s="113"/>
      <c r="I17" s="113"/>
      <c r="J17" s="114"/>
      <c r="K17" s="123"/>
      <c r="L17" s="114"/>
      <c r="M17" s="114"/>
      <c r="N17" s="123"/>
      <c r="O17" s="114"/>
      <c r="P17" s="123"/>
    </row>
    <row r="18" spans="1:16" ht="15">
      <c r="A18" s="4">
        <v>1</v>
      </c>
      <c r="B18" s="19">
        <v>2</v>
      </c>
      <c r="C18" s="4">
        <v>3</v>
      </c>
      <c r="D18" s="4">
        <v>4</v>
      </c>
      <c r="E18" s="4">
        <v>5</v>
      </c>
      <c r="F18" s="4">
        <v>6</v>
      </c>
      <c r="G18" s="4">
        <v>7</v>
      </c>
      <c r="H18" s="19">
        <v>8</v>
      </c>
      <c r="I18" s="19">
        <v>9</v>
      </c>
      <c r="J18" s="4">
        <v>10</v>
      </c>
      <c r="K18" s="4">
        <v>11</v>
      </c>
      <c r="L18" s="4">
        <v>12</v>
      </c>
      <c r="M18" s="4">
        <v>13</v>
      </c>
      <c r="N18" s="4">
        <v>14</v>
      </c>
      <c r="O18" s="4">
        <v>15</v>
      </c>
      <c r="P18" s="4">
        <v>16</v>
      </c>
    </row>
    <row r="19" spans="1:16" s="18" customFormat="1" ht="15.75" customHeight="1">
      <c r="A19" s="38"/>
      <c r="B19" s="82" t="s">
        <v>37</v>
      </c>
      <c r="C19" s="35"/>
      <c r="D19" s="39"/>
      <c r="E19" s="39"/>
      <c r="F19" s="20"/>
      <c r="G19" s="20"/>
      <c r="H19" s="20"/>
      <c r="I19" s="21"/>
      <c r="J19" s="20"/>
      <c r="K19" s="20"/>
      <c r="L19" s="20"/>
      <c r="M19" s="20"/>
      <c r="N19" s="20"/>
      <c r="O19" s="20"/>
      <c r="P19" s="20"/>
    </row>
    <row r="20" spans="1:16" s="18" customFormat="1" ht="14.25" customHeight="1">
      <c r="A20" s="38"/>
      <c r="B20" s="77" t="s">
        <v>33</v>
      </c>
      <c r="C20" s="40"/>
      <c r="D20" s="39"/>
      <c r="E20" s="39"/>
      <c r="F20" s="20"/>
      <c r="G20" s="20"/>
      <c r="H20" s="26"/>
      <c r="I20" s="21"/>
      <c r="J20" s="20"/>
      <c r="K20" s="20"/>
      <c r="L20" s="20"/>
      <c r="M20" s="20"/>
      <c r="N20" s="20"/>
      <c r="O20" s="20"/>
      <c r="P20" s="20"/>
    </row>
    <row r="21" spans="1:16" s="18" customFormat="1" ht="65.25" customHeight="1">
      <c r="A21" s="70">
        <f aca="true" t="shared" si="0" ref="A21:A26">A20+1</f>
        <v>1</v>
      </c>
      <c r="B21" s="74" t="s">
        <v>305</v>
      </c>
      <c r="C21" s="74"/>
      <c r="D21" s="71" t="s">
        <v>27</v>
      </c>
      <c r="E21" s="111">
        <v>1</v>
      </c>
      <c r="F21" s="23"/>
      <c r="G21" s="23"/>
      <c r="H21" s="23"/>
      <c r="I21" s="24"/>
      <c r="J21" s="23"/>
      <c r="K21" s="23"/>
      <c r="L21" s="23"/>
      <c r="M21" s="23"/>
      <c r="N21" s="23"/>
      <c r="O21" s="23"/>
      <c r="P21" s="23"/>
    </row>
    <row r="22" spans="1:16" s="18" customFormat="1" ht="39.75">
      <c r="A22" s="70">
        <f t="shared" si="0"/>
        <v>2</v>
      </c>
      <c r="B22" s="74" t="s">
        <v>310</v>
      </c>
      <c r="C22" s="74"/>
      <c r="D22" s="71" t="s">
        <v>27</v>
      </c>
      <c r="E22" s="111">
        <v>1</v>
      </c>
      <c r="F22" s="23"/>
      <c r="G22" s="23"/>
      <c r="H22" s="23"/>
      <c r="I22" s="24"/>
      <c r="J22" s="23"/>
      <c r="K22" s="23"/>
      <c r="L22" s="23"/>
      <c r="M22" s="23"/>
      <c r="N22" s="23"/>
      <c r="O22" s="23"/>
      <c r="P22" s="23"/>
    </row>
    <row r="23" spans="1:16" s="18" customFormat="1" ht="51">
      <c r="A23" s="70">
        <f t="shared" si="0"/>
        <v>3</v>
      </c>
      <c r="B23" s="74" t="s">
        <v>41</v>
      </c>
      <c r="C23" s="74"/>
      <c r="D23" s="71" t="s">
        <v>27</v>
      </c>
      <c r="E23" s="111">
        <v>1</v>
      </c>
      <c r="F23" s="23"/>
      <c r="G23" s="23"/>
      <c r="H23" s="23"/>
      <c r="I23" s="24"/>
      <c r="J23" s="23"/>
      <c r="K23" s="23"/>
      <c r="L23" s="23"/>
      <c r="M23" s="23"/>
      <c r="N23" s="23"/>
      <c r="O23" s="23"/>
      <c r="P23" s="23"/>
    </row>
    <row r="24" spans="1:16" s="18" customFormat="1" ht="25.5">
      <c r="A24" s="70">
        <f t="shared" si="0"/>
        <v>4</v>
      </c>
      <c r="B24" s="74" t="s">
        <v>316</v>
      </c>
      <c r="C24" s="74"/>
      <c r="D24" s="71" t="s">
        <v>27</v>
      </c>
      <c r="E24" s="111">
        <v>1</v>
      </c>
      <c r="F24" s="23"/>
      <c r="G24" s="23"/>
      <c r="H24" s="23"/>
      <c r="I24" s="24"/>
      <c r="J24" s="23"/>
      <c r="K24" s="23"/>
      <c r="L24" s="23"/>
      <c r="M24" s="23"/>
      <c r="N24" s="23"/>
      <c r="O24" s="23"/>
      <c r="P24" s="23"/>
    </row>
    <row r="25" spans="1:16" s="18" customFormat="1" ht="25.5">
      <c r="A25" s="70">
        <f t="shared" si="0"/>
        <v>5</v>
      </c>
      <c r="B25" s="74" t="s">
        <v>306</v>
      </c>
      <c r="C25" s="74"/>
      <c r="D25" s="71" t="s">
        <v>27</v>
      </c>
      <c r="E25" s="111">
        <v>1</v>
      </c>
      <c r="F25" s="23"/>
      <c r="G25" s="23"/>
      <c r="H25" s="23"/>
      <c r="I25" s="24"/>
      <c r="J25" s="23"/>
      <c r="K25" s="23"/>
      <c r="L25" s="23"/>
      <c r="M25" s="23"/>
      <c r="N25" s="23"/>
      <c r="O25" s="23"/>
      <c r="P25" s="23"/>
    </row>
    <row r="26" spans="1:16" s="18" customFormat="1" ht="25.5">
      <c r="A26" s="70">
        <f t="shared" si="0"/>
        <v>6</v>
      </c>
      <c r="B26" s="74" t="s">
        <v>300</v>
      </c>
      <c r="C26" s="74"/>
      <c r="D26" s="71" t="s">
        <v>27</v>
      </c>
      <c r="E26" s="111">
        <v>1</v>
      </c>
      <c r="F26" s="23"/>
      <c r="G26" s="23"/>
      <c r="H26" s="23"/>
      <c r="I26" s="24"/>
      <c r="J26" s="23"/>
      <c r="K26" s="23"/>
      <c r="L26" s="23"/>
      <c r="M26" s="23"/>
      <c r="N26" s="23"/>
      <c r="O26" s="23"/>
      <c r="P26" s="23"/>
    </row>
    <row r="27" spans="2:16" ht="15">
      <c r="B27" s="94" t="s">
        <v>25</v>
      </c>
      <c r="C27" s="97"/>
      <c r="D27" s="97"/>
      <c r="E27" s="97"/>
      <c r="F27" s="97"/>
      <c r="G27" s="97"/>
      <c r="H27" s="98"/>
      <c r="I27" s="98"/>
      <c r="J27" s="97"/>
      <c r="K27" s="97"/>
      <c r="L27" s="97"/>
      <c r="M27" s="101">
        <f>SUM(M21:M26)</f>
        <v>0</v>
      </c>
      <c r="N27" s="101">
        <f>SUM(N21:N26)</f>
        <v>0</v>
      </c>
      <c r="O27" s="101">
        <f>SUM(O21:O26)</f>
        <v>0</v>
      </c>
      <c r="P27" s="101">
        <f>SUM(P21:P26)</f>
        <v>0</v>
      </c>
    </row>
    <row r="28" spans="2:16" ht="15">
      <c r="B28" s="94" t="s">
        <v>324</v>
      </c>
      <c r="C28" s="97"/>
      <c r="D28" s="97"/>
      <c r="E28" s="105"/>
      <c r="F28" s="102"/>
      <c r="G28" s="97"/>
      <c r="H28" s="98"/>
      <c r="I28" s="98"/>
      <c r="J28" s="97"/>
      <c r="K28" s="97"/>
      <c r="L28" s="97"/>
      <c r="M28" s="102"/>
      <c r="N28" s="102"/>
      <c r="O28" s="102"/>
      <c r="P28" s="101">
        <f>ROUND(M27*E28,2)</f>
        <v>0</v>
      </c>
    </row>
    <row r="29" spans="2:16" ht="15">
      <c r="B29" s="94" t="s">
        <v>31</v>
      </c>
      <c r="C29" s="97"/>
      <c r="D29" s="97"/>
      <c r="E29" s="105"/>
      <c r="F29" s="102"/>
      <c r="G29" s="97"/>
      <c r="H29" s="98"/>
      <c r="I29" s="98"/>
      <c r="J29" s="97"/>
      <c r="K29" s="97"/>
      <c r="L29" s="97"/>
      <c r="M29" s="102"/>
      <c r="N29" s="102"/>
      <c r="O29" s="102"/>
      <c r="P29" s="101">
        <f>ROUND(N27*E29,2)</f>
        <v>0</v>
      </c>
    </row>
    <row r="30" spans="2:16" ht="15">
      <c r="B30" s="94" t="s">
        <v>32</v>
      </c>
      <c r="C30" s="97"/>
      <c r="D30" s="97"/>
      <c r="E30" s="105"/>
      <c r="F30" s="102"/>
      <c r="G30" s="97"/>
      <c r="H30" s="98"/>
      <c r="I30" s="98"/>
      <c r="J30" s="97"/>
      <c r="K30" s="97"/>
      <c r="L30" s="97"/>
      <c r="M30" s="102"/>
      <c r="N30" s="102"/>
      <c r="O30" s="102"/>
      <c r="P30" s="101">
        <f>ROUND(SUM(P27:P29)*E30,2)</f>
        <v>0</v>
      </c>
    </row>
    <row r="31" spans="2:16" ht="15">
      <c r="B31" s="94" t="s">
        <v>34</v>
      </c>
      <c r="C31" s="97"/>
      <c r="D31" s="97"/>
      <c r="E31" s="105"/>
      <c r="F31" s="102"/>
      <c r="G31" s="97"/>
      <c r="H31" s="98"/>
      <c r="I31" s="98"/>
      <c r="J31" s="97"/>
      <c r="K31" s="97"/>
      <c r="L31" s="97"/>
      <c r="M31" s="102"/>
      <c r="N31" s="102"/>
      <c r="O31" s="102"/>
      <c r="P31" s="101">
        <f>ROUND(SUM(P27:P30)*E31,2)</f>
        <v>0</v>
      </c>
    </row>
    <row r="32" spans="2:16" s="96" customFormat="1" ht="15">
      <c r="B32" s="95" t="s">
        <v>25</v>
      </c>
      <c r="C32" s="99"/>
      <c r="D32" s="99"/>
      <c r="E32" s="99"/>
      <c r="F32" s="99"/>
      <c r="G32" s="99"/>
      <c r="H32" s="100"/>
      <c r="I32" s="100"/>
      <c r="J32" s="99"/>
      <c r="K32" s="99"/>
      <c r="L32" s="99"/>
      <c r="M32" s="103"/>
      <c r="N32" s="103"/>
      <c r="O32" s="103"/>
      <c r="P32" s="104">
        <f>SUM(P27:P31)</f>
        <v>0</v>
      </c>
    </row>
  </sheetData>
  <sheetProtection/>
  <autoFilter ref="A17:S26"/>
  <mergeCells count="25">
    <mergeCell ref="A7:P7"/>
    <mergeCell ref="B2:L2"/>
    <mergeCell ref="N2:P2"/>
    <mergeCell ref="N3:P3"/>
    <mergeCell ref="A5:P5"/>
    <mergeCell ref="A4:P4"/>
    <mergeCell ref="D14:D17"/>
    <mergeCell ref="N15:N17"/>
    <mergeCell ref="O15:O17"/>
    <mergeCell ref="A14:A17"/>
    <mergeCell ref="B14:B17"/>
    <mergeCell ref="C14:C17"/>
    <mergeCell ref="J15:J17"/>
    <mergeCell ref="K15:K17"/>
    <mergeCell ref="L15:L17"/>
    <mergeCell ref="A12:P12"/>
    <mergeCell ref="E14:E17"/>
    <mergeCell ref="M15:M17"/>
    <mergeCell ref="P15:P17"/>
    <mergeCell ref="F14:K14"/>
    <mergeCell ref="L14:P14"/>
    <mergeCell ref="F15:F17"/>
    <mergeCell ref="G15:G17"/>
    <mergeCell ref="H15:H17"/>
    <mergeCell ref="I15:I17"/>
  </mergeCells>
  <printOptions/>
  <pageMargins left="0.3937007874015748" right="0.31496062992125984" top="0.5118110236220472" bottom="0.35433070866141736" header="0.2362204724409449" footer="0.1968503937007874"/>
  <pageSetup fitToHeight="4" orientation="landscape" scale="72" r:id="rId1"/>
</worksheet>
</file>

<file path=xl/worksheets/sheet3.xml><?xml version="1.0" encoding="utf-8"?>
<worksheet xmlns="http://schemas.openxmlformats.org/spreadsheetml/2006/main" xmlns:r="http://schemas.openxmlformats.org/officeDocument/2006/relationships">
  <dimension ref="A2:P34"/>
  <sheetViews>
    <sheetView view="pageBreakPreview" zoomScale="85" zoomScaleSheetLayoutView="85" zoomScalePageLayoutView="0" workbookViewId="0" topLeftCell="A4">
      <selection activeCell="B8" sqref="B8"/>
    </sheetView>
  </sheetViews>
  <sheetFormatPr defaultColWidth="9.140625" defaultRowHeight="15"/>
  <cols>
    <col min="1" max="1" width="5.00390625" style="0" customWidth="1"/>
    <col min="2" max="2" width="39.7109375" style="18" customWidth="1"/>
    <col min="3" max="3" width="12.57421875" style="0" customWidth="1"/>
    <col min="4" max="4" width="9.28125" style="0" customWidth="1"/>
    <col min="5" max="5" width="7.140625" style="0" customWidth="1"/>
    <col min="6" max="7" width="9.8515625" style="0" customWidth="1"/>
    <col min="8" max="9" width="9.8515625" style="18" customWidth="1"/>
    <col min="10" max="11" width="9.8515625" style="0" customWidth="1"/>
    <col min="12" max="16" width="9.7109375" style="0" customWidth="1"/>
    <col min="17" max="17" width="17.8515625" style="0" customWidth="1"/>
  </cols>
  <sheetData>
    <row r="2" spans="2:16" ht="15">
      <c r="B2" s="132" t="s">
        <v>318</v>
      </c>
      <c r="C2" s="132"/>
      <c r="D2" s="132"/>
      <c r="E2" s="132"/>
      <c r="F2" s="132"/>
      <c r="G2" s="132"/>
      <c r="H2" s="132"/>
      <c r="I2" s="132"/>
      <c r="J2" s="132"/>
      <c r="K2" s="132"/>
      <c r="L2" s="132"/>
      <c r="N2" s="127"/>
      <c r="O2" s="122"/>
      <c r="P2" s="122"/>
    </row>
    <row r="3" spans="14:16" ht="15">
      <c r="N3" s="128"/>
      <c r="O3" s="128"/>
      <c r="P3" s="128"/>
    </row>
    <row r="4" spans="1:16" ht="15">
      <c r="A4" s="126" t="s">
        <v>336</v>
      </c>
      <c r="B4" s="126"/>
      <c r="C4" s="126"/>
      <c r="D4" s="126"/>
      <c r="E4" s="126"/>
      <c r="F4" s="126"/>
      <c r="G4" s="126"/>
      <c r="H4" s="126"/>
      <c r="I4" s="126"/>
      <c r="J4" s="126"/>
      <c r="K4" s="126"/>
      <c r="L4" s="126"/>
      <c r="M4" s="126"/>
      <c r="N4" s="126"/>
      <c r="O4" s="126"/>
      <c r="P4" s="126"/>
    </row>
    <row r="5" spans="1:16" ht="15">
      <c r="A5" s="126" t="s">
        <v>319</v>
      </c>
      <c r="B5" s="126"/>
      <c r="C5" s="126"/>
      <c r="D5" s="126"/>
      <c r="E5" s="126"/>
      <c r="F5" s="126"/>
      <c r="G5" s="126"/>
      <c r="H5" s="126"/>
      <c r="I5" s="126"/>
      <c r="J5" s="126"/>
      <c r="K5" s="126"/>
      <c r="L5" s="126"/>
      <c r="M5" s="126"/>
      <c r="N5" s="126"/>
      <c r="O5" s="126"/>
      <c r="P5" s="126"/>
    </row>
    <row r="6" spans="1:16" ht="15">
      <c r="A6" s="92"/>
      <c r="B6" s="92"/>
      <c r="C6" s="92"/>
      <c r="D6" s="92"/>
      <c r="E6" s="92"/>
      <c r="F6" s="92"/>
      <c r="G6" s="92"/>
      <c r="H6" s="92"/>
      <c r="I6" s="92"/>
      <c r="J6" s="92"/>
      <c r="K6" s="92"/>
      <c r="L6" s="92"/>
      <c r="M6" s="92"/>
      <c r="N6" s="92"/>
      <c r="O6" s="92"/>
      <c r="P6" s="92"/>
    </row>
    <row r="7" spans="1:16" ht="39.75" customHeight="1">
      <c r="A7" s="134" t="s">
        <v>353</v>
      </c>
      <c r="B7" s="134"/>
      <c r="C7" s="134"/>
      <c r="D7" s="134"/>
      <c r="E7" s="134"/>
      <c r="F7" s="134"/>
      <c r="G7" s="134"/>
      <c r="H7" s="134"/>
      <c r="I7" s="134"/>
      <c r="J7" s="134"/>
      <c r="K7" s="134"/>
      <c r="L7" s="134"/>
      <c r="M7" s="134"/>
      <c r="N7" s="134"/>
      <c r="O7" s="134"/>
      <c r="P7" s="134"/>
    </row>
    <row r="8" spans="10:13" ht="15">
      <c r="J8" s="133"/>
      <c r="K8" s="133"/>
      <c r="L8" s="133"/>
      <c r="M8" s="133"/>
    </row>
    <row r="9" spans="1:16" ht="15">
      <c r="A9" s="102" t="s">
        <v>320</v>
      </c>
      <c r="B9" s="106"/>
      <c r="C9" s="102"/>
      <c r="D9" s="102"/>
      <c r="E9" s="102"/>
      <c r="F9" s="102"/>
      <c r="G9" s="102"/>
      <c r="H9" s="106"/>
      <c r="I9" s="106"/>
      <c r="J9" s="107"/>
      <c r="K9" s="107"/>
      <c r="L9" s="107"/>
      <c r="M9" s="107"/>
      <c r="N9" s="102"/>
      <c r="O9" s="102"/>
      <c r="P9" s="102"/>
    </row>
    <row r="10" spans="1:16" ht="15">
      <c r="A10" s="102" t="s">
        <v>321</v>
      </c>
      <c r="B10" s="106"/>
      <c r="C10" s="102"/>
      <c r="D10" s="102"/>
      <c r="E10" s="102"/>
      <c r="F10" s="102"/>
      <c r="G10" s="102"/>
      <c r="H10" s="106"/>
      <c r="I10" s="106"/>
      <c r="J10" s="107"/>
      <c r="K10" s="107"/>
      <c r="L10" s="107"/>
      <c r="M10" s="107"/>
      <c r="N10" s="102"/>
      <c r="O10" s="102"/>
      <c r="P10" s="102"/>
    </row>
    <row r="11" spans="1:16" ht="15">
      <c r="A11" s="102" t="s">
        <v>326</v>
      </c>
      <c r="B11" s="106"/>
      <c r="C11" s="102"/>
      <c r="D11" s="102"/>
      <c r="E11" s="102"/>
      <c r="F11" s="102"/>
      <c r="G11" s="102"/>
      <c r="H11" s="106"/>
      <c r="I11" s="106"/>
      <c r="J11" s="107"/>
      <c r="K11" s="107"/>
      <c r="L11" s="107"/>
      <c r="M11" s="107"/>
      <c r="N11" s="102"/>
      <c r="O11" s="102"/>
      <c r="P11" s="102"/>
    </row>
    <row r="12" spans="1:16" ht="26.25" customHeight="1">
      <c r="A12" s="130" t="s">
        <v>325</v>
      </c>
      <c r="B12" s="130"/>
      <c r="C12" s="130"/>
      <c r="D12" s="130"/>
      <c r="E12" s="130"/>
      <c r="F12" s="130"/>
      <c r="G12" s="130"/>
      <c r="H12" s="130"/>
      <c r="I12" s="130"/>
      <c r="J12" s="130"/>
      <c r="K12" s="130"/>
      <c r="L12" s="130"/>
      <c r="M12" s="130"/>
      <c r="N12" s="130"/>
      <c r="O12" s="130"/>
      <c r="P12" s="130"/>
    </row>
    <row r="13" spans="10:13" ht="15">
      <c r="J13" s="124"/>
      <c r="K13" s="124"/>
      <c r="L13" s="124"/>
      <c r="M13" s="124"/>
    </row>
    <row r="14" spans="1:16" ht="15" customHeight="1">
      <c r="A14" s="123" t="s">
        <v>7</v>
      </c>
      <c r="B14" s="113" t="s">
        <v>8</v>
      </c>
      <c r="C14" s="115" t="s">
        <v>281</v>
      </c>
      <c r="D14" s="123" t="s">
        <v>9</v>
      </c>
      <c r="E14" s="123" t="s">
        <v>10</v>
      </c>
      <c r="F14" s="125" t="s">
        <v>11</v>
      </c>
      <c r="G14" s="125"/>
      <c r="H14" s="125"/>
      <c r="I14" s="125"/>
      <c r="J14" s="125"/>
      <c r="K14" s="125"/>
      <c r="L14" s="125" t="s">
        <v>12</v>
      </c>
      <c r="M14" s="125"/>
      <c r="N14" s="125"/>
      <c r="O14" s="125"/>
      <c r="P14" s="125"/>
    </row>
    <row r="15" spans="1:16" ht="15">
      <c r="A15" s="123"/>
      <c r="B15" s="113"/>
      <c r="C15" s="116"/>
      <c r="D15" s="123"/>
      <c r="E15" s="123"/>
      <c r="F15" s="114" t="s">
        <v>327</v>
      </c>
      <c r="G15" s="114" t="s">
        <v>328</v>
      </c>
      <c r="H15" s="113" t="s">
        <v>329</v>
      </c>
      <c r="I15" s="113" t="s">
        <v>330</v>
      </c>
      <c r="J15" s="114" t="s">
        <v>331</v>
      </c>
      <c r="K15" s="123" t="s">
        <v>332</v>
      </c>
      <c r="L15" s="114" t="s">
        <v>333</v>
      </c>
      <c r="M15" s="114" t="s">
        <v>329</v>
      </c>
      <c r="N15" s="114" t="s">
        <v>330</v>
      </c>
      <c r="O15" s="114" t="s">
        <v>334</v>
      </c>
      <c r="P15" s="114" t="s">
        <v>335</v>
      </c>
    </row>
    <row r="16" spans="1:16" ht="15">
      <c r="A16" s="123"/>
      <c r="B16" s="113"/>
      <c r="C16" s="116"/>
      <c r="D16" s="123"/>
      <c r="E16" s="123"/>
      <c r="F16" s="114"/>
      <c r="G16" s="114"/>
      <c r="H16" s="113"/>
      <c r="I16" s="113"/>
      <c r="J16" s="114"/>
      <c r="K16" s="123"/>
      <c r="L16" s="114"/>
      <c r="M16" s="114"/>
      <c r="N16" s="123"/>
      <c r="O16" s="114"/>
      <c r="P16" s="123"/>
    </row>
    <row r="17" spans="1:16" ht="18" customHeight="1">
      <c r="A17" s="123"/>
      <c r="B17" s="113"/>
      <c r="C17" s="117"/>
      <c r="D17" s="123"/>
      <c r="E17" s="123"/>
      <c r="F17" s="114"/>
      <c r="G17" s="114"/>
      <c r="H17" s="113"/>
      <c r="I17" s="113"/>
      <c r="J17" s="114"/>
      <c r="K17" s="123"/>
      <c r="L17" s="114"/>
      <c r="M17" s="114"/>
      <c r="N17" s="123"/>
      <c r="O17" s="114"/>
      <c r="P17" s="123"/>
    </row>
    <row r="18" spans="1:16" ht="15">
      <c r="A18" s="4">
        <v>1</v>
      </c>
      <c r="B18" s="19">
        <v>2</v>
      </c>
      <c r="C18" s="4">
        <v>3</v>
      </c>
      <c r="D18" s="4">
        <v>4</v>
      </c>
      <c r="E18" s="4">
        <v>5</v>
      </c>
      <c r="F18" s="4">
        <v>6</v>
      </c>
      <c r="G18" s="4">
        <v>7</v>
      </c>
      <c r="H18" s="19">
        <v>8</v>
      </c>
      <c r="I18" s="19">
        <v>9</v>
      </c>
      <c r="J18" s="4">
        <v>10</v>
      </c>
      <c r="K18" s="4">
        <v>11</v>
      </c>
      <c r="L18" s="4">
        <v>12</v>
      </c>
      <c r="M18" s="4">
        <v>13</v>
      </c>
      <c r="N18" s="4">
        <v>14</v>
      </c>
      <c r="O18" s="4">
        <v>15</v>
      </c>
      <c r="P18" s="4">
        <v>16</v>
      </c>
    </row>
    <row r="19" spans="1:16" ht="18">
      <c r="A19" s="5"/>
      <c r="B19" s="75" t="s">
        <v>54</v>
      </c>
      <c r="C19" s="76"/>
      <c r="D19" s="6"/>
      <c r="E19" s="8"/>
      <c r="F19" s="8"/>
      <c r="G19" s="8"/>
      <c r="H19" s="23"/>
      <c r="I19" s="24"/>
      <c r="J19" s="8"/>
      <c r="K19" s="8"/>
      <c r="L19" s="8"/>
      <c r="M19" s="8"/>
      <c r="N19" s="8"/>
      <c r="O19" s="8"/>
      <c r="P19" s="8"/>
    </row>
    <row r="20" spans="1:16" ht="15">
      <c r="A20" s="5"/>
      <c r="B20" s="77" t="s">
        <v>33</v>
      </c>
      <c r="C20" s="78"/>
      <c r="D20" s="6"/>
      <c r="E20" s="8"/>
      <c r="F20" s="8"/>
      <c r="G20" s="8"/>
      <c r="H20" s="23"/>
      <c r="I20" s="24"/>
      <c r="J20" s="8"/>
      <c r="K20" s="8"/>
      <c r="L20" s="8"/>
      <c r="M20" s="8"/>
      <c r="N20" s="8"/>
      <c r="O20" s="8"/>
      <c r="P20" s="8"/>
    </row>
    <row r="21" spans="1:16" ht="65.25">
      <c r="A21" s="70">
        <f>A20+1</f>
        <v>1</v>
      </c>
      <c r="B21" s="74" t="s">
        <v>305</v>
      </c>
      <c r="C21" s="79"/>
      <c r="D21" s="71" t="s">
        <v>27</v>
      </c>
      <c r="E21" s="111">
        <v>1</v>
      </c>
      <c r="F21" s="8"/>
      <c r="G21" s="8"/>
      <c r="H21" s="23"/>
      <c r="I21" s="24"/>
      <c r="J21" s="23"/>
      <c r="K21" s="23"/>
      <c r="L21" s="8"/>
      <c r="M21" s="8"/>
      <c r="N21" s="8"/>
      <c r="O21" s="23"/>
      <c r="P21" s="23"/>
    </row>
    <row r="22" spans="1:16" ht="39.75">
      <c r="A22" s="70">
        <v>2</v>
      </c>
      <c r="B22" s="74" t="s">
        <v>309</v>
      </c>
      <c r="C22" s="74"/>
      <c r="D22" s="71" t="s">
        <v>27</v>
      </c>
      <c r="E22" s="111">
        <v>1</v>
      </c>
      <c r="F22" s="8"/>
      <c r="G22" s="8"/>
      <c r="H22" s="23"/>
      <c r="I22" s="24"/>
      <c r="J22" s="23"/>
      <c r="K22" s="23"/>
      <c r="L22" s="8"/>
      <c r="M22" s="8"/>
      <c r="N22" s="8"/>
      <c r="O22" s="23"/>
      <c r="P22" s="23"/>
    </row>
    <row r="23" spans="1:16" ht="63.75">
      <c r="A23" s="70">
        <f>A22+1</f>
        <v>3</v>
      </c>
      <c r="B23" s="74" t="s">
        <v>56</v>
      </c>
      <c r="C23" s="74"/>
      <c r="D23" s="71" t="s">
        <v>27</v>
      </c>
      <c r="E23" s="111">
        <v>1</v>
      </c>
      <c r="F23" s="8"/>
      <c r="G23" s="8"/>
      <c r="H23" s="23"/>
      <c r="I23" s="24"/>
      <c r="J23" s="23"/>
      <c r="K23" s="23"/>
      <c r="L23" s="8"/>
      <c r="M23" s="8"/>
      <c r="N23" s="8"/>
      <c r="O23" s="23"/>
      <c r="P23" s="23"/>
    </row>
    <row r="24" spans="1:16" ht="25.5">
      <c r="A24" s="70">
        <f>A23+1</f>
        <v>4</v>
      </c>
      <c r="B24" s="74" t="s">
        <v>316</v>
      </c>
      <c r="C24" s="74"/>
      <c r="D24" s="71" t="s">
        <v>27</v>
      </c>
      <c r="E24" s="111">
        <v>1</v>
      </c>
      <c r="F24" s="8"/>
      <c r="G24" s="8"/>
      <c r="H24" s="23"/>
      <c r="I24" s="24"/>
      <c r="J24" s="8"/>
      <c r="K24" s="8"/>
      <c r="L24" s="8"/>
      <c r="M24" s="8"/>
      <c r="N24" s="8"/>
      <c r="O24" s="23"/>
      <c r="P24" s="23"/>
    </row>
    <row r="25" spans="1:16" s="18" customFormat="1" ht="25.5">
      <c r="A25" s="70">
        <f>A24+1</f>
        <v>5</v>
      </c>
      <c r="B25" s="74" t="s">
        <v>306</v>
      </c>
      <c r="C25" s="74"/>
      <c r="D25" s="71" t="s">
        <v>27</v>
      </c>
      <c r="E25" s="111">
        <v>1</v>
      </c>
      <c r="F25" s="23"/>
      <c r="G25" s="23"/>
      <c r="H25" s="23"/>
      <c r="I25" s="24"/>
      <c r="J25" s="23"/>
      <c r="K25" s="23"/>
      <c r="L25" s="23"/>
      <c r="M25" s="23"/>
      <c r="N25" s="23"/>
      <c r="O25" s="23"/>
      <c r="P25" s="23"/>
    </row>
    <row r="26" spans="1:16" s="18" customFormat="1" ht="25.5">
      <c r="A26" s="70">
        <f>A25+1</f>
        <v>6</v>
      </c>
      <c r="B26" s="74" t="s">
        <v>307</v>
      </c>
      <c r="C26" s="74"/>
      <c r="D26" s="71" t="s">
        <v>27</v>
      </c>
      <c r="E26" s="111">
        <v>1</v>
      </c>
      <c r="F26" s="23"/>
      <c r="G26" s="23"/>
      <c r="H26" s="23"/>
      <c r="I26" s="24"/>
      <c r="J26" s="23"/>
      <c r="K26" s="23"/>
      <c r="L26" s="23"/>
      <c r="M26" s="23"/>
      <c r="N26" s="23"/>
      <c r="O26" s="23"/>
      <c r="P26" s="23"/>
    </row>
    <row r="27" spans="2:16" ht="15">
      <c r="B27" s="94" t="s">
        <v>25</v>
      </c>
      <c r="C27" s="97"/>
      <c r="D27" s="97"/>
      <c r="E27" s="97"/>
      <c r="F27" s="97"/>
      <c r="G27" s="97"/>
      <c r="H27" s="98"/>
      <c r="I27" s="98"/>
      <c r="J27" s="97"/>
      <c r="K27" s="97"/>
      <c r="L27" s="97"/>
      <c r="M27" s="101">
        <f>SUM(M21:M26)</f>
        <v>0</v>
      </c>
      <c r="N27" s="101">
        <f>SUM(N21:N26)</f>
        <v>0</v>
      </c>
      <c r="O27" s="101">
        <f>SUM(O21:O26)</f>
        <v>0</v>
      </c>
      <c r="P27" s="101">
        <f>SUM(P21:P26)</f>
        <v>0</v>
      </c>
    </row>
    <row r="28" spans="2:16" ht="15">
      <c r="B28" s="94" t="s">
        <v>324</v>
      </c>
      <c r="C28" s="97"/>
      <c r="D28" s="97"/>
      <c r="E28" s="105"/>
      <c r="F28" s="102"/>
      <c r="G28" s="97"/>
      <c r="H28" s="98"/>
      <c r="I28" s="98"/>
      <c r="J28" s="97"/>
      <c r="K28" s="97"/>
      <c r="L28" s="97"/>
      <c r="M28" s="102"/>
      <c r="N28" s="102"/>
      <c r="O28" s="102"/>
      <c r="P28" s="101">
        <f>ROUND(M27*E28,2)</f>
        <v>0</v>
      </c>
    </row>
    <row r="29" spans="2:16" ht="15">
      <c r="B29" s="94" t="s">
        <v>31</v>
      </c>
      <c r="C29" s="97"/>
      <c r="D29" s="97"/>
      <c r="E29" s="105"/>
      <c r="F29" s="102"/>
      <c r="G29" s="97"/>
      <c r="H29" s="98"/>
      <c r="I29" s="98"/>
      <c r="J29" s="97"/>
      <c r="K29" s="97"/>
      <c r="L29" s="97"/>
      <c r="M29" s="102"/>
      <c r="N29" s="102"/>
      <c r="O29" s="102"/>
      <c r="P29" s="101">
        <f>ROUND(N27*E29,2)</f>
        <v>0</v>
      </c>
    </row>
    <row r="30" spans="2:16" ht="15">
      <c r="B30" s="94" t="s">
        <v>32</v>
      </c>
      <c r="C30" s="97"/>
      <c r="D30" s="97"/>
      <c r="E30" s="105"/>
      <c r="F30" s="102"/>
      <c r="G30" s="97"/>
      <c r="H30" s="98"/>
      <c r="I30" s="98"/>
      <c r="J30" s="97"/>
      <c r="K30" s="97"/>
      <c r="L30" s="97"/>
      <c r="M30" s="102"/>
      <c r="N30" s="102"/>
      <c r="O30" s="102"/>
      <c r="P30" s="101">
        <f>ROUND(SUM(P27:P29)*E30,2)</f>
        <v>0</v>
      </c>
    </row>
    <row r="31" spans="2:16" ht="15">
      <c r="B31" s="94" t="s">
        <v>34</v>
      </c>
      <c r="C31" s="97"/>
      <c r="D31" s="97"/>
      <c r="E31" s="105"/>
      <c r="F31" s="102"/>
      <c r="G31" s="97"/>
      <c r="H31" s="98"/>
      <c r="I31" s="98"/>
      <c r="J31" s="97"/>
      <c r="K31" s="97"/>
      <c r="L31" s="97"/>
      <c r="M31" s="102"/>
      <c r="N31" s="102"/>
      <c r="O31" s="102"/>
      <c r="P31" s="101">
        <f>ROUND(SUM(P27:P30)*E31,2)</f>
        <v>0</v>
      </c>
    </row>
    <row r="32" spans="2:16" s="96" customFormat="1" ht="15">
      <c r="B32" s="95" t="s">
        <v>25</v>
      </c>
      <c r="C32" s="99"/>
      <c r="D32" s="99"/>
      <c r="E32" s="99"/>
      <c r="F32" s="99"/>
      <c r="G32" s="99"/>
      <c r="H32" s="100"/>
      <c r="I32" s="100"/>
      <c r="J32" s="99"/>
      <c r="K32" s="99"/>
      <c r="L32" s="99"/>
      <c r="M32" s="103"/>
      <c r="N32" s="103"/>
      <c r="O32" s="103"/>
      <c r="P32" s="104">
        <f>SUM(P27:P31)</f>
        <v>0</v>
      </c>
    </row>
    <row r="34" ht="15">
      <c r="P34" s="37"/>
    </row>
  </sheetData>
  <sheetProtection/>
  <autoFilter ref="A17:S26"/>
  <mergeCells count="27">
    <mergeCell ref="C14:C17"/>
    <mergeCell ref="D14:D17"/>
    <mergeCell ref="E14:E17"/>
    <mergeCell ref="B2:L2"/>
    <mergeCell ref="N2:P2"/>
    <mergeCell ref="N3:P3"/>
    <mergeCell ref="A4:P4"/>
    <mergeCell ref="A5:P5"/>
    <mergeCell ref="A7:P7"/>
    <mergeCell ref="L14:P14"/>
    <mergeCell ref="N15:N17"/>
    <mergeCell ref="O15:O17"/>
    <mergeCell ref="F15:F17"/>
    <mergeCell ref="G15:G17"/>
    <mergeCell ref="L15:L17"/>
    <mergeCell ref="P15:P17"/>
    <mergeCell ref="M15:M17"/>
    <mergeCell ref="J8:M8"/>
    <mergeCell ref="A12:P12"/>
    <mergeCell ref="H15:H17"/>
    <mergeCell ref="I15:I17"/>
    <mergeCell ref="J15:J17"/>
    <mergeCell ref="K15:K17"/>
    <mergeCell ref="J13:M13"/>
    <mergeCell ref="A14:A17"/>
    <mergeCell ref="B14:B17"/>
    <mergeCell ref="F14:K14"/>
  </mergeCells>
  <printOptions/>
  <pageMargins left="0.3937007874015748" right="0.31496062992125984" top="0.5118110236220472" bottom="0.35433070866141736" header="0.2362204724409449" footer="0.1968503937007874"/>
  <pageSetup fitToHeight="4" horizontalDpi="600" verticalDpi="600" orientation="landscape" scale="72" r:id="rId1"/>
</worksheet>
</file>

<file path=xl/worksheets/sheet4.xml><?xml version="1.0" encoding="utf-8"?>
<worksheet xmlns="http://schemas.openxmlformats.org/spreadsheetml/2006/main" xmlns:r="http://schemas.openxmlformats.org/officeDocument/2006/relationships">
  <dimension ref="A2:Q52"/>
  <sheetViews>
    <sheetView view="pageBreakPreview" zoomScale="85" zoomScaleSheetLayoutView="85" zoomScalePageLayoutView="0" workbookViewId="0" topLeftCell="A1">
      <selection activeCell="A7" sqref="A7:P7"/>
    </sheetView>
  </sheetViews>
  <sheetFormatPr defaultColWidth="9.140625" defaultRowHeight="15"/>
  <cols>
    <col min="1" max="1" width="5.00390625" style="0" customWidth="1"/>
    <col min="2" max="2" width="39.7109375" style="18" customWidth="1"/>
    <col min="3" max="3" width="12.57421875" style="0" customWidth="1"/>
    <col min="4" max="4" width="9.28125" style="0" customWidth="1"/>
    <col min="5" max="5" width="7.140625" style="0" customWidth="1"/>
    <col min="6" max="7" width="9.8515625" style="0" customWidth="1"/>
    <col min="8" max="9" width="9.8515625" style="18" customWidth="1"/>
    <col min="10" max="11" width="9.8515625" style="0" customWidth="1"/>
    <col min="12" max="16" width="9.7109375" style="0" customWidth="1"/>
    <col min="17" max="17" width="17.8515625" style="0" customWidth="1"/>
  </cols>
  <sheetData>
    <row r="2" spans="2:16" ht="15">
      <c r="B2" s="132" t="s">
        <v>318</v>
      </c>
      <c r="C2" s="132"/>
      <c r="D2" s="132"/>
      <c r="E2" s="132"/>
      <c r="F2" s="132"/>
      <c r="G2" s="132"/>
      <c r="H2" s="132"/>
      <c r="I2" s="132"/>
      <c r="J2" s="132"/>
      <c r="K2" s="132"/>
      <c r="L2" s="132"/>
      <c r="N2" s="127"/>
      <c r="O2" s="122"/>
      <c r="P2" s="122"/>
    </row>
    <row r="3" spans="14:16" ht="15">
      <c r="N3" s="128"/>
      <c r="O3" s="128"/>
      <c r="P3" s="128"/>
    </row>
    <row r="4" spans="1:16" ht="15">
      <c r="A4" s="126" t="s">
        <v>336</v>
      </c>
      <c r="B4" s="126"/>
      <c r="C4" s="126"/>
      <c r="D4" s="126"/>
      <c r="E4" s="126"/>
      <c r="F4" s="126"/>
      <c r="G4" s="126"/>
      <c r="H4" s="126"/>
      <c r="I4" s="126"/>
      <c r="J4" s="126"/>
      <c r="K4" s="126"/>
      <c r="L4" s="126"/>
      <c r="M4" s="126"/>
      <c r="N4" s="126"/>
      <c r="O4" s="126"/>
      <c r="P4" s="126"/>
    </row>
    <row r="5" spans="1:16" ht="15">
      <c r="A5" s="126" t="s">
        <v>319</v>
      </c>
      <c r="B5" s="126"/>
      <c r="C5" s="126"/>
      <c r="D5" s="126"/>
      <c r="E5" s="126"/>
      <c r="F5" s="126"/>
      <c r="G5" s="126"/>
      <c r="H5" s="126"/>
      <c r="I5" s="126"/>
      <c r="J5" s="126"/>
      <c r="K5" s="126"/>
      <c r="L5" s="126"/>
      <c r="M5" s="126"/>
      <c r="N5" s="126"/>
      <c r="O5" s="126"/>
      <c r="P5" s="126"/>
    </row>
    <row r="6" spans="1:16" ht="15">
      <c r="A6" s="92"/>
      <c r="B6" s="92"/>
      <c r="C6" s="92"/>
      <c r="D6" s="92"/>
      <c r="E6" s="92"/>
      <c r="F6" s="92"/>
      <c r="G6" s="92"/>
      <c r="H6" s="92"/>
      <c r="I6" s="92"/>
      <c r="J6" s="92"/>
      <c r="K6" s="92"/>
      <c r="L6" s="92"/>
      <c r="M6" s="92"/>
      <c r="N6" s="92"/>
      <c r="O6" s="92"/>
      <c r="P6" s="92"/>
    </row>
    <row r="7" spans="1:16" ht="39.75" customHeight="1">
      <c r="A7" s="134" t="s">
        <v>353</v>
      </c>
      <c r="B7" s="134"/>
      <c r="C7" s="134"/>
      <c r="D7" s="134"/>
      <c r="E7" s="134"/>
      <c r="F7" s="134"/>
      <c r="G7" s="134"/>
      <c r="H7" s="134"/>
      <c r="I7" s="134"/>
      <c r="J7" s="134"/>
      <c r="K7" s="134"/>
      <c r="L7" s="134"/>
      <c r="M7" s="134"/>
      <c r="N7" s="134"/>
      <c r="O7" s="134"/>
      <c r="P7" s="134"/>
    </row>
    <row r="8" spans="10:13" ht="15">
      <c r="J8" s="133"/>
      <c r="K8" s="133"/>
      <c r="L8" s="133"/>
      <c r="M8" s="133"/>
    </row>
    <row r="9" spans="1:16" ht="15">
      <c r="A9" s="102" t="s">
        <v>320</v>
      </c>
      <c r="B9" s="106"/>
      <c r="C9" s="102"/>
      <c r="D9" s="102"/>
      <c r="E9" s="102"/>
      <c r="F9" s="102"/>
      <c r="G9" s="102"/>
      <c r="H9" s="106"/>
      <c r="I9" s="106"/>
      <c r="J9" s="107"/>
      <c r="K9" s="107"/>
      <c r="L9" s="107"/>
      <c r="M9" s="107"/>
      <c r="N9" s="102"/>
      <c r="O9" s="102"/>
      <c r="P9" s="102"/>
    </row>
    <row r="10" spans="1:16" ht="15">
      <c r="A10" s="102" t="s">
        <v>337</v>
      </c>
      <c r="B10" s="106"/>
      <c r="C10" s="102"/>
      <c r="D10" s="102"/>
      <c r="E10" s="102"/>
      <c r="F10" s="102"/>
      <c r="G10" s="102"/>
      <c r="H10" s="106"/>
      <c r="I10" s="106"/>
      <c r="J10" s="107"/>
      <c r="K10" s="107"/>
      <c r="L10" s="107"/>
      <c r="M10" s="107"/>
      <c r="N10" s="102"/>
      <c r="O10" s="102"/>
      <c r="P10" s="102"/>
    </row>
    <row r="11" spans="1:16" ht="15">
      <c r="A11" s="102" t="s">
        <v>338</v>
      </c>
      <c r="B11" s="106"/>
      <c r="C11" s="102"/>
      <c r="D11" s="102"/>
      <c r="E11" s="102"/>
      <c r="F11" s="102"/>
      <c r="G11" s="102"/>
      <c r="H11" s="106"/>
      <c r="I11" s="106"/>
      <c r="J11" s="107"/>
      <c r="K11" s="107"/>
      <c r="L11" s="107"/>
      <c r="M11" s="107"/>
      <c r="N11" s="102"/>
      <c r="O11" s="102"/>
      <c r="P11" s="102"/>
    </row>
    <row r="12" spans="1:16" ht="26.25" customHeight="1">
      <c r="A12" s="130" t="s">
        <v>325</v>
      </c>
      <c r="B12" s="130"/>
      <c r="C12" s="130"/>
      <c r="D12" s="130"/>
      <c r="E12" s="130"/>
      <c r="F12" s="130"/>
      <c r="G12" s="130"/>
      <c r="H12" s="130"/>
      <c r="I12" s="130"/>
      <c r="J12" s="130"/>
      <c r="K12" s="130"/>
      <c r="L12" s="130"/>
      <c r="M12" s="130"/>
      <c r="N12" s="130"/>
      <c r="O12" s="130"/>
      <c r="P12" s="130"/>
    </row>
    <row r="13" spans="10:13" ht="15">
      <c r="J13" s="124"/>
      <c r="K13" s="124"/>
      <c r="L13" s="124"/>
      <c r="M13" s="124"/>
    </row>
    <row r="14" spans="1:16" ht="15" customHeight="1">
      <c r="A14" s="123" t="s">
        <v>7</v>
      </c>
      <c r="B14" s="113" t="s">
        <v>8</v>
      </c>
      <c r="C14" s="115" t="s">
        <v>281</v>
      </c>
      <c r="D14" s="123" t="s">
        <v>9</v>
      </c>
      <c r="E14" s="123" t="s">
        <v>10</v>
      </c>
      <c r="F14" s="125" t="s">
        <v>11</v>
      </c>
      <c r="G14" s="125"/>
      <c r="H14" s="125"/>
      <c r="I14" s="125"/>
      <c r="J14" s="125"/>
      <c r="K14" s="125"/>
      <c r="L14" s="125" t="s">
        <v>12</v>
      </c>
      <c r="M14" s="125"/>
      <c r="N14" s="125"/>
      <c r="O14" s="125"/>
      <c r="P14" s="125"/>
    </row>
    <row r="15" spans="1:16" ht="15" customHeight="1">
      <c r="A15" s="123"/>
      <c r="B15" s="113"/>
      <c r="C15" s="116"/>
      <c r="D15" s="123"/>
      <c r="E15" s="123"/>
      <c r="F15" s="114" t="s">
        <v>327</v>
      </c>
      <c r="G15" s="114" t="s">
        <v>328</v>
      </c>
      <c r="H15" s="113" t="s">
        <v>329</v>
      </c>
      <c r="I15" s="113" t="s">
        <v>330</v>
      </c>
      <c r="J15" s="114" t="s">
        <v>331</v>
      </c>
      <c r="K15" s="123" t="s">
        <v>332</v>
      </c>
      <c r="L15" s="114" t="s">
        <v>333</v>
      </c>
      <c r="M15" s="114" t="s">
        <v>329</v>
      </c>
      <c r="N15" s="114" t="s">
        <v>330</v>
      </c>
      <c r="O15" s="114" t="s">
        <v>334</v>
      </c>
      <c r="P15" s="114" t="s">
        <v>335</v>
      </c>
    </row>
    <row r="16" spans="1:16" ht="15">
      <c r="A16" s="123"/>
      <c r="B16" s="113"/>
      <c r="C16" s="116"/>
      <c r="D16" s="123"/>
      <c r="E16" s="123"/>
      <c r="F16" s="114"/>
      <c r="G16" s="114"/>
      <c r="H16" s="113"/>
      <c r="I16" s="113"/>
      <c r="J16" s="114"/>
      <c r="K16" s="123"/>
      <c r="L16" s="114"/>
      <c r="M16" s="114"/>
      <c r="N16" s="123"/>
      <c r="O16" s="114"/>
      <c r="P16" s="123"/>
    </row>
    <row r="17" spans="1:16" ht="15">
      <c r="A17" s="123"/>
      <c r="B17" s="113"/>
      <c r="C17" s="117"/>
      <c r="D17" s="123"/>
      <c r="E17" s="123"/>
      <c r="F17" s="114"/>
      <c r="G17" s="114"/>
      <c r="H17" s="113"/>
      <c r="I17" s="113"/>
      <c r="J17" s="114"/>
      <c r="K17" s="123"/>
      <c r="L17" s="114"/>
      <c r="M17" s="114"/>
      <c r="N17" s="123"/>
      <c r="O17" s="114"/>
      <c r="P17" s="123"/>
    </row>
    <row r="18" spans="1:16" ht="15">
      <c r="A18" s="4">
        <v>1</v>
      </c>
      <c r="B18" s="19">
        <v>2</v>
      </c>
      <c r="C18" s="4">
        <v>3</v>
      </c>
      <c r="D18" s="4">
        <v>4</v>
      </c>
      <c r="E18" s="4">
        <v>5</v>
      </c>
      <c r="F18" s="4">
        <v>6</v>
      </c>
      <c r="G18" s="4">
        <v>7</v>
      </c>
      <c r="H18" s="19">
        <v>8</v>
      </c>
      <c r="I18" s="19">
        <v>9</v>
      </c>
      <c r="J18" s="4">
        <v>10</v>
      </c>
      <c r="K18" s="4">
        <v>11</v>
      </c>
      <c r="L18" s="4">
        <v>12</v>
      </c>
      <c r="M18" s="4">
        <v>13</v>
      </c>
      <c r="N18" s="4">
        <v>14</v>
      </c>
      <c r="O18" s="4">
        <v>15</v>
      </c>
      <c r="P18" s="4">
        <v>16</v>
      </c>
    </row>
    <row r="19" spans="1:16" ht="15.75">
      <c r="A19" s="5"/>
      <c r="B19" s="82" t="s">
        <v>107</v>
      </c>
      <c r="C19" s="81"/>
      <c r="D19" s="6"/>
      <c r="E19" s="8"/>
      <c r="F19" s="8"/>
      <c r="G19" s="8"/>
      <c r="H19" s="23"/>
      <c r="I19" s="24"/>
      <c r="J19" s="8"/>
      <c r="K19" s="8"/>
      <c r="L19" s="8"/>
      <c r="M19" s="8"/>
      <c r="N19" s="8"/>
      <c r="O19" s="23"/>
      <c r="P19" s="23"/>
    </row>
    <row r="20" spans="1:16" ht="15.75">
      <c r="A20" s="5"/>
      <c r="B20" s="82" t="s">
        <v>134</v>
      </c>
      <c r="C20" s="81"/>
      <c r="D20" s="6"/>
      <c r="E20" s="8"/>
      <c r="F20" s="8"/>
      <c r="G20" s="8"/>
      <c r="H20" s="23"/>
      <c r="I20" s="24"/>
      <c r="J20" s="8"/>
      <c r="K20" s="8"/>
      <c r="L20" s="8"/>
      <c r="M20" s="8"/>
      <c r="N20" s="8"/>
      <c r="O20" s="23"/>
      <c r="P20" s="23"/>
    </row>
    <row r="21" spans="1:16" ht="15.75">
      <c r="A21" s="5"/>
      <c r="B21" s="82" t="s">
        <v>133</v>
      </c>
      <c r="C21" s="81"/>
      <c r="D21" s="6"/>
      <c r="E21" s="8"/>
      <c r="F21" s="8"/>
      <c r="G21" s="8"/>
      <c r="H21" s="23"/>
      <c r="I21" s="24"/>
      <c r="J21" s="8"/>
      <c r="K21" s="8"/>
      <c r="L21" s="8"/>
      <c r="M21" s="8"/>
      <c r="N21" s="8"/>
      <c r="O21" s="23"/>
      <c r="P21" s="23"/>
    </row>
    <row r="22" spans="1:17" ht="156" customHeight="1">
      <c r="A22" s="73">
        <v>1</v>
      </c>
      <c r="B22" s="90" t="s">
        <v>315</v>
      </c>
      <c r="C22" s="84"/>
      <c r="D22" s="71" t="s">
        <v>27</v>
      </c>
      <c r="E22" s="111">
        <v>1</v>
      </c>
      <c r="F22" s="22"/>
      <c r="G22" s="22"/>
      <c r="H22" s="23"/>
      <c r="I22" s="24"/>
      <c r="J22" s="22"/>
      <c r="K22" s="8"/>
      <c r="L22" s="8"/>
      <c r="M22" s="8"/>
      <c r="N22" s="8"/>
      <c r="O22" s="23"/>
      <c r="P22" s="23"/>
      <c r="Q22" s="37"/>
    </row>
    <row r="23" spans="1:17" ht="51.75">
      <c r="A23" s="73">
        <v>2</v>
      </c>
      <c r="B23" s="83" t="s">
        <v>311</v>
      </c>
      <c r="C23" s="84"/>
      <c r="D23" s="71" t="s">
        <v>27</v>
      </c>
      <c r="E23" s="111">
        <v>1</v>
      </c>
      <c r="F23" s="22"/>
      <c r="G23" s="22"/>
      <c r="H23" s="23"/>
      <c r="I23" s="24"/>
      <c r="J23" s="22"/>
      <c r="K23" s="8"/>
      <c r="L23" s="8"/>
      <c r="M23" s="8"/>
      <c r="N23" s="8"/>
      <c r="O23" s="23"/>
      <c r="P23" s="23"/>
      <c r="Q23" s="37"/>
    </row>
    <row r="24" spans="1:16" ht="14.25" customHeight="1">
      <c r="A24" s="73">
        <v>3</v>
      </c>
      <c r="B24" s="74" t="s">
        <v>296</v>
      </c>
      <c r="C24" s="85"/>
      <c r="D24" s="71" t="s">
        <v>27</v>
      </c>
      <c r="E24" s="111">
        <v>1</v>
      </c>
      <c r="F24" s="8"/>
      <c r="G24" s="8"/>
      <c r="H24" s="23"/>
      <c r="I24" s="24"/>
      <c r="J24" s="8"/>
      <c r="K24" s="8"/>
      <c r="L24" s="8"/>
      <c r="M24" s="8"/>
      <c r="N24" s="8"/>
      <c r="O24" s="23"/>
      <c r="P24" s="23"/>
    </row>
    <row r="25" spans="1:16" ht="15">
      <c r="A25" s="73">
        <f>A24+1</f>
        <v>4</v>
      </c>
      <c r="B25" s="74" t="s">
        <v>297</v>
      </c>
      <c r="C25" s="85"/>
      <c r="D25" s="71" t="s">
        <v>27</v>
      </c>
      <c r="E25" s="111">
        <v>1</v>
      </c>
      <c r="F25" s="8"/>
      <c r="G25" s="8"/>
      <c r="H25" s="23"/>
      <c r="I25" s="24"/>
      <c r="J25" s="8"/>
      <c r="K25" s="8"/>
      <c r="L25" s="8"/>
      <c r="M25" s="8"/>
      <c r="N25" s="8"/>
      <c r="O25" s="23"/>
      <c r="P25" s="23"/>
    </row>
    <row r="26" spans="1:16" ht="15">
      <c r="A26" s="73">
        <f>A25+1</f>
        <v>5</v>
      </c>
      <c r="B26" s="74" t="s">
        <v>298</v>
      </c>
      <c r="C26" s="85"/>
      <c r="D26" s="71" t="s">
        <v>27</v>
      </c>
      <c r="E26" s="111">
        <v>1</v>
      </c>
      <c r="F26" s="8"/>
      <c r="G26" s="8"/>
      <c r="H26" s="23"/>
      <c r="I26" s="24"/>
      <c r="J26" s="8"/>
      <c r="K26" s="8"/>
      <c r="L26" s="8"/>
      <c r="M26" s="8"/>
      <c r="N26" s="8"/>
      <c r="O26" s="23"/>
      <c r="P26" s="23"/>
    </row>
    <row r="27" spans="1:16" ht="39.75" customHeight="1">
      <c r="A27" s="73">
        <f>A26+1</f>
        <v>6</v>
      </c>
      <c r="B27" s="74" t="s">
        <v>299</v>
      </c>
      <c r="C27" s="80" t="s">
        <v>142</v>
      </c>
      <c r="D27" s="71" t="s">
        <v>27</v>
      </c>
      <c r="E27" s="111">
        <v>1</v>
      </c>
      <c r="F27" s="8"/>
      <c r="G27" s="8"/>
      <c r="H27" s="23"/>
      <c r="I27" s="24"/>
      <c r="J27" s="8"/>
      <c r="K27" s="8"/>
      <c r="L27" s="8"/>
      <c r="M27" s="8"/>
      <c r="N27" s="8"/>
      <c r="O27" s="23"/>
      <c r="P27" s="23"/>
    </row>
    <row r="28" spans="1:16" s="18" customFormat="1" ht="25.5">
      <c r="A28" s="70">
        <v>7</v>
      </c>
      <c r="B28" s="74" t="s">
        <v>306</v>
      </c>
      <c r="C28" s="74"/>
      <c r="D28" s="71" t="s">
        <v>27</v>
      </c>
      <c r="E28" s="111">
        <v>1</v>
      </c>
      <c r="F28" s="23"/>
      <c r="G28" s="23"/>
      <c r="H28" s="23"/>
      <c r="I28" s="24"/>
      <c r="J28" s="23"/>
      <c r="K28" s="23"/>
      <c r="L28" s="23"/>
      <c r="M28" s="23"/>
      <c r="N28" s="23"/>
      <c r="O28" s="23"/>
      <c r="P28" s="23"/>
    </row>
    <row r="29" spans="1:16" s="18" customFormat="1" ht="38.25">
      <c r="A29" s="70">
        <v>8</v>
      </c>
      <c r="B29" s="74" t="s">
        <v>308</v>
      </c>
      <c r="C29" s="74"/>
      <c r="D29" s="71" t="s">
        <v>27</v>
      </c>
      <c r="E29" s="111">
        <v>1</v>
      </c>
      <c r="F29" s="23"/>
      <c r="G29" s="23"/>
      <c r="H29" s="23"/>
      <c r="I29" s="24"/>
      <c r="J29" s="23"/>
      <c r="K29" s="23"/>
      <c r="L29" s="23"/>
      <c r="M29" s="23"/>
      <c r="N29" s="23"/>
      <c r="O29" s="23"/>
      <c r="P29" s="23"/>
    </row>
    <row r="30" spans="1:16" ht="15.75">
      <c r="A30" s="5"/>
      <c r="B30" s="82" t="s">
        <v>28</v>
      </c>
      <c r="C30" s="85"/>
      <c r="D30" s="71"/>
      <c r="E30" s="111"/>
      <c r="F30" s="8"/>
      <c r="G30" s="8"/>
      <c r="H30" s="23"/>
      <c r="I30" s="24"/>
      <c r="J30" s="8"/>
      <c r="K30" s="8"/>
      <c r="L30" s="8"/>
      <c r="M30" s="8"/>
      <c r="N30" s="8"/>
      <c r="O30" s="23"/>
      <c r="P30" s="23"/>
    </row>
    <row r="31" spans="1:16" ht="31.5">
      <c r="A31" s="5"/>
      <c r="B31" s="82" t="s">
        <v>155</v>
      </c>
      <c r="C31" s="85"/>
      <c r="D31" s="71"/>
      <c r="E31" s="111"/>
      <c r="F31" s="8"/>
      <c r="G31" s="8"/>
      <c r="H31" s="23"/>
      <c r="I31" s="24"/>
      <c r="J31" s="8"/>
      <c r="K31" s="8"/>
      <c r="L31" s="8"/>
      <c r="M31" s="8"/>
      <c r="N31" s="8"/>
      <c r="O31" s="23"/>
      <c r="P31" s="23"/>
    </row>
    <row r="32" spans="1:16" ht="65.25" customHeight="1">
      <c r="A32" s="72" t="s">
        <v>284</v>
      </c>
      <c r="B32" s="74" t="s">
        <v>305</v>
      </c>
      <c r="C32" s="87"/>
      <c r="D32" s="71" t="s">
        <v>27</v>
      </c>
      <c r="E32" s="111">
        <v>1</v>
      </c>
      <c r="F32" s="8"/>
      <c r="G32" s="8"/>
      <c r="H32" s="23"/>
      <c r="I32" s="24"/>
      <c r="J32" s="8"/>
      <c r="K32" s="8"/>
      <c r="L32" s="8"/>
      <c r="M32" s="8"/>
      <c r="N32" s="8"/>
      <c r="O32" s="23"/>
      <c r="P32" s="23"/>
    </row>
    <row r="33" spans="1:16" ht="41.25" customHeight="1">
      <c r="A33" s="72" t="s">
        <v>285</v>
      </c>
      <c r="B33" s="74" t="s">
        <v>304</v>
      </c>
      <c r="C33" s="86"/>
      <c r="D33" s="71" t="s">
        <v>27</v>
      </c>
      <c r="E33" s="111">
        <v>1</v>
      </c>
      <c r="F33" s="8"/>
      <c r="G33" s="8"/>
      <c r="H33" s="23"/>
      <c r="I33" s="24"/>
      <c r="J33" s="8"/>
      <c r="K33" s="8"/>
      <c r="L33" s="8"/>
      <c r="M33" s="8"/>
      <c r="N33" s="8"/>
      <c r="O33" s="23"/>
      <c r="P33" s="23"/>
    </row>
    <row r="34" spans="1:16" ht="25.5">
      <c r="A34" s="72" t="s">
        <v>286</v>
      </c>
      <c r="B34" s="74" t="s">
        <v>292</v>
      </c>
      <c r="C34" s="86"/>
      <c r="D34" s="71" t="s">
        <v>27</v>
      </c>
      <c r="E34" s="111">
        <v>1</v>
      </c>
      <c r="F34" s="8"/>
      <c r="G34" s="8"/>
      <c r="H34" s="23"/>
      <c r="I34" s="24"/>
      <c r="J34" s="8"/>
      <c r="K34" s="8"/>
      <c r="L34" s="8"/>
      <c r="M34" s="8"/>
      <c r="N34" s="8"/>
      <c r="O34" s="23"/>
      <c r="P34" s="23"/>
    </row>
    <row r="35" spans="1:16" ht="15">
      <c r="A35" s="72" t="s">
        <v>287</v>
      </c>
      <c r="B35" s="74" t="s">
        <v>293</v>
      </c>
      <c r="C35" s="86"/>
      <c r="D35" s="71" t="s">
        <v>27</v>
      </c>
      <c r="E35" s="111">
        <v>1</v>
      </c>
      <c r="F35" s="8"/>
      <c r="G35" s="8"/>
      <c r="H35" s="23"/>
      <c r="I35" s="24"/>
      <c r="J35" s="8"/>
      <c r="K35" s="8"/>
      <c r="L35" s="8"/>
      <c r="M35" s="8"/>
      <c r="N35" s="8"/>
      <c r="O35" s="23"/>
      <c r="P35" s="23"/>
    </row>
    <row r="36" spans="1:16" ht="27.75" customHeight="1">
      <c r="A36" s="72" t="s">
        <v>288</v>
      </c>
      <c r="B36" s="74" t="s">
        <v>294</v>
      </c>
      <c r="C36" s="86"/>
      <c r="D36" s="71" t="s">
        <v>27</v>
      </c>
      <c r="E36" s="111">
        <v>1</v>
      </c>
      <c r="F36" s="8"/>
      <c r="G36" s="8"/>
      <c r="H36" s="23"/>
      <c r="I36" s="24"/>
      <c r="J36" s="8"/>
      <c r="K36" s="8"/>
      <c r="L36" s="8"/>
      <c r="M36" s="8"/>
      <c r="N36" s="8"/>
      <c r="O36" s="23"/>
      <c r="P36" s="23"/>
    </row>
    <row r="37" spans="1:16" ht="25.5">
      <c r="A37" s="72" t="s">
        <v>289</v>
      </c>
      <c r="B37" s="74" t="s">
        <v>295</v>
      </c>
      <c r="C37" s="80" t="s">
        <v>301</v>
      </c>
      <c r="D37" s="71" t="s">
        <v>24</v>
      </c>
      <c r="E37" s="111">
        <v>1</v>
      </c>
      <c r="F37" s="8"/>
      <c r="G37" s="8"/>
      <c r="H37" s="23"/>
      <c r="I37" s="24"/>
      <c r="J37" s="8"/>
      <c r="K37" s="8"/>
      <c r="L37" s="8"/>
      <c r="M37" s="8"/>
      <c r="N37" s="8"/>
      <c r="O37" s="23"/>
      <c r="P37" s="23"/>
    </row>
    <row r="38" spans="1:16" ht="25.5">
      <c r="A38" s="72" t="s">
        <v>290</v>
      </c>
      <c r="B38" s="74" t="s">
        <v>312</v>
      </c>
      <c r="C38" s="80" t="s">
        <v>302</v>
      </c>
      <c r="D38" s="71" t="s">
        <v>24</v>
      </c>
      <c r="E38" s="111">
        <v>1</v>
      </c>
      <c r="F38" s="8"/>
      <c r="G38" s="8"/>
      <c r="H38" s="23"/>
      <c r="I38" s="24"/>
      <c r="J38" s="8"/>
      <c r="K38" s="8"/>
      <c r="L38" s="8"/>
      <c r="M38" s="8"/>
      <c r="N38" s="8"/>
      <c r="O38" s="23"/>
      <c r="P38" s="23"/>
    </row>
    <row r="39" spans="1:16" ht="15">
      <c r="A39" s="72" t="s">
        <v>291</v>
      </c>
      <c r="B39" s="74" t="s">
        <v>90</v>
      </c>
      <c r="C39" s="80" t="s">
        <v>301</v>
      </c>
      <c r="D39" s="71" t="s">
        <v>91</v>
      </c>
      <c r="E39" s="111">
        <v>0.5</v>
      </c>
      <c r="F39" s="8"/>
      <c r="G39" s="8"/>
      <c r="H39" s="23"/>
      <c r="I39" s="24"/>
      <c r="J39" s="8"/>
      <c r="K39" s="8"/>
      <c r="L39" s="8"/>
      <c r="M39" s="8"/>
      <c r="N39" s="8"/>
      <c r="O39" s="23"/>
      <c r="P39" s="23"/>
    </row>
    <row r="40" spans="1:16" ht="15">
      <c r="A40" s="72" t="s">
        <v>313</v>
      </c>
      <c r="B40" s="74" t="s">
        <v>90</v>
      </c>
      <c r="C40" s="80" t="s">
        <v>302</v>
      </c>
      <c r="D40" s="71" t="s">
        <v>91</v>
      </c>
      <c r="E40" s="111">
        <v>0.5</v>
      </c>
      <c r="F40" s="8"/>
      <c r="G40" s="8"/>
      <c r="H40" s="23"/>
      <c r="I40" s="24"/>
      <c r="J40" s="8"/>
      <c r="K40" s="8"/>
      <c r="L40" s="8"/>
      <c r="M40" s="8"/>
      <c r="N40" s="8"/>
      <c r="O40" s="23"/>
      <c r="P40" s="23"/>
    </row>
    <row r="41" spans="1:16" s="18" customFormat="1" ht="51">
      <c r="A41" s="70">
        <f>A40+1</f>
        <v>11</v>
      </c>
      <c r="B41" s="74" t="s">
        <v>41</v>
      </c>
      <c r="C41" s="74"/>
      <c r="D41" s="71" t="s">
        <v>27</v>
      </c>
      <c r="E41" s="111">
        <v>1</v>
      </c>
      <c r="F41" s="23"/>
      <c r="G41" s="23"/>
      <c r="H41" s="23"/>
      <c r="I41" s="24"/>
      <c r="J41" s="23"/>
      <c r="K41" s="23"/>
      <c r="L41" s="23"/>
      <c r="M41" s="23"/>
      <c r="N41" s="23"/>
      <c r="O41" s="23"/>
      <c r="P41" s="23"/>
    </row>
    <row r="42" spans="1:16" s="18" customFormat="1" ht="25.5">
      <c r="A42" s="70">
        <f>A41+1</f>
        <v>12</v>
      </c>
      <c r="B42" s="74" t="s">
        <v>316</v>
      </c>
      <c r="C42" s="74"/>
      <c r="D42" s="71" t="s">
        <v>27</v>
      </c>
      <c r="E42" s="111">
        <v>1</v>
      </c>
      <c r="F42" s="23"/>
      <c r="G42" s="23"/>
      <c r="H42" s="23"/>
      <c r="I42" s="24"/>
      <c r="J42" s="23"/>
      <c r="K42" s="23"/>
      <c r="L42" s="23"/>
      <c r="M42" s="23"/>
      <c r="N42" s="23"/>
      <c r="O42" s="23"/>
      <c r="P42" s="23"/>
    </row>
    <row r="43" spans="1:16" s="18" customFormat="1" ht="25.5">
      <c r="A43" s="70">
        <f>A42+1</f>
        <v>13</v>
      </c>
      <c r="B43" s="74" t="s">
        <v>351</v>
      </c>
      <c r="C43" s="74"/>
      <c r="D43" s="71" t="s">
        <v>27</v>
      </c>
      <c r="E43" s="111">
        <v>1</v>
      </c>
      <c r="F43" s="23"/>
      <c r="G43" s="23"/>
      <c r="H43" s="23"/>
      <c r="I43" s="24"/>
      <c r="J43" s="23"/>
      <c r="K43" s="23"/>
      <c r="L43" s="23"/>
      <c r="M43" s="23"/>
      <c r="N43" s="23"/>
      <c r="O43" s="23"/>
      <c r="P43" s="23"/>
    </row>
    <row r="44" spans="1:16" s="18" customFormat="1" ht="25.5">
      <c r="A44" s="70">
        <f>A43+1</f>
        <v>14</v>
      </c>
      <c r="B44" s="74" t="s">
        <v>300</v>
      </c>
      <c r="C44" s="74"/>
      <c r="D44" s="71" t="s">
        <v>27</v>
      </c>
      <c r="E44" s="111">
        <v>1</v>
      </c>
      <c r="F44" s="23"/>
      <c r="G44" s="23"/>
      <c r="H44" s="23"/>
      <c r="I44" s="24"/>
      <c r="J44" s="23"/>
      <c r="K44" s="23"/>
      <c r="L44" s="23"/>
      <c r="M44" s="23"/>
      <c r="N44" s="23"/>
      <c r="O44" s="23"/>
      <c r="P44" s="23"/>
    </row>
    <row r="45" spans="2:16" ht="15">
      <c r="B45" s="94" t="s">
        <v>25</v>
      </c>
      <c r="C45" s="97"/>
      <c r="D45" s="97"/>
      <c r="E45" s="97"/>
      <c r="F45" s="97"/>
      <c r="G45" s="97"/>
      <c r="H45" s="98"/>
      <c r="I45" s="98"/>
      <c r="J45" s="97"/>
      <c r="K45" s="97"/>
      <c r="L45" s="97"/>
      <c r="M45" s="101">
        <f>SUM(M22:M29,M32:M44)</f>
        <v>0</v>
      </c>
      <c r="N45" s="101">
        <f>SUM(N22:N29,N32:N44)</f>
        <v>0</v>
      </c>
      <c r="O45" s="101">
        <f>SUM(O22:O29,O32:O44)</f>
        <v>0</v>
      </c>
      <c r="P45" s="101">
        <f>SUM(P22:P29,P32:P44)</f>
        <v>0</v>
      </c>
    </row>
    <row r="46" spans="2:16" ht="15">
      <c r="B46" s="94" t="s">
        <v>324</v>
      </c>
      <c r="C46" s="97"/>
      <c r="D46" s="97"/>
      <c r="E46" s="105"/>
      <c r="F46" s="102"/>
      <c r="G46" s="97"/>
      <c r="H46" s="98"/>
      <c r="I46" s="98"/>
      <c r="J46" s="97"/>
      <c r="K46" s="97"/>
      <c r="L46" s="97"/>
      <c r="M46" s="102"/>
      <c r="N46" s="102"/>
      <c r="O46" s="102"/>
      <c r="P46" s="101">
        <f>ROUND(M45*E46,2)</f>
        <v>0</v>
      </c>
    </row>
    <row r="47" spans="2:16" ht="15">
      <c r="B47" s="94" t="s">
        <v>31</v>
      </c>
      <c r="C47" s="97"/>
      <c r="D47" s="97"/>
      <c r="E47" s="105"/>
      <c r="F47" s="102"/>
      <c r="G47" s="97"/>
      <c r="H47" s="98"/>
      <c r="I47" s="98"/>
      <c r="J47" s="97"/>
      <c r="K47" s="97"/>
      <c r="L47" s="97"/>
      <c r="M47" s="102"/>
      <c r="N47" s="102"/>
      <c r="O47" s="102"/>
      <c r="P47" s="101">
        <f>ROUND(N45*E47,2)</f>
        <v>0</v>
      </c>
    </row>
    <row r="48" spans="2:16" ht="15">
      <c r="B48" s="94" t="s">
        <v>32</v>
      </c>
      <c r="C48" s="97"/>
      <c r="D48" s="97"/>
      <c r="E48" s="105"/>
      <c r="F48" s="102"/>
      <c r="G48" s="97"/>
      <c r="H48" s="98"/>
      <c r="I48" s="98"/>
      <c r="J48" s="97"/>
      <c r="K48" s="97"/>
      <c r="L48" s="97"/>
      <c r="M48" s="102"/>
      <c r="N48" s="102"/>
      <c r="O48" s="102"/>
      <c r="P48" s="101">
        <f>ROUND(SUM(P45:P47)*E48,2)</f>
        <v>0</v>
      </c>
    </row>
    <row r="49" spans="2:16" ht="15">
      <c r="B49" s="94" t="s">
        <v>34</v>
      </c>
      <c r="C49" s="97"/>
      <c r="D49" s="97"/>
      <c r="E49" s="105"/>
      <c r="F49" s="102"/>
      <c r="G49" s="97"/>
      <c r="H49" s="98"/>
      <c r="I49" s="98"/>
      <c r="J49" s="97"/>
      <c r="K49" s="97"/>
      <c r="L49" s="97"/>
      <c r="M49" s="102"/>
      <c r="N49" s="102"/>
      <c r="O49" s="102"/>
      <c r="P49" s="101">
        <f>ROUND(SUM(P45:P48)*E49,2)</f>
        <v>0</v>
      </c>
    </row>
    <row r="50" spans="2:16" s="96" customFormat="1" ht="15">
      <c r="B50" s="95" t="s">
        <v>25</v>
      </c>
      <c r="C50" s="99"/>
      <c r="D50" s="99"/>
      <c r="E50" s="99"/>
      <c r="F50" s="99"/>
      <c r="G50" s="99"/>
      <c r="H50" s="100"/>
      <c r="I50" s="100"/>
      <c r="J50" s="99"/>
      <c r="K50" s="99"/>
      <c r="L50" s="99"/>
      <c r="M50" s="103"/>
      <c r="N50" s="103"/>
      <c r="O50" s="103"/>
      <c r="P50" s="104">
        <f>SUM(P45:P49)</f>
        <v>0</v>
      </c>
    </row>
    <row r="52" ht="15">
      <c r="P52" s="37"/>
    </row>
  </sheetData>
  <sheetProtection/>
  <autoFilter ref="A17:S44"/>
  <mergeCells count="27">
    <mergeCell ref="L14:P14"/>
    <mergeCell ref="B2:L2"/>
    <mergeCell ref="N2:P2"/>
    <mergeCell ref="N3:P3"/>
    <mergeCell ref="A4:P4"/>
    <mergeCell ref="A5:P5"/>
    <mergeCell ref="A7:P7"/>
    <mergeCell ref="K15:K17"/>
    <mergeCell ref="J8:M8"/>
    <mergeCell ref="A12:P12"/>
    <mergeCell ref="J13:M13"/>
    <mergeCell ref="A14:A17"/>
    <mergeCell ref="B14:B17"/>
    <mergeCell ref="C14:C17"/>
    <mergeCell ref="D14:D17"/>
    <mergeCell ref="E14:E17"/>
    <mergeCell ref="F14:K14"/>
    <mergeCell ref="L15:L17"/>
    <mergeCell ref="M15:M17"/>
    <mergeCell ref="N15:N17"/>
    <mergeCell ref="O15:O17"/>
    <mergeCell ref="P15:P17"/>
    <mergeCell ref="F15:F17"/>
    <mergeCell ref="G15:G17"/>
    <mergeCell ref="H15:H17"/>
    <mergeCell ref="I15:I17"/>
    <mergeCell ref="J15:J17"/>
  </mergeCells>
  <printOptions/>
  <pageMargins left="0.3937007874015748" right="0.31496062992125984" top="0.5118110236220472" bottom="0.35433070866141736" header="0.2362204724409449" footer="0.1968503937007874"/>
  <pageSetup fitToHeight="4" horizontalDpi="600" verticalDpi="600" orientation="landscape" scale="72" r:id="rId1"/>
  <rowBreaks count="1" manualBreakCount="1">
    <brk id="29" max="15" man="1"/>
  </rowBreaks>
</worksheet>
</file>

<file path=xl/worksheets/sheet5.xml><?xml version="1.0" encoding="utf-8"?>
<worksheet xmlns="http://schemas.openxmlformats.org/spreadsheetml/2006/main" xmlns:r="http://schemas.openxmlformats.org/officeDocument/2006/relationships">
  <dimension ref="A2:P31"/>
  <sheetViews>
    <sheetView view="pageBreakPreview" zoomScale="85" zoomScaleSheetLayoutView="85" zoomScalePageLayoutView="0" workbookViewId="0" topLeftCell="A1">
      <selection activeCell="B9" sqref="B9"/>
    </sheetView>
  </sheetViews>
  <sheetFormatPr defaultColWidth="9.140625" defaultRowHeight="15"/>
  <cols>
    <col min="1" max="1" width="5.00390625" style="0" customWidth="1"/>
    <col min="2" max="2" width="39.7109375" style="18" customWidth="1"/>
    <col min="3" max="3" width="12.57421875" style="0" customWidth="1"/>
    <col min="4" max="4" width="9.28125" style="0" customWidth="1"/>
    <col min="5" max="5" width="7.140625" style="0" customWidth="1"/>
    <col min="6" max="7" width="9.8515625" style="0" customWidth="1"/>
    <col min="8" max="9" width="9.8515625" style="18" customWidth="1"/>
    <col min="10" max="11" width="9.8515625" style="0" customWidth="1"/>
    <col min="12" max="16" width="9.7109375" style="0" customWidth="1"/>
    <col min="17" max="17" width="17.8515625" style="0" customWidth="1"/>
  </cols>
  <sheetData>
    <row r="2" spans="2:16" ht="15">
      <c r="B2" s="132" t="s">
        <v>318</v>
      </c>
      <c r="C2" s="132"/>
      <c r="D2" s="132"/>
      <c r="E2" s="132"/>
      <c r="F2" s="132"/>
      <c r="G2" s="132"/>
      <c r="H2" s="132"/>
      <c r="I2" s="132"/>
      <c r="J2" s="132"/>
      <c r="K2" s="132"/>
      <c r="L2" s="132"/>
      <c r="N2" s="127"/>
      <c r="O2" s="122"/>
      <c r="P2" s="122"/>
    </row>
    <row r="3" spans="14:16" ht="15">
      <c r="N3" s="128"/>
      <c r="O3" s="128"/>
      <c r="P3" s="128"/>
    </row>
    <row r="4" spans="1:16" ht="15">
      <c r="A4" s="126" t="s">
        <v>336</v>
      </c>
      <c r="B4" s="126"/>
      <c r="C4" s="126"/>
      <c r="D4" s="126"/>
      <c r="E4" s="126"/>
      <c r="F4" s="126"/>
      <c r="G4" s="126"/>
      <c r="H4" s="126"/>
      <c r="I4" s="126"/>
      <c r="J4" s="126"/>
      <c r="K4" s="126"/>
      <c r="L4" s="126"/>
      <c r="M4" s="126"/>
      <c r="N4" s="126"/>
      <c r="O4" s="126"/>
      <c r="P4" s="126"/>
    </row>
    <row r="5" spans="1:16" ht="15">
      <c r="A5" s="126" t="s">
        <v>319</v>
      </c>
      <c r="B5" s="126"/>
      <c r="C5" s="126"/>
      <c r="D5" s="126"/>
      <c r="E5" s="126"/>
      <c r="F5" s="126"/>
      <c r="G5" s="126"/>
      <c r="H5" s="126"/>
      <c r="I5" s="126"/>
      <c r="J5" s="126"/>
      <c r="K5" s="126"/>
      <c r="L5" s="126"/>
      <c r="M5" s="126"/>
      <c r="N5" s="126"/>
      <c r="O5" s="126"/>
      <c r="P5" s="126"/>
    </row>
    <row r="6" spans="1:16" ht="15">
      <c r="A6" s="92"/>
      <c r="B6" s="92"/>
      <c r="C6" s="92"/>
      <c r="D6" s="92"/>
      <c r="E6" s="92"/>
      <c r="F6" s="92"/>
      <c r="G6" s="92"/>
      <c r="H6" s="92"/>
      <c r="I6" s="92"/>
      <c r="J6" s="92"/>
      <c r="K6" s="92"/>
      <c r="L6" s="92"/>
      <c r="M6" s="92"/>
      <c r="N6" s="92"/>
      <c r="O6" s="92"/>
      <c r="P6" s="92"/>
    </row>
    <row r="7" spans="1:16" ht="39.75" customHeight="1">
      <c r="A7" s="134" t="s">
        <v>353</v>
      </c>
      <c r="B7" s="134"/>
      <c r="C7" s="134"/>
      <c r="D7" s="134"/>
      <c r="E7" s="134"/>
      <c r="F7" s="134"/>
      <c r="G7" s="134"/>
      <c r="H7" s="134"/>
      <c r="I7" s="134"/>
      <c r="J7" s="134"/>
      <c r="K7" s="134"/>
      <c r="L7" s="134"/>
      <c r="M7" s="134"/>
      <c r="N7" s="134"/>
      <c r="O7" s="134"/>
      <c r="P7" s="134"/>
    </row>
    <row r="8" spans="10:13" ht="15">
      <c r="J8" s="133"/>
      <c r="K8" s="133"/>
      <c r="L8" s="133"/>
      <c r="M8" s="133"/>
    </row>
    <row r="9" spans="1:16" ht="15">
      <c r="A9" s="102" t="s">
        <v>320</v>
      </c>
      <c r="B9" s="106"/>
      <c r="C9" s="102"/>
      <c r="D9" s="102"/>
      <c r="E9" s="102"/>
      <c r="F9" s="102"/>
      <c r="G9" s="102"/>
      <c r="H9" s="106"/>
      <c r="I9" s="106"/>
      <c r="J9" s="107"/>
      <c r="K9" s="107"/>
      <c r="L9" s="107"/>
      <c r="M9" s="107"/>
      <c r="N9" s="102"/>
      <c r="O9" s="102"/>
      <c r="P9" s="102"/>
    </row>
    <row r="10" spans="1:16" ht="15">
      <c r="A10" s="102" t="s">
        <v>337</v>
      </c>
      <c r="B10" s="106"/>
      <c r="C10" s="102"/>
      <c r="D10" s="102"/>
      <c r="E10" s="102"/>
      <c r="F10" s="102"/>
      <c r="G10" s="102"/>
      <c r="H10" s="106"/>
      <c r="I10" s="106"/>
      <c r="J10" s="107"/>
      <c r="K10" s="107"/>
      <c r="L10" s="107"/>
      <c r="M10" s="107"/>
      <c r="N10" s="102"/>
      <c r="O10" s="102"/>
      <c r="P10" s="102"/>
    </row>
    <row r="11" spans="1:16" ht="15">
      <c r="A11" s="102" t="s">
        <v>339</v>
      </c>
      <c r="B11" s="106"/>
      <c r="C11" s="102"/>
      <c r="D11" s="102"/>
      <c r="E11" s="102"/>
      <c r="F11" s="102"/>
      <c r="G11" s="102"/>
      <c r="H11" s="106"/>
      <c r="I11" s="106"/>
      <c r="J11" s="107"/>
      <c r="K11" s="107"/>
      <c r="L11" s="107"/>
      <c r="M11" s="107"/>
      <c r="N11" s="102"/>
      <c r="O11" s="102"/>
      <c r="P11" s="102"/>
    </row>
    <row r="12" spans="1:16" ht="15">
      <c r="A12" s="108"/>
      <c r="B12" s="108"/>
      <c r="C12" s="108"/>
      <c r="D12" s="108"/>
      <c r="E12" s="108"/>
      <c r="F12" s="108"/>
      <c r="G12" s="108"/>
      <c r="H12" s="108"/>
      <c r="I12" s="108"/>
      <c r="J12" s="108"/>
      <c r="K12" s="108"/>
      <c r="L12" s="108"/>
      <c r="M12" s="108"/>
      <c r="N12" s="108"/>
      <c r="O12" s="108"/>
      <c r="P12" s="108"/>
    </row>
    <row r="13" spans="10:13" ht="15">
      <c r="J13" s="124"/>
      <c r="K13" s="124"/>
      <c r="L13" s="124"/>
      <c r="M13" s="124"/>
    </row>
    <row r="14" spans="1:16" ht="15" customHeight="1">
      <c r="A14" s="123" t="s">
        <v>7</v>
      </c>
      <c r="B14" s="113" t="s">
        <v>8</v>
      </c>
      <c r="C14" s="115" t="s">
        <v>281</v>
      </c>
      <c r="D14" s="123" t="s">
        <v>9</v>
      </c>
      <c r="E14" s="123" t="s">
        <v>10</v>
      </c>
      <c r="F14" s="125" t="s">
        <v>11</v>
      </c>
      <c r="G14" s="125"/>
      <c r="H14" s="125"/>
      <c r="I14" s="125"/>
      <c r="J14" s="125"/>
      <c r="K14" s="125"/>
      <c r="L14" s="125" t="s">
        <v>12</v>
      </c>
      <c r="M14" s="125"/>
      <c r="N14" s="125"/>
      <c r="O14" s="125"/>
      <c r="P14" s="125"/>
    </row>
    <row r="15" spans="1:16" ht="15" customHeight="1">
      <c r="A15" s="123"/>
      <c r="B15" s="113"/>
      <c r="C15" s="116"/>
      <c r="D15" s="123"/>
      <c r="E15" s="123"/>
      <c r="F15" s="114" t="s">
        <v>327</v>
      </c>
      <c r="G15" s="114" t="s">
        <v>328</v>
      </c>
      <c r="H15" s="113" t="s">
        <v>329</v>
      </c>
      <c r="I15" s="113" t="s">
        <v>330</v>
      </c>
      <c r="J15" s="114" t="s">
        <v>331</v>
      </c>
      <c r="K15" s="123" t="s">
        <v>332</v>
      </c>
      <c r="L15" s="114" t="s">
        <v>333</v>
      </c>
      <c r="M15" s="114" t="s">
        <v>329</v>
      </c>
      <c r="N15" s="114" t="s">
        <v>330</v>
      </c>
      <c r="O15" s="114" t="s">
        <v>334</v>
      </c>
      <c r="P15" s="114" t="s">
        <v>335</v>
      </c>
    </row>
    <row r="16" spans="1:16" ht="15">
      <c r="A16" s="123"/>
      <c r="B16" s="113"/>
      <c r="C16" s="116"/>
      <c r="D16" s="123"/>
      <c r="E16" s="123"/>
      <c r="F16" s="114"/>
      <c r="G16" s="114"/>
      <c r="H16" s="113"/>
      <c r="I16" s="113"/>
      <c r="J16" s="114"/>
      <c r="K16" s="123"/>
      <c r="L16" s="114"/>
      <c r="M16" s="114"/>
      <c r="N16" s="123"/>
      <c r="O16" s="114"/>
      <c r="P16" s="123"/>
    </row>
    <row r="17" spans="1:16" ht="15">
      <c r="A17" s="123"/>
      <c r="B17" s="113"/>
      <c r="C17" s="117"/>
      <c r="D17" s="123"/>
      <c r="E17" s="123"/>
      <c r="F17" s="114"/>
      <c r="G17" s="114"/>
      <c r="H17" s="113"/>
      <c r="I17" s="113"/>
      <c r="J17" s="114"/>
      <c r="K17" s="123"/>
      <c r="L17" s="114"/>
      <c r="M17" s="114"/>
      <c r="N17" s="123"/>
      <c r="O17" s="114"/>
      <c r="P17" s="123"/>
    </row>
    <row r="18" spans="1:16" ht="15">
      <c r="A18" s="4">
        <v>1</v>
      </c>
      <c r="B18" s="19">
        <v>2</v>
      </c>
      <c r="C18" s="4">
        <v>3</v>
      </c>
      <c r="D18" s="4">
        <v>4</v>
      </c>
      <c r="E18" s="4">
        <v>5</v>
      </c>
      <c r="F18" s="4">
        <v>6</v>
      </c>
      <c r="G18" s="4">
        <v>7</v>
      </c>
      <c r="H18" s="19">
        <v>8</v>
      </c>
      <c r="I18" s="19">
        <v>9</v>
      </c>
      <c r="J18" s="4">
        <v>10</v>
      </c>
      <c r="K18" s="4">
        <v>11</v>
      </c>
      <c r="L18" s="4">
        <v>12</v>
      </c>
      <c r="M18" s="4">
        <v>13</v>
      </c>
      <c r="N18" s="4">
        <v>14</v>
      </c>
      <c r="O18" s="4">
        <v>15</v>
      </c>
      <c r="P18" s="4">
        <v>16</v>
      </c>
    </row>
    <row r="19" spans="1:16" ht="15.75">
      <c r="A19" s="5"/>
      <c r="B19" s="14" t="s">
        <v>78</v>
      </c>
      <c r="C19" s="14"/>
      <c r="D19" s="8"/>
      <c r="E19" s="8"/>
      <c r="F19" s="8"/>
      <c r="G19" s="23"/>
      <c r="H19" s="24"/>
      <c r="I19" s="8"/>
      <c r="J19" s="8"/>
      <c r="K19" s="8"/>
      <c r="L19" s="8"/>
      <c r="M19" s="8"/>
      <c r="N19" s="8"/>
      <c r="O19" s="8"/>
      <c r="P19" s="88"/>
    </row>
    <row r="20" spans="1:16" ht="15.75">
      <c r="A20" s="5"/>
      <c r="B20" s="14" t="s">
        <v>105</v>
      </c>
      <c r="C20" s="14"/>
      <c r="D20" s="8"/>
      <c r="E20" s="8"/>
      <c r="F20" s="8"/>
      <c r="G20" s="23"/>
      <c r="H20" s="24"/>
      <c r="I20" s="8"/>
      <c r="J20" s="8"/>
      <c r="K20" s="8"/>
      <c r="L20" s="8"/>
      <c r="M20" s="8"/>
      <c r="N20" s="8"/>
      <c r="O20" s="8"/>
      <c r="P20" s="88"/>
    </row>
    <row r="21" spans="1:16" ht="38.25">
      <c r="A21" s="73">
        <v>1</v>
      </c>
      <c r="B21" s="74" t="s">
        <v>303</v>
      </c>
      <c r="C21" s="13"/>
      <c r="D21" s="89" t="s">
        <v>27</v>
      </c>
      <c r="E21" s="111">
        <v>1</v>
      </c>
      <c r="F21" s="8"/>
      <c r="G21" s="23"/>
      <c r="H21" s="24"/>
      <c r="I21" s="8"/>
      <c r="J21" s="8"/>
      <c r="K21" s="8"/>
      <c r="L21" s="8"/>
      <c r="M21" s="8"/>
      <c r="N21" s="8"/>
      <c r="O21" s="8"/>
      <c r="P21" s="88"/>
    </row>
    <row r="22" spans="1:16" ht="15">
      <c r="A22" s="73">
        <v>2</v>
      </c>
      <c r="B22" s="74" t="s">
        <v>314</v>
      </c>
      <c r="C22" s="15"/>
      <c r="D22" s="89" t="s">
        <v>27</v>
      </c>
      <c r="E22" s="111">
        <v>1</v>
      </c>
      <c r="F22" s="8"/>
      <c r="G22" s="23"/>
      <c r="H22" s="24"/>
      <c r="I22" s="8"/>
      <c r="J22" s="8"/>
      <c r="K22" s="8"/>
      <c r="L22" s="8"/>
      <c r="M22" s="8"/>
      <c r="N22" s="8"/>
      <c r="O22" s="8"/>
      <c r="P22" s="88"/>
    </row>
    <row r="23" spans="1:16" s="18" customFormat="1" ht="38.25">
      <c r="A23" s="70">
        <f>A22+1</f>
        <v>3</v>
      </c>
      <c r="B23" s="74" t="s">
        <v>317</v>
      </c>
      <c r="C23" s="74"/>
      <c r="D23" s="89" t="s">
        <v>27</v>
      </c>
      <c r="E23" s="111">
        <v>1</v>
      </c>
      <c r="F23" s="23"/>
      <c r="G23" s="23"/>
      <c r="H23" s="23"/>
      <c r="I23" s="24"/>
      <c r="J23" s="23"/>
      <c r="K23" s="23"/>
      <c r="L23" s="23"/>
      <c r="M23" s="23"/>
      <c r="N23" s="23"/>
      <c r="O23" s="23"/>
      <c r="P23" s="23"/>
    </row>
    <row r="24" spans="2:16" ht="15">
      <c r="B24" s="94" t="s">
        <v>25</v>
      </c>
      <c r="C24" s="97"/>
      <c r="D24" s="97"/>
      <c r="E24" s="97"/>
      <c r="F24" s="97"/>
      <c r="G24" s="97"/>
      <c r="H24" s="98"/>
      <c r="I24" s="98"/>
      <c r="J24" s="97"/>
      <c r="K24" s="97"/>
      <c r="L24" s="97"/>
      <c r="M24" s="101">
        <f>SUM(M19:M23)</f>
        <v>0</v>
      </c>
      <c r="N24" s="101">
        <f>SUM(N19:N23)</f>
        <v>0</v>
      </c>
      <c r="O24" s="101">
        <f>SUM(O19:O23)</f>
        <v>0</v>
      </c>
      <c r="P24" s="101">
        <f>SUM(P19:P23)</f>
        <v>0</v>
      </c>
    </row>
    <row r="25" spans="2:16" ht="15">
      <c r="B25" s="94" t="s">
        <v>324</v>
      </c>
      <c r="C25" s="97"/>
      <c r="D25" s="97"/>
      <c r="E25" s="105"/>
      <c r="F25" s="102"/>
      <c r="G25" s="97"/>
      <c r="H25" s="98"/>
      <c r="I25" s="98"/>
      <c r="J25" s="97"/>
      <c r="K25" s="97"/>
      <c r="L25" s="97"/>
      <c r="M25" s="102"/>
      <c r="N25" s="102"/>
      <c r="O25" s="102"/>
      <c r="P25" s="101">
        <f>ROUND(M24*E25,2)</f>
        <v>0</v>
      </c>
    </row>
    <row r="26" spans="2:16" ht="15">
      <c r="B26" s="94" t="s">
        <v>31</v>
      </c>
      <c r="C26" s="97"/>
      <c r="D26" s="97"/>
      <c r="E26" s="105"/>
      <c r="F26" s="102"/>
      <c r="G26" s="97"/>
      <c r="H26" s="98"/>
      <c r="I26" s="98"/>
      <c r="J26" s="97"/>
      <c r="K26" s="97"/>
      <c r="L26" s="97"/>
      <c r="M26" s="102"/>
      <c r="N26" s="102"/>
      <c r="O26" s="102"/>
      <c r="P26" s="101">
        <f>ROUND(N24*E26,2)</f>
        <v>0</v>
      </c>
    </row>
    <row r="27" spans="2:16" ht="15">
      <c r="B27" s="94" t="s">
        <v>32</v>
      </c>
      <c r="C27" s="97"/>
      <c r="D27" s="97"/>
      <c r="E27" s="105"/>
      <c r="F27" s="102"/>
      <c r="G27" s="97"/>
      <c r="H27" s="98"/>
      <c r="I27" s="98"/>
      <c r="J27" s="97"/>
      <c r="K27" s="97"/>
      <c r="L27" s="97"/>
      <c r="M27" s="102"/>
      <c r="N27" s="102"/>
      <c r="O27" s="102"/>
      <c r="P27" s="101">
        <f>ROUND(SUM(P24:P26)*E27,2)</f>
        <v>0</v>
      </c>
    </row>
    <row r="28" spans="2:16" ht="15">
      <c r="B28" s="94" t="s">
        <v>34</v>
      </c>
      <c r="C28" s="97"/>
      <c r="D28" s="97"/>
      <c r="E28" s="105"/>
      <c r="F28" s="102"/>
      <c r="G28" s="97"/>
      <c r="H28" s="98"/>
      <c r="I28" s="98"/>
      <c r="J28" s="97"/>
      <c r="K28" s="97"/>
      <c r="L28" s="97"/>
      <c r="M28" s="102"/>
      <c r="N28" s="102"/>
      <c r="O28" s="102"/>
      <c r="P28" s="101">
        <f>ROUND(SUM(P24:P27)*E28,2)</f>
        <v>0</v>
      </c>
    </row>
    <row r="29" spans="2:16" s="96" customFormat="1" ht="15">
      <c r="B29" s="95" t="s">
        <v>25</v>
      </c>
      <c r="C29" s="99"/>
      <c r="D29" s="99"/>
      <c r="E29" s="99"/>
      <c r="F29" s="99"/>
      <c r="G29" s="99"/>
      <c r="H29" s="100"/>
      <c r="I29" s="100"/>
      <c r="J29" s="99"/>
      <c r="K29" s="99"/>
      <c r="L29" s="99"/>
      <c r="M29" s="103"/>
      <c r="N29" s="103"/>
      <c r="O29" s="103"/>
      <c r="P29" s="104">
        <f>SUM(P24:P28)</f>
        <v>0</v>
      </c>
    </row>
    <row r="31" ht="15">
      <c r="P31" s="37"/>
    </row>
  </sheetData>
  <sheetProtection/>
  <autoFilter ref="A17:S18"/>
  <mergeCells count="26">
    <mergeCell ref="B2:L2"/>
    <mergeCell ref="N2:P2"/>
    <mergeCell ref="N3:P3"/>
    <mergeCell ref="A4:P4"/>
    <mergeCell ref="A5:P5"/>
    <mergeCell ref="A7:P7"/>
    <mergeCell ref="J8:M8"/>
    <mergeCell ref="J13:M13"/>
    <mergeCell ref="A14:A17"/>
    <mergeCell ref="B14:B17"/>
    <mergeCell ref="C14:C17"/>
    <mergeCell ref="D14:D17"/>
    <mergeCell ref="E14:E17"/>
    <mergeCell ref="F14:K14"/>
    <mergeCell ref="L15:L17"/>
    <mergeCell ref="L14:P14"/>
    <mergeCell ref="M15:M17"/>
    <mergeCell ref="N15:N17"/>
    <mergeCell ref="O15:O17"/>
    <mergeCell ref="P15:P17"/>
    <mergeCell ref="F15:F17"/>
    <mergeCell ref="G15:G17"/>
    <mergeCell ref="H15:H17"/>
    <mergeCell ref="I15:I17"/>
    <mergeCell ref="J15:J17"/>
    <mergeCell ref="K15:K17"/>
  </mergeCells>
  <printOptions/>
  <pageMargins left="0.3937007874015748" right="0.31496062992125984" top="0.5118110236220472" bottom="0.35433070866141736" header="0.2362204724409449" footer="0.1968503937007874"/>
  <pageSetup fitToHeight="4" horizontalDpi="600" verticalDpi="600" orientation="landscape" scale="72" r:id="rId1"/>
</worksheet>
</file>

<file path=xl/worksheets/sheet6.xml><?xml version="1.0" encoding="utf-8"?>
<worksheet xmlns="http://schemas.openxmlformats.org/spreadsheetml/2006/main" xmlns:r="http://schemas.openxmlformats.org/officeDocument/2006/relationships">
  <dimension ref="A2:P34"/>
  <sheetViews>
    <sheetView tabSelected="1" view="pageBreakPreview" zoomScale="85" zoomScaleSheetLayoutView="85" zoomScalePageLayoutView="0" workbookViewId="0" topLeftCell="A1">
      <selection activeCell="A5" sqref="A5:P5"/>
    </sheetView>
  </sheetViews>
  <sheetFormatPr defaultColWidth="9.140625" defaultRowHeight="15"/>
  <cols>
    <col min="1" max="1" width="5.00390625" style="0" customWidth="1"/>
    <col min="2" max="2" width="39.7109375" style="18" customWidth="1"/>
    <col min="3" max="3" width="12.57421875" style="0" customWidth="1"/>
    <col min="4" max="4" width="9.28125" style="0" customWidth="1"/>
    <col min="5" max="5" width="7.140625" style="0" customWidth="1"/>
    <col min="6" max="7" width="9.8515625" style="0" customWidth="1"/>
    <col min="8" max="9" width="9.8515625" style="18" customWidth="1"/>
    <col min="10" max="11" width="9.8515625" style="0" customWidth="1"/>
    <col min="12" max="16" width="9.7109375" style="0" customWidth="1"/>
    <col min="17" max="17" width="17.8515625" style="0" customWidth="1"/>
  </cols>
  <sheetData>
    <row r="2" spans="2:16" ht="15">
      <c r="B2" s="132" t="s">
        <v>318</v>
      </c>
      <c r="C2" s="132"/>
      <c r="D2" s="132"/>
      <c r="E2" s="132"/>
      <c r="F2" s="132"/>
      <c r="G2" s="132"/>
      <c r="H2" s="132"/>
      <c r="I2" s="132"/>
      <c r="J2" s="132"/>
      <c r="K2" s="132"/>
      <c r="L2" s="132"/>
      <c r="N2" s="127"/>
      <c r="O2" s="122"/>
      <c r="P2" s="122"/>
    </row>
    <row r="3" spans="14:16" ht="15">
      <c r="N3" s="128"/>
      <c r="O3" s="128"/>
      <c r="P3" s="128"/>
    </row>
    <row r="4" spans="1:16" ht="15">
      <c r="A4" s="126" t="s">
        <v>336</v>
      </c>
      <c r="B4" s="126"/>
      <c r="C4" s="126"/>
      <c r="D4" s="126"/>
      <c r="E4" s="126"/>
      <c r="F4" s="126"/>
      <c r="G4" s="126"/>
      <c r="H4" s="126"/>
      <c r="I4" s="126"/>
      <c r="J4" s="126"/>
      <c r="K4" s="126"/>
      <c r="L4" s="126"/>
      <c r="M4" s="126"/>
      <c r="N4" s="126"/>
      <c r="O4" s="126"/>
      <c r="P4" s="126"/>
    </row>
    <row r="5" spans="1:16" ht="15">
      <c r="A5" s="126" t="s">
        <v>319</v>
      </c>
      <c r="B5" s="126"/>
      <c r="C5" s="126"/>
      <c r="D5" s="126"/>
      <c r="E5" s="126"/>
      <c r="F5" s="126"/>
      <c r="G5" s="126"/>
      <c r="H5" s="126"/>
      <c r="I5" s="126"/>
      <c r="J5" s="126"/>
      <c r="K5" s="126"/>
      <c r="L5" s="126"/>
      <c r="M5" s="126"/>
      <c r="N5" s="126"/>
      <c r="O5" s="126"/>
      <c r="P5" s="126"/>
    </row>
    <row r="6" spans="1:16" ht="15">
      <c r="A6" s="92"/>
      <c r="B6" s="92"/>
      <c r="C6" s="92"/>
      <c r="D6" s="92"/>
      <c r="E6" s="92"/>
      <c r="F6" s="92"/>
      <c r="G6" s="92"/>
      <c r="H6" s="92"/>
      <c r="I6" s="92"/>
      <c r="J6" s="92"/>
      <c r="K6" s="92"/>
      <c r="L6" s="92"/>
      <c r="M6" s="92"/>
      <c r="N6" s="92"/>
      <c r="O6" s="92"/>
      <c r="P6" s="92"/>
    </row>
    <row r="7" spans="1:16" ht="39.75" customHeight="1">
      <c r="A7" s="134" t="s">
        <v>353</v>
      </c>
      <c r="B7" s="134"/>
      <c r="C7" s="134"/>
      <c r="D7" s="134"/>
      <c r="E7" s="134"/>
      <c r="F7" s="134"/>
      <c r="G7" s="134"/>
      <c r="H7" s="134"/>
      <c r="I7" s="134"/>
      <c r="J7" s="134"/>
      <c r="K7" s="134"/>
      <c r="L7" s="134"/>
      <c r="M7" s="134"/>
      <c r="N7" s="134"/>
      <c r="O7" s="134"/>
      <c r="P7" s="134"/>
    </row>
    <row r="8" spans="10:13" ht="15">
      <c r="J8" s="133"/>
      <c r="K8" s="133"/>
      <c r="L8" s="133"/>
      <c r="M8" s="133"/>
    </row>
    <row r="9" spans="1:16" ht="15">
      <c r="A9" s="102" t="s">
        <v>320</v>
      </c>
      <c r="B9" s="106"/>
      <c r="C9" s="102"/>
      <c r="D9" s="102"/>
      <c r="E9" s="102"/>
      <c r="F9" s="102"/>
      <c r="G9" s="102"/>
      <c r="H9" s="106"/>
      <c r="I9" s="106"/>
      <c r="J9" s="107"/>
      <c r="K9" s="107"/>
      <c r="L9" s="107"/>
      <c r="M9" s="107"/>
      <c r="N9" s="102"/>
      <c r="O9" s="102"/>
      <c r="P9" s="102"/>
    </row>
    <row r="10" spans="1:16" ht="15">
      <c r="A10" s="102" t="s">
        <v>340</v>
      </c>
      <c r="B10" s="106"/>
      <c r="C10" s="102"/>
      <c r="D10" s="102"/>
      <c r="E10" s="102"/>
      <c r="F10" s="102"/>
      <c r="G10" s="102"/>
      <c r="H10" s="106"/>
      <c r="I10" s="106"/>
      <c r="J10" s="107"/>
      <c r="K10" s="107"/>
      <c r="L10" s="107"/>
      <c r="M10" s="107"/>
      <c r="N10" s="102"/>
      <c r="O10" s="102"/>
      <c r="P10" s="102"/>
    </row>
    <row r="11" spans="1:16" ht="15">
      <c r="A11" s="102" t="s">
        <v>341</v>
      </c>
      <c r="B11" s="106"/>
      <c r="C11" s="102"/>
      <c r="D11" s="102"/>
      <c r="E11" s="102"/>
      <c r="F11" s="102"/>
      <c r="G11" s="102"/>
      <c r="H11" s="106"/>
      <c r="I11" s="106"/>
      <c r="J11" s="107"/>
      <c r="K11" s="107"/>
      <c r="L11" s="107"/>
      <c r="M11" s="107"/>
      <c r="N11" s="102"/>
      <c r="O11" s="102"/>
      <c r="P11" s="102"/>
    </row>
    <row r="12" spans="1:16" ht="15">
      <c r="A12" s="109" t="s">
        <v>342</v>
      </c>
      <c r="B12" s="102"/>
      <c r="C12" s="102"/>
      <c r="D12" s="102"/>
      <c r="E12" s="102"/>
      <c r="F12" s="102"/>
      <c r="G12" s="102"/>
      <c r="H12" s="102"/>
      <c r="I12" s="102"/>
      <c r="J12" s="102"/>
      <c r="K12" s="102"/>
      <c r="L12" s="102"/>
      <c r="M12" s="102"/>
      <c r="N12" s="102"/>
      <c r="O12" s="102"/>
      <c r="P12" s="102"/>
    </row>
    <row r="13" spans="10:13" ht="15">
      <c r="J13" s="124"/>
      <c r="K13" s="124"/>
      <c r="L13" s="124"/>
      <c r="M13" s="124"/>
    </row>
    <row r="14" spans="1:16" ht="15" customHeight="1">
      <c r="A14" s="123" t="s">
        <v>7</v>
      </c>
      <c r="B14" s="113" t="s">
        <v>8</v>
      </c>
      <c r="C14" s="115" t="s">
        <v>281</v>
      </c>
      <c r="D14" s="123" t="s">
        <v>9</v>
      </c>
      <c r="E14" s="123" t="s">
        <v>10</v>
      </c>
      <c r="F14" s="125" t="s">
        <v>11</v>
      </c>
      <c r="G14" s="125"/>
      <c r="H14" s="125"/>
      <c r="I14" s="125"/>
      <c r="J14" s="125"/>
      <c r="K14" s="125"/>
      <c r="L14" s="125" t="s">
        <v>12</v>
      </c>
      <c r="M14" s="125"/>
      <c r="N14" s="125"/>
      <c r="O14" s="125"/>
      <c r="P14" s="125"/>
    </row>
    <row r="15" spans="1:16" ht="15" customHeight="1">
      <c r="A15" s="123"/>
      <c r="B15" s="113"/>
      <c r="C15" s="116"/>
      <c r="D15" s="123"/>
      <c r="E15" s="123"/>
      <c r="F15" s="114" t="s">
        <v>327</v>
      </c>
      <c r="G15" s="114" t="s">
        <v>328</v>
      </c>
      <c r="H15" s="113" t="s">
        <v>329</v>
      </c>
      <c r="I15" s="113" t="s">
        <v>330</v>
      </c>
      <c r="J15" s="114" t="s">
        <v>331</v>
      </c>
      <c r="K15" s="123" t="s">
        <v>332</v>
      </c>
      <c r="L15" s="114" t="s">
        <v>333</v>
      </c>
      <c r="M15" s="114" t="s">
        <v>329</v>
      </c>
      <c r="N15" s="114" t="s">
        <v>330</v>
      </c>
      <c r="O15" s="114" t="s">
        <v>334</v>
      </c>
      <c r="P15" s="114" t="s">
        <v>335</v>
      </c>
    </row>
    <row r="16" spans="1:16" ht="15">
      <c r="A16" s="123"/>
      <c r="B16" s="113"/>
      <c r="C16" s="116"/>
      <c r="D16" s="123"/>
      <c r="E16" s="123"/>
      <c r="F16" s="114"/>
      <c r="G16" s="114"/>
      <c r="H16" s="113"/>
      <c r="I16" s="113"/>
      <c r="J16" s="114"/>
      <c r="K16" s="123"/>
      <c r="L16" s="114"/>
      <c r="M16" s="114"/>
      <c r="N16" s="123"/>
      <c r="O16" s="114"/>
      <c r="P16" s="123"/>
    </row>
    <row r="17" spans="1:16" ht="15">
      <c r="A17" s="123"/>
      <c r="B17" s="113"/>
      <c r="C17" s="117"/>
      <c r="D17" s="123"/>
      <c r="E17" s="123"/>
      <c r="F17" s="114"/>
      <c r="G17" s="114"/>
      <c r="H17" s="113"/>
      <c r="I17" s="113"/>
      <c r="J17" s="114"/>
      <c r="K17" s="123"/>
      <c r="L17" s="114"/>
      <c r="M17" s="114"/>
      <c r="N17" s="123"/>
      <c r="O17" s="114"/>
      <c r="P17" s="123"/>
    </row>
    <row r="18" spans="1:16" ht="15">
      <c r="A18" s="4">
        <v>1</v>
      </c>
      <c r="B18" s="19">
        <v>2</v>
      </c>
      <c r="C18" s="4">
        <v>3</v>
      </c>
      <c r="D18" s="4">
        <v>4</v>
      </c>
      <c r="E18" s="4">
        <v>5</v>
      </c>
      <c r="F18" s="4">
        <v>6</v>
      </c>
      <c r="G18" s="4">
        <v>7</v>
      </c>
      <c r="H18" s="19">
        <v>8</v>
      </c>
      <c r="I18" s="19">
        <v>9</v>
      </c>
      <c r="J18" s="4">
        <v>10</v>
      </c>
      <c r="K18" s="4">
        <v>11</v>
      </c>
      <c r="L18" s="4">
        <v>12</v>
      </c>
      <c r="M18" s="4">
        <v>13</v>
      </c>
      <c r="N18" s="4">
        <v>14</v>
      </c>
      <c r="O18" s="4">
        <v>15</v>
      </c>
      <c r="P18" s="4">
        <v>16</v>
      </c>
    </row>
    <row r="19" spans="1:16" ht="15.75">
      <c r="A19" s="5"/>
      <c r="B19" s="14" t="s">
        <v>190</v>
      </c>
      <c r="C19" s="14"/>
      <c r="D19" s="8"/>
      <c r="E19" s="8"/>
      <c r="F19" s="8"/>
      <c r="G19" s="23"/>
      <c r="H19" s="24"/>
      <c r="I19" s="8"/>
      <c r="J19" s="8"/>
      <c r="K19" s="8"/>
      <c r="L19" s="8"/>
      <c r="M19" s="8"/>
      <c r="N19" s="8"/>
      <c r="O19" s="8"/>
      <c r="P19" s="88"/>
    </row>
    <row r="20" spans="1:16" ht="51" customHeight="1">
      <c r="A20" s="5"/>
      <c r="B20" s="14" t="s">
        <v>343</v>
      </c>
      <c r="C20" s="74" t="s">
        <v>350</v>
      </c>
      <c r="D20" s="8"/>
      <c r="E20" s="8"/>
      <c r="F20" s="8"/>
      <c r="G20" s="23"/>
      <c r="H20" s="24"/>
      <c r="I20" s="8"/>
      <c r="J20" s="8"/>
      <c r="K20" s="8"/>
      <c r="L20" s="8"/>
      <c r="M20" s="8"/>
      <c r="N20" s="8"/>
      <c r="O20" s="8"/>
      <c r="P20" s="88"/>
    </row>
    <row r="21" spans="1:16" ht="138" customHeight="1">
      <c r="A21" s="73">
        <v>1</v>
      </c>
      <c r="B21" s="74" t="s">
        <v>348</v>
      </c>
      <c r="C21" s="110"/>
      <c r="D21" s="89" t="s">
        <v>27</v>
      </c>
      <c r="E21" s="111">
        <v>2</v>
      </c>
      <c r="F21" s="8"/>
      <c r="G21" s="23"/>
      <c r="H21" s="24"/>
      <c r="I21" s="8"/>
      <c r="J21" s="8"/>
      <c r="K21" s="8"/>
      <c r="L21" s="8"/>
      <c r="M21" s="8"/>
      <c r="N21" s="8"/>
      <c r="O21" s="8"/>
      <c r="P21" s="88"/>
    </row>
    <row r="22" spans="1:16" ht="15">
      <c r="A22" s="73">
        <v>2</v>
      </c>
      <c r="B22" s="74" t="s">
        <v>344</v>
      </c>
      <c r="C22" s="15"/>
      <c r="D22" s="89" t="s">
        <v>27</v>
      </c>
      <c r="E22" s="111">
        <v>4</v>
      </c>
      <c r="F22" s="23"/>
      <c r="G22" s="23"/>
      <c r="H22" s="24"/>
      <c r="I22" s="8"/>
      <c r="J22" s="8"/>
      <c r="K22" s="8"/>
      <c r="L22" s="8"/>
      <c r="M22" s="8"/>
      <c r="N22" s="8"/>
      <c r="O22" s="8"/>
      <c r="P22" s="88"/>
    </row>
    <row r="23" spans="1:16" s="18" customFormat="1" ht="15">
      <c r="A23" s="70">
        <f>A22+1</f>
        <v>3</v>
      </c>
      <c r="B23" s="74" t="s">
        <v>345</v>
      </c>
      <c r="C23" s="74"/>
      <c r="D23" s="89" t="s">
        <v>27</v>
      </c>
      <c r="E23" s="111">
        <v>2</v>
      </c>
      <c r="F23" s="23"/>
      <c r="G23" s="23"/>
      <c r="H23" s="23"/>
      <c r="I23" s="24"/>
      <c r="J23" s="23"/>
      <c r="K23" s="23"/>
      <c r="L23" s="23"/>
      <c r="M23" s="23"/>
      <c r="N23" s="23"/>
      <c r="O23" s="23"/>
      <c r="P23" s="23"/>
    </row>
    <row r="24" spans="1:16" s="18" customFormat="1" ht="15">
      <c r="A24" s="70">
        <f>A23+1</f>
        <v>4</v>
      </c>
      <c r="B24" s="74" t="s">
        <v>346</v>
      </c>
      <c r="C24" s="74"/>
      <c r="D24" s="89" t="s">
        <v>27</v>
      </c>
      <c r="E24" s="111">
        <v>2</v>
      </c>
      <c r="F24" s="23"/>
      <c r="G24" s="23"/>
      <c r="H24" s="23"/>
      <c r="I24" s="24"/>
      <c r="J24" s="23"/>
      <c r="K24" s="23"/>
      <c r="L24" s="23"/>
      <c r="M24" s="23"/>
      <c r="N24" s="23"/>
      <c r="O24" s="23"/>
      <c r="P24" s="23"/>
    </row>
    <row r="25" spans="1:16" s="18" customFormat="1" ht="15">
      <c r="A25" s="70">
        <f>A24+1</f>
        <v>5</v>
      </c>
      <c r="B25" s="74" t="s">
        <v>349</v>
      </c>
      <c r="C25" s="74"/>
      <c r="D25" s="89" t="s">
        <v>24</v>
      </c>
      <c r="E25" s="111">
        <v>16</v>
      </c>
      <c r="F25" s="23"/>
      <c r="G25" s="23"/>
      <c r="H25" s="23"/>
      <c r="I25" s="24"/>
      <c r="J25" s="23"/>
      <c r="K25" s="23"/>
      <c r="L25" s="23"/>
      <c r="M25" s="23"/>
      <c r="N25" s="23"/>
      <c r="O25" s="23"/>
      <c r="P25" s="23"/>
    </row>
    <row r="26" spans="1:16" s="18" customFormat="1" ht="25.5">
      <c r="A26" s="70">
        <f>A25+1</f>
        <v>6</v>
      </c>
      <c r="B26" s="74" t="s">
        <v>347</v>
      </c>
      <c r="C26" s="74"/>
      <c r="D26" s="89" t="s">
        <v>27</v>
      </c>
      <c r="E26" s="111">
        <v>2</v>
      </c>
      <c r="F26" s="23"/>
      <c r="G26" s="23"/>
      <c r="H26" s="23"/>
      <c r="I26" s="24"/>
      <c r="J26" s="23"/>
      <c r="K26" s="23"/>
      <c r="L26" s="23"/>
      <c r="M26" s="23"/>
      <c r="N26" s="23"/>
      <c r="O26" s="23"/>
      <c r="P26" s="23"/>
    </row>
    <row r="27" spans="2:16" ht="15">
      <c r="B27" s="94" t="s">
        <v>25</v>
      </c>
      <c r="C27" s="97"/>
      <c r="D27" s="97"/>
      <c r="E27" s="97"/>
      <c r="F27" s="97"/>
      <c r="G27" s="97"/>
      <c r="H27" s="98"/>
      <c r="I27" s="98"/>
      <c r="J27" s="97"/>
      <c r="K27" s="97"/>
      <c r="L27" s="97"/>
      <c r="M27" s="101">
        <f>SUM(M21:M26)</f>
        <v>0</v>
      </c>
      <c r="N27" s="101">
        <f>SUM(N21:N26)</f>
        <v>0</v>
      </c>
      <c r="O27" s="101">
        <f>SUM(O21:O26)</f>
        <v>0</v>
      </c>
      <c r="P27" s="101">
        <f>SUM(P21:P26)</f>
        <v>0</v>
      </c>
    </row>
    <row r="28" spans="2:16" ht="15">
      <c r="B28" s="94" t="s">
        <v>324</v>
      </c>
      <c r="C28" s="97"/>
      <c r="D28" s="97"/>
      <c r="E28" s="105"/>
      <c r="F28" s="102"/>
      <c r="G28" s="97"/>
      <c r="H28" s="98"/>
      <c r="I28" s="98"/>
      <c r="J28" s="97"/>
      <c r="K28" s="97"/>
      <c r="L28" s="97"/>
      <c r="M28" s="102"/>
      <c r="N28" s="102"/>
      <c r="O28" s="102"/>
      <c r="P28" s="101">
        <f>ROUND(M27*E28,2)</f>
        <v>0</v>
      </c>
    </row>
    <row r="29" spans="2:16" ht="15">
      <c r="B29" s="94" t="s">
        <v>31</v>
      </c>
      <c r="C29" s="97"/>
      <c r="D29" s="97"/>
      <c r="E29" s="105"/>
      <c r="F29" s="102"/>
      <c r="G29" s="97"/>
      <c r="H29" s="98"/>
      <c r="I29" s="98"/>
      <c r="J29" s="97"/>
      <c r="K29" s="97"/>
      <c r="L29" s="97"/>
      <c r="M29" s="102"/>
      <c r="N29" s="102"/>
      <c r="O29" s="102"/>
      <c r="P29" s="101">
        <f>ROUND(N27*E29,2)</f>
        <v>0</v>
      </c>
    </row>
    <row r="30" spans="2:16" ht="15">
      <c r="B30" s="94" t="s">
        <v>32</v>
      </c>
      <c r="C30" s="97"/>
      <c r="D30" s="97"/>
      <c r="E30" s="105"/>
      <c r="F30" s="102"/>
      <c r="G30" s="97"/>
      <c r="H30" s="98"/>
      <c r="I30" s="98"/>
      <c r="J30" s="97"/>
      <c r="K30" s="97"/>
      <c r="L30" s="97"/>
      <c r="M30" s="102"/>
      <c r="N30" s="102"/>
      <c r="O30" s="102"/>
      <c r="P30" s="101">
        <f>ROUND(SUM(P27:P29)*E30,2)</f>
        <v>0</v>
      </c>
    </row>
    <row r="31" spans="2:16" ht="15">
      <c r="B31" s="94" t="s">
        <v>34</v>
      </c>
      <c r="C31" s="97"/>
      <c r="D31" s="97"/>
      <c r="E31" s="105"/>
      <c r="F31" s="102"/>
      <c r="G31" s="97"/>
      <c r="H31" s="98"/>
      <c r="I31" s="98"/>
      <c r="J31" s="97"/>
      <c r="K31" s="97"/>
      <c r="L31" s="97"/>
      <c r="M31" s="102"/>
      <c r="N31" s="102"/>
      <c r="O31" s="102"/>
      <c r="P31" s="101">
        <f>ROUND(SUM(P27:P30)*E31,2)</f>
        <v>0</v>
      </c>
    </row>
    <row r="32" spans="2:16" s="96" customFormat="1" ht="15">
      <c r="B32" s="95" t="s">
        <v>25</v>
      </c>
      <c r="C32" s="99"/>
      <c r="D32" s="99"/>
      <c r="E32" s="99"/>
      <c r="F32" s="99"/>
      <c r="G32" s="99"/>
      <c r="H32" s="100"/>
      <c r="I32" s="100"/>
      <c r="J32" s="99"/>
      <c r="K32" s="99"/>
      <c r="L32" s="99"/>
      <c r="M32" s="103"/>
      <c r="N32" s="103"/>
      <c r="O32" s="103"/>
      <c r="P32" s="104">
        <f>SUM(P27:P31)</f>
        <v>0</v>
      </c>
    </row>
    <row r="34" ht="15">
      <c r="P34" s="37"/>
    </row>
  </sheetData>
  <sheetProtection/>
  <autoFilter ref="A17:S18"/>
  <mergeCells count="26">
    <mergeCell ref="A7:P7"/>
    <mergeCell ref="G15:G17"/>
    <mergeCell ref="H15:H17"/>
    <mergeCell ref="I15:I17"/>
    <mergeCell ref="J15:J17"/>
    <mergeCell ref="K15:K17"/>
    <mergeCell ref="B14:B17"/>
    <mergeCell ref="C14:C17"/>
    <mergeCell ref="D14:D17"/>
    <mergeCell ref="E14:E17"/>
    <mergeCell ref="L14:P14"/>
    <mergeCell ref="M15:M17"/>
    <mergeCell ref="N15:N17"/>
    <mergeCell ref="O15:O17"/>
    <mergeCell ref="P15:P17"/>
    <mergeCell ref="F15:F17"/>
    <mergeCell ref="B2:L2"/>
    <mergeCell ref="N2:P2"/>
    <mergeCell ref="N3:P3"/>
    <mergeCell ref="A4:P4"/>
    <mergeCell ref="A5:P5"/>
    <mergeCell ref="L15:L17"/>
    <mergeCell ref="J8:M8"/>
    <mergeCell ref="J13:M13"/>
    <mergeCell ref="A14:A17"/>
    <mergeCell ref="F14:K14"/>
  </mergeCells>
  <printOptions/>
  <pageMargins left="0.3937007874015748" right="0.31496062992125984" top="0.5118110236220472" bottom="0.35433070866141736" header="0.2362204724409449" footer="0.1968503937007874"/>
  <pageSetup fitToHeight="4"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Lita-218</dc:creator>
  <cp:keywords/>
  <dc:description/>
  <cp:lastModifiedBy>IS00620</cp:lastModifiedBy>
  <cp:lastPrinted>2013-09-18T15:45:46Z</cp:lastPrinted>
  <dcterms:created xsi:type="dcterms:W3CDTF">2011-09-18T18:20:20Z</dcterms:created>
  <dcterms:modified xsi:type="dcterms:W3CDTF">2013-09-18T15:45:59Z</dcterms:modified>
  <cp:category/>
  <cp:version/>
  <cp:contentType/>
  <cp:contentStatus/>
</cp:coreProperties>
</file>