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apa1" sheetId="1" r:id="rId1"/>
    <sheet name="Lapa2" sheetId="2" r:id="rId2"/>
    <sheet name="Lapa3" sheetId="3" r:id="rId3"/>
  </sheets>
  <calcPr calcId="152511"/>
</workbook>
</file>

<file path=xl/calcChain.xml><?xml version="1.0" encoding="utf-8"?>
<calcChain xmlns="http://schemas.openxmlformats.org/spreadsheetml/2006/main">
  <c r="V224" i="1" l="1"/>
  <c r="D226" i="1" s="1"/>
  <c r="D227" i="1" s="1"/>
  <c r="D241" i="1" s="1"/>
  <c r="X221" i="1"/>
  <c r="X219" i="1"/>
  <c r="X218" i="1"/>
  <c r="X220" i="1"/>
  <c r="X223" i="1"/>
  <c r="X222" i="1"/>
  <c r="X217" i="1"/>
  <c r="X224" i="1" l="1"/>
  <c r="C226" i="1" s="1"/>
  <c r="C227" i="1" s="1"/>
  <c r="C241" i="1" s="1"/>
  <c r="U201" i="1" l="1"/>
  <c r="D201" i="1"/>
  <c r="D200" i="1"/>
  <c r="D199" i="1"/>
  <c r="D198" i="1"/>
  <c r="D197" i="1"/>
  <c r="D196" i="1"/>
  <c r="D195" i="1"/>
  <c r="D194" i="1"/>
  <c r="D193" i="1"/>
  <c r="D192" i="1"/>
  <c r="C182" i="1"/>
  <c r="C181" i="1"/>
  <c r="C180" i="1"/>
  <c r="D160" i="1"/>
  <c r="D159" i="1"/>
  <c r="D158" i="1"/>
  <c r="U158" i="1"/>
  <c r="T155" i="1"/>
  <c r="D155" i="1"/>
  <c r="D154" i="1"/>
  <c r="O154" i="1"/>
  <c r="C151" i="1"/>
  <c r="C150" i="1"/>
  <c r="C149" i="1"/>
  <c r="C148" i="1"/>
  <c r="D130" i="1" l="1"/>
  <c r="D129" i="1"/>
  <c r="D128" i="1"/>
  <c r="D127" i="1"/>
  <c r="O124" i="1"/>
  <c r="D124" i="1"/>
  <c r="O123" i="1"/>
  <c r="D123" i="1"/>
  <c r="O122" i="1"/>
  <c r="D122" i="1"/>
  <c r="O121" i="1"/>
  <c r="D121" i="1"/>
  <c r="D120" i="1"/>
  <c r="O120" i="1"/>
  <c r="D119" i="1"/>
  <c r="O119" i="1"/>
  <c r="C115" i="1"/>
  <c r="C113" i="1"/>
  <c r="C112" i="1"/>
  <c r="V99" i="1"/>
  <c r="D108" i="1" s="1"/>
  <c r="S99" i="1"/>
  <c r="D106" i="1" s="1"/>
  <c r="T95" i="1"/>
  <c r="D95" i="1"/>
  <c r="D94" i="1"/>
  <c r="T93" i="1"/>
  <c r="D93" i="1"/>
  <c r="D92" i="1"/>
  <c r="D91" i="1"/>
  <c r="D90" i="1"/>
  <c r="D89" i="1"/>
  <c r="D88" i="1"/>
  <c r="O85" i="1" l="1"/>
  <c r="D85" i="1"/>
  <c r="O84" i="1"/>
  <c r="D84" i="1"/>
  <c r="O83" i="1"/>
  <c r="P83" i="1" s="1"/>
  <c r="D83" i="1"/>
  <c r="C79" i="1"/>
  <c r="C78" i="1"/>
  <c r="C77" i="1"/>
  <c r="C76" i="1"/>
  <c r="D56" i="1"/>
  <c r="D55" i="1"/>
  <c r="D54" i="1"/>
  <c r="O53" i="1"/>
  <c r="P53" i="1" s="1"/>
  <c r="D53" i="1"/>
  <c r="O52" i="1"/>
  <c r="D52" i="1"/>
  <c r="C49" i="1"/>
  <c r="C48" i="1"/>
  <c r="C25" i="1"/>
  <c r="V35" i="1"/>
  <c r="D44" i="1" s="1"/>
  <c r="T30" i="1"/>
  <c r="U30" i="1" s="1"/>
  <c r="D30" i="1"/>
  <c r="D29" i="1"/>
  <c r="D28" i="1"/>
  <c r="D27" i="1"/>
  <c r="T29" i="1"/>
  <c r="U29" i="1" s="1"/>
  <c r="T28" i="1"/>
  <c r="U28" i="1" s="1"/>
  <c r="O27" i="1" l="1"/>
  <c r="K5" i="1"/>
  <c r="J5" i="1"/>
  <c r="I5" i="1"/>
  <c r="H5" i="1"/>
  <c r="C24" i="1"/>
  <c r="C9" i="1"/>
  <c r="C7" i="1"/>
  <c r="V16" i="1" l="1"/>
  <c r="D20" i="1" s="1"/>
  <c r="F16" i="1"/>
  <c r="D19" i="1" s="1"/>
  <c r="E16" i="1"/>
  <c r="D18" i="1" s="1"/>
  <c r="D230" i="1" s="1"/>
  <c r="C16" i="1"/>
  <c r="X15" i="1"/>
  <c r="X14" i="1"/>
  <c r="X13" i="1"/>
  <c r="X12" i="1"/>
  <c r="X11" i="1"/>
  <c r="X10" i="1"/>
  <c r="C19" i="1" l="1"/>
  <c r="D21" i="1"/>
  <c r="C18" i="1"/>
  <c r="C230" i="1" s="1"/>
  <c r="P52" i="1"/>
  <c r="V62" i="1"/>
  <c r="D72" i="1" s="1"/>
  <c r="S62" i="1"/>
  <c r="D70" i="1" s="1"/>
  <c r="N62" i="1"/>
  <c r="D69" i="1" s="1"/>
  <c r="K62" i="1"/>
  <c r="J62" i="1"/>
  <c r="H62" i="1"/>
  <c r="G62" i="1"/>
  <c r="F62" i="1"/>
  <c r="D62" i="1"/>
  <c r="C62" i="1"/>
  <c r="X61" i="1"/>
  <c r="X60" i="1"/>
  <c r="X59" i="1"/>
  <c r="X58" i="1"/>
  <c r="U57" i="1"/>
  <c r="U56" i="1"/>
  <c r="U55" i="1"/>
  <c r="U54" i="1"/>
  <c r="C64" i="1" l="1"/>
  <c r="D64" i="1"/>
  <c r="C68" i="1"/>
  <c r="D68" i="1"/>
  <c r="C65" i="1"/>
  <c r="D65" i="1"/>
  <c r="C66" i="1"/>
  <c r="D66" i="1"/>
  <c r="C67" i="1"/>
  <c r="D67" i="1"/>
  <c r="P62" i="1"/>
  <c r="C69" i="1" s="1"/>
  <c r="U62" i="1"/>
  <c r="C70" i="1" s="1"/>
  <c r="X62" i="1"/>
  <c r="C72" i="1" s="1"/>
  <c r="X133" i="1"/>
  <c r="X132" i="1"/>
  <c r="X131" i="1"/>
  <c r="V134" i="1"/>
  <c r="D144" i="1" s="1"/>
  <c r="S134" i="1"/>
  <c r="D142" i="1" s="1"/>
  <c r="N134" i="1"/>
  <c r="D141" i="1" s="1"/>
  <c r="J134" i="1"/>
  <c r="I134" i="1"/>
  <c r="H134" i="1"/>
  <c r="G134" i="1"/>
  <c r="F134" i="1"/>
  <c r="D134" i="1"/>
  <c r="C134" i="1"/>
  <c r="U129" i="1"/>
  <c r="U128" i="1"/>
  <c r="U127" i="1"/>
  <c r="U126" i="1"/>
  <c r="U125" i="1"/>
  <c r="P124" i="1"/>
  <c r="P123" i="1"/>
  <c r="P122" i="1"/>
  <c r="P121" i="1"/>
  <c r="P120" i="1"/>
  <c r="P119" i="1"/>
  <c r="C139" i="1" l="1"/>
  <c r="D139" i="1"/>
  <c r="C136" i="1"/>
  <c r="D136" i="1"/>
  <c r="C140" i="1"/>
  <c r="D140" i="1"/>
  <c r="C137" i="1"/>
  <c r="D137" i="1"/>
  <c r="C138" i="1"/>
  <c r="D138" i="1"/>
  <c r="D73" i="1"/>
  <c r="C73" i="1"/>
  <c r="P134" i="1"/>
  <c r="C141" i="1" s="1"/>
  <c r="U134" i="1"/>
  <c r="C142" i="1" s="1"/>
  <c r="X134" i="1"/>
  <c r="C144" i="1" s="1"/>
  <c r="X204" i="1"/>
  <c r="X203" i="1"/>
  <c r="X202" i="1"/>
  <c r="X8" i="1"/>
  <c r="X16" i="1" s="1"/>
  <c r="C20" i="1" s="1"/>
  <c r="C21" i="1" l="1"/>
  <c r="D145" i="1"/>
  <c r="C145" i="1"/>
  <c r="V205" i="1"/>
  <c r="D212" i="1" s="1"/>
  <c r="S205" i="1"/>
  <c r="D210" i="1" s="1"/>
  <c r="K205" i="1"/>
  <c r="J205" i="1"/>
  <c r="F205" i="1"/>
  <c r="D205" i="1"/>
  <c r="C205" i="1"/>
  <c r="X205" i="1"/>
  <c r="C212" i="1" s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C208" i="1" l="1"/>
  <c r="D208" i="1"/>
  <c r="C207" i="1"/>
  <c r="D207" i="1"/>
  <c r="C209" i="1"/>
  <c r="D209" i="1"/>
  <c r="U205" i="1"/>
  <c r="C210" i="1" s="1"/>
  <c r="X34" i="1"/>
  <c r="X33" i="1"/>
  <c r="X32" i="1"/>
  <c r="S35" i="1"/>
  <c r="D42" i="1" s="1"/>
  <c r="P27" i="1"/>
  <c r="P35" i="1" s="1"/>
  <c r="C41" i="1" s="1"/>
  <c r="N35" i="1"/>
  <c r="D41" i="1" s="1"/>
  <c r="J35" i="1"/>
  <c r="I35" i="1"/>
  <c r="G35" i="1"/>
  <c r="D38" i="1" s="1"/>
  <c r="F35" i="1"/>
  <c r="D37" i="1" s="1"/>
  <c r="D35" i="1"/>
  <c r="C35" i="1"/>
  <c r="U31" i="1"/>
  <c r="P154" i="1"/>
  <c r="P166" i="1" s="1"/>
  <c r="C173" i="1" s="1"/>
  <c r="P85" i="1"/>
  <c r="P84" i="1"/>
  <c r="X165" i="1"/>
  <c r="X164" i="1"/>
  <c r="X163" i="1"/>
  <c r="X162" i="1"/>
  <c r="X157" i="1"/>
  <c r="U155" i="1"/>
  <c r="V166" i="1"/>
  <c r="D176" i="1" s="1"/>
  <c r="D240" i="1" s="1"/>
  <c r="S166" i="1"/>
  <c r="D174" i="1" s="1"/>
  <c r="N166" i="1"/>
  <c r="D173" i="1" s="1"/>
  <c r="K166" i="1"/>
  <c r="I166" i="1"/>
  <c r="H166" i="1"/>
  <c r="G166" i="1"/>
  <c r="F166" i="1"/>
  <c r="D166" i="1"/>
  <c r="C166" i="1"/>
  <c r="X98" i="1"/>
  <c r="X97" i="1"/>
  <c r="X96" i="1"/>
  <c r="D238" i="1" l="1"/>
  <c r="C237" i="1"/>
  <c r="C213" i="1"/>
  <c r="D213" i="1"/>
  <c r="C172" i="1"/>
  <c r="C236" i="1" s="1"/>
  <c r="D172" i="1"/>
  <c r="D236" i="1" s="1"/>
  <c r="C169" i="1"/>
  <c r="D169" i="1"/>
  <c r="C170" i="1"/>
  <c r="D170" i="1"/>
  <c r="C171" i="1"/>
  <c r="D171" i="1"/>
  <c r="C168" i="1"/>
  <c r="D168" i="1"/>
  <c r="C39" i="1"/>
  <c r="D39" i="1"/>
  <c r="C40" i="1"/>
  <c r="C235" i="1" s="1"/>
  <c r="D40" i="1"/>
  <c r="D235" i="1" s="1"/>
  <c r="C37" i="1"/>
  <c r="C38" i="1"/>
  <c r="P99" i="1"/>
  <c r="C105" i="1" s="1"/>
  <c r="U35" i="1"/>
  <c r="C42" i="1" s="1"/>
  <c r="X35" i="1"/>
  <c r="C44" i="1" s="1"/>
  <c r="X99" i="1"/>
  <c r="C108" i="1" s="1"/>
  <c r="X161" i="1"/>
  <c r="U160" i="1"/>
  <c r="U159" i="1"/>
  <c r="U156" i="1"/>
  <c r="C240" i="1" l="1"/>
  <c r="C45" i="1"/>
  <c r="D45" i="1"/>
  <c r="D177" i="1"/>
  <c r="X166" i="1"/>
  <c r="C176" i="1" s="1"/>
  <c r="U166" i="1"/>
  <c r="C174" i="1" s="1"/>
  <c r="U95" i="1"/>
  <c r="U94" i="1"/>
  <c r="U93" i="1"/>
  <c r="U92" i="1"/>
  <c r="U91" i="1"/>
  <c r="U90" i="1"/>
  <c r="U89" i="1"/>
  <c r="U88" i="1"/>
  <c r="U87" i="1"/>
  <c r="U86" i="1"/>
  <c r="C177" i="1" l="1"/>
  <c r="U99" i="1"/>
  <c r="C106" i="1" s="1"/>
  <c r="C238" i="1" s="1"/>
  <c r="N99" i="1" l="1"/>
  <c r="D105" i="1" s="1"/>
  <c r="D237" i="1" s="1"/>
  <c r="I99" i="1"/>
  <c r="H99" i="1"/>
  <c r="G99" i="1"/>
  <c r="F99" i="1"/>
  <c r="D99" i="1"/>
  <c r="C245" i="1" s="1"/>
  <c r="C99" i="1"/>
  <c r="C244" i="1" s="1"/>
  <c r="C103" i="1" l="1"/>
  <c r="C233" i="1" s="1"/>
  <c r="D103" i="1"/>
  <c r="D233" i="1" s="1"/>
  <c r="C104" i="1"/>
  <c r="C234" i="1" s="1"/>
  <c r="D104" i="1"/>
  <c r="D234" i="1" s="1"/>
  <c r="C101" i="1"/>
  <c r="C231" i="1" s="1"/>
  <c r="D101" i="1"/>
  <c r="D231" i="1" s="1"/>
  <c r="C102" i="1"/>
  <c r="C232" i="1" s="1"/>
  <c r="D102" i="1"/>
  <c r="D232" i="1" s="1"/>
  <c r="D242" i="1" l="1"/>
  <c r="C242" i="1"/>
  <c r="C109" i="1"/>
  <c r="D109" i="1"/>
</calcChain>
</file>

<file path=xl/sharedStrings.xml><?xml version="1.0" encoding="utf-8"?>
<sst xmlns="http://schemas.openxmlformats.org/spreadsheetml/2006/main" count="419" uniqueCount="297">
  <si>
    <t>Struktūrvienības</t>
  </si>
  <si>
    <t>Citas telpas</t>
  </si>
  <si>
    <t xml:space="preserve">Darbinieku skaits (gab.) </t>
  </si>
  <si>
    <t>ar platību (m2)     (6 darbiniekiem; 10 m2 / 1 darbinieku)</t>
  </si>
  <si>
    <t>Atpūtas telpa ar virtuvi</t>
  </si>
  <si>
    <t>ar platību (m2)     (4 darbiniekiem; 10 m2 / 1 darbinieku)</t>
  </si>
  <si>
    <t>ar platību (m2)     (2 darbiniekiem; 10 m2 / 1 darbinieku)</t>
  </si>
  <si>
    <t>ar platību (m2)     (3 darbiniekiem; 10 m2 / 1 darbinieku)</t>
  </si>
  <si>
    <t>Dušas telpa ar sanmezglu</t>
  </si>
  <si>
    <t>m2</t>
  </si>
  <si>
    <t>TMF Centrālais dienests</t>
  </si>
  <si>
    <t>Dekāna kabinets</t>
  </si>
  <si>
    <t>Dekāna palīga telpa ar uzgaidāmo vestibilu</t>
  </si>
  <si>
    <t>Dekāna vietnieku, TMF Domes zinātniskā sekretāra un mācību biroja vadītāja kabineti</t>
  </si>
  <si>
    <t>Institūta direktora kabinets</t>
  </si>
  <si>
    <t>Institūta direktora vietnieka kabinets</t>
  </si>
  <si>
    <t>Kabineti profesoriem, asociētajiem profesoriem</t>
  </si>
  <si>
    <t>Biroju telpas lektoriem, asistentam, asistentam zinātniskajā darbā</t>
  </si>
  <si>
    <t xml:space="preserve">Biroju telpas doktorantiem </t>
  </si>
  <si>
    <t>Biroju telpas pētniekiem</t>
  </si>
  <si>
    <t>Biroju telpas lektoram, pētniekiem, doktorantiem</t>
  </si>
  <si>
    <t>Studentu skaits (gab.)</t>
  </si>
  <si>
    <t>Mašīnu dinamikas un diagnostikas ZPL</t>
  </si>
  <si>
    <t>Augstsprieguma plazmas, tehnikas un tehnoloģiju ZPL</t>
  </si>
  <si>
    <t>Papildus prasības telpai</t>
  </si>
  <si>
    <t>1. Pagrabs vai 1.stāvs (smagas iekārtas) 2.Lielas durvis</t>
  </si>
  <si>
    <t>Kabineti profesoriem</t>
  </si>
  <si>
    <t>Kabineti docentiem, laboratoriju vadītājiem</t>
  </si>
  <si>
    <t>Kopsavilkums MI</t>
  </si>
  <si>
    <t xml:space="preserve">Kabineti ar platību 16 m2 </t>
  </si>
  <si>
    <t xml:space="preserve">Kabineti ar platību 10 m2 </t>
  </si>
  <si>
    <t>Telpa 6 darbiniekiem</t>
  </si>
  <si>
    <t>Telpa 4 darbiniekiem</t>
  </si>
  <si>
    <t>Mācību laboratorijas (8 gab.)</t>
  </si>
  <si>
    <t>Mehānikas institūts (MI)</t>
  </si>
  <si>
    <t>Biroju telpas lektoram, asistentam</t>
  </si>
  <si>
    <t>Kabineti docentam un laboratorijas vadītājiem</t>
  </si>
  <si>
    <t xml:space="preserve">Biroju telpas pētniekiem, doktorantiem </t>
  </si>
  <si>
    <t>Cietvielu virsmas diagnostikas ZPL</t>
  </si>
  <si>
    <t>Bibliotēka</t>
  </si>
  <si>
    <t xml:space="preserve">Platība 1 telpai (m2) </t>
  </si>
  <si>
    <t xml:space="preserve">ZPL un Mācību laboratorijas </t>
  </si>
  <si>
    <t>Māc. mikoskop. laboratorija</t>
  </si>
  <si>
    <t>Māc. radiodiagnost. laboratorija</t>
  </si>
  <si>
    <t xml:space="preserve">Noliktava </t>
  </si>
  <si>
    <t>Biroju telpas pētniekiem, doktorantiem</t>
  </si>
  <si>
    <t>Automobiļu konstrukciju un transporta līdzekļu mehānikas mācību laboratorija</t>
  </si>
  <si>
    <t>Transporta līdzekļu ekspluatācijas materiālu un remonta mācību laboratorija</t>
  </si>
  <si>
    <t>Diagnostikas un automobiļu elektroiekārtu mācību laboratorija</t>
  </si>
  <si>
    <t>Tehnisko ekspertīžu un pētniecības ZPL</t>
  </si>
  <si>
    <t>Kabineti docentiem, laboratoriju vadītājiem, lietvedim</t>
  </si>
  <si>
    <t>Platība kopā (m2)</t>
  </si>
  <si>
    <t>Biomedicīnas inženierzinātņu un nanotehnoloģiju institūts (BINI)</t>
  </si>
  <si>
    <t>Telpa (niša) biroja tehnikai</t>
  </si>
  <si>
    <t>Lietu glabātuve</t>
  </si>
  <si>
    <t>Iebūvētie skapji (ģērbtuves)</t>
  </si>
  <si>
    <t>KOPĀ</t>
  </si>
  <si>
    <t>Kopsavilkums BINI</t>
  </si>
  <si>
    <t>Telpa 2 darbiniekiem</t>
  </si>
  <si>
    <t>Spec.auditorijas</t>
  </si>
  <si>
    <t>ZPL (1 gab.)</t>
  </si>
  <si>
    <t>Preperātu istaba</t>
  </si>
  <si>
    <t>Mācību laboratorijas (3 gab.)</t>
  </si>
  <si>
    <t xml:space="preserve">Platība  1 telpai (m2) </t>
  </si>
  <si>
    <t>Kabineti docentiem, laboratorijas vadītājam</t>
  </si>
  <si>
    <t>Netradicionālo enerģijas avotu, elektrostaciju un energokatlu darba režīmu, procesu un iekārtu ZPL</t>
  </si>
  <si>
    <t xml:space="preserve">1. Pagrabstāvs vai 1.stāvs (smagas iekārtas) </t>
  </si>
  <si>
    <t>Siltumenerģētikas sistēmu katedra (SK)</t>
  </si>
  <si>
    <t>Kopsavilkums SK</t>
  </si>
  <si>
    <t>Telpa 3 darbiniekiem</t>
  </si>
  <si>
    <t>ZPL (2 gab.)</t>
  </si>
  <si>
    <t>Dzelzceļa transporta institūts (DZTI)</t>
  </si>
  <si>
    <t>Kabineti profesoriem, asociētajiem profesoriem, katedru vadītājiem</t>
  </si>
  <si>
    <t>Transporta intelektuālo tehnoloģiju ZPL</t>
  </si>
  <si>
    <t>Mikroprocesoru ZPL</t>
  </si>
  <si>
    <t>Dzelzceļa sakaru sistēmu ZPL</t>
  </si>
  <si>
    <t>Transporta loģistikas lēmumu atbalsta sistēmu ZPL</t>
  </si>
  <si>
    <t>Ritošā sastāva elementu negraujošās kontroles ZPL</t>
  </si>
  <si>
    <t>Transporta elektrotehnoloģiju datorvadības ZPL</t>
  </si>
  <si>
    <t>Vilcienu kustības drošības nodrošināšanas datortehnoloģiju ZPL</t>
  </si>
  <si>
    <t>Dzelzceļa tīkla fizikālā imitācijas modeļa ZPL</t>
  </si>
  <si>
    <t>Vilcienu kustības vadības dispečercentralizācijas mācību laboratorija</t>
  </si>
  <si>
    <t>Dzelzceļa transporta jaudas pārveidošanas tehnikas mācību laboratorija</t>
  </si>
  <si>
    <t>Dzelzceļa telekomunikāciju sistēmu kanālveidojošās aparatūras  mācību laboratorija</t>
  </si>
  <si>
    <t>Dzelzceļa specmērījumu mācību laboratorija</t>
  </si>
  <si>
    <t>Transporta sakaru līniju mācību laboratorija</t>
  </si>
  <si>
    <t>Vilcienu kustības intervālu regulēšanas automatizēto sistēmu mācību laboratorija</t>
  </si>
  <si>
    <t>Ritošā sastāva remonta tehnoloģijas mācību laboratorija</t>
  </si>
  <si>
    <t>Vilcienu kustības drošības tehniskā nodrošinājuma un automātisko bremžu mācību laboratorija</t>
  </si>
  <si>
    <t>Lokomotīvju jaudas pārvadu mācību laboratorija</t>
  </si>
  <si>
    <t xml:space="preserve">Pārmiju un signālu elektriskās centralizācijas mācību laboratorija </t>
  </si>
  <si>
    <t>1.stāvs vai pagrabstāvs  (smagas iekārtas)</t>
  </si>
  <si>
    <t>Kopsavilkums DZTI</t>
  </si>
  <si>
    <t>Mācību laboratorijas (10 gab.)</t>
  </si>
  <si>
    <t>Mašīnbūves tehnoloģijas institūts (MTI)</t>
  </si>
  <si>
    <t>Kabineti docentiem, laboratorijas vadītājam, lietvedei, sekretārei, datorizētās projektēšanas centra vadītājam</t>
  </si>
  <si>
    <t>Biroju telpa pētniekiem, asistentiem zin. darbā</t>
  </si>
  <si>
    <t>Biroju telpas lektoram (AB kat.), mācībspēkiem (MAT kat.)</t>
  </si>
  <si>
    <t>Biroju telpas doktorantiem</t>
  </si>
  <si>
    <t>Vēlama atrašanās blakus</t>
  </si>
  <si>
    <t>Spec. auditorija (Metroloģijas auditorija; AB katedra) (ne mazāk kā 2 m2 / studentu)</t>
  </si>
  <si>
    <t>Aparātbūves tehnoloģijas ZPL (AB katedra)</t>
  </si>
  <si>
    <t>Virsmas mehānikas ZPL (AB katedra)</t>
  </si>
  <si>
    <t>Pagrabstāvs vai 1.stāvs (smagas iekārtas)</t>
  </si>
  <si>
    <t>Automatizācijas mācību laboratorija (AB katedra)</t>
  </si>
  <si>
    <t>Spēka iekārtu mācību laboratorija (AB katedra)</t>
  </si>
  <si>
    <t>Lineāro mērījumu laboratorija (AB katedra)</t>
  </si>
  <si>
    <t>Sarežģītas formas detaļu mērīšanas mācību laboratorija (AB katedra)</t>
  </si>
  <si>
    <t>Kopsavilkums MTI</t>
  </si>
  <si>
    <t>Biroju telpas lektoriem, asistentiem zinātniskajā darbā</t>
  </si>
  <si>
    <t>Noliktava, lietu glabātuve</t>
  </si>
  <si>
    <t>Autotransporta institūts (ATI)</t>
  </si>
  <si>
    <t>Kopsavilkums ATI</t>
  </si>
  <si>
    <t>Sanāksmju telpa (45 personām)</t>
  </si>
  <si>
    <t>Kopsavilkums Centrālais dienests</t>
  </si>
  <si>
    <t>Telpu skaits</t>
  </si>
  <si>
    <t xml:space="preserve">Kabineti ar platību 24 m2 </t>
  </si>
  <si>
    <t xml:space="preserve">Platība  m2 / 1 studentu </t>
  </si>
  <si>
    <t>Studentu skaits auditorijā (gab.)</t>
  </si>
  <si>
    <t>Darba telpu skaits (gab.)</t>
  </si>
  <si>
    <t>Telpu skaits (gab.)</t>
  </si>
  <si>
    <t>Max studentu skaits laboratorijā (gab.)</t>
  </si>
  <si>
    <t>Minimālā platība uz 1 studentu (m2)</t>
  </si>
  <si>
    <t>Skaits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</si>
  <si>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</si>
  <si>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</si>
  <si>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</si>
  <si>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</si>
  <si>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</si>
  <si>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</si>
  <si>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</si>
  <si>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</si>
  <si>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</si>
  <si>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Kabineti (gab.)</t>
  </si>
  <si>
    <t>ar platību (m2)</t>
  </si>
  <si>
    <t>2.1.</t>
  </si>
  <si>
    <t>2.2.</t>
  </si>
  <si>
    <t>2.3.</t>
  </si>
  <si>
    <t>2.4.</t>
  </si>
  <si>
    <t>2.5.</t>
  </si>
  <si>
    <t>2.6.</t>
  </si>
  <si>
    <t>2.7.</t>
  </si>
  <si>
    <t>2.9.</t>
  </si>
  <si>
    <t>Spec.auditorija</t>
  </si>
  <si>
    <t>Termodinamikas un siltumapmaiņas mācību laboratorija</t>
  </si>
  <si>
    <t>Hidraulikas / plūsmas mehānikas un iekārtu mācību laboratorija</t>
  </si>
  <si>
    <t>Siltumtehnisko mērījumu un automatizācijas mācību laboratorija</t>
  </si>
  <si>
    <t>Spec. auditorija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</si>
  <si>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</si>
  <si>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</si>
  <si>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</si>
  <si>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</si>
  <si>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</si>
  <si>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</si>
  <si>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</si>
  <si>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</si>
  <si>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</si>
  <si>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3.13.</t>
  </si>
  <si>
    <t>3.14.</t>
  </si>
  <si>
    <t>Mācību laboratorija materiālu pretestībā</t>
  </si>
  <si>
    <t>Mācību laboratorija Teorētiskajā mehānikā</t>
  </si>
  <si>
    <t>Mācību laboratorija kompozītu un elastometru mehānikā</t>
  </si>
  <si>
    <t>Mācību laboratorija procesu automatizācijā un inženiertehnikas dizainā</t>
  </si>
  <si>
    <t>Vides mehānikas mācību laboratorija</t>
  </si>
  <si>
    <t>Mehatronikas mācību laboratorija</t>
  </si>
  <si>
    <t>Datorgrafikas mācību laboratorija</t>
  </si>
  <si>
    <t>Dizaina darbnīca - mācību laboratorija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</si>
  <si>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</si>
  <si>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</si>
  <si>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</si>
  <si>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</si>
  <si>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</si>
  <si>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</si>
  <si>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</si>
  <si>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</si>
  <si>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</si>
  <si>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</si>
  <si>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4.12.</t>
  </si>
  <si>
    <t>4.13.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</si>
  <si>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</si>
  <si>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</si>
  <si>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</si>
  <si>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</si>
  <si>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</si>
  <si>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</si>
  <si>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</si>
  <si>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</si>
  <si>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Spec. auditorija (Materiālzinību auditorija; MAT katedra)</t>
  </si>
  <si>
    <t>Spec. auditorija (Industriālo tehnoloģiju auditorija; MAT katedra)</t>
  </si>
  <si>
    <t xml:space="preserve">Spec. auditorija (Plūsmas meh. Auditorija; MAT katedra) </t>
  </si>
  <si>
    <t>Spec. auditorija (AB katedra)</t>
  </si>
  <si>
    <t>Spec. auditorija (Mašīnu elementu auditorija; AB katedra)</t>
  </si>
  <si>
    <t>5.1.</t>
  </si>
  <si>
    <t>5.2.</t>
  </si>
  <si>
    <t>5.3.</t>
  </si>
  <si>
    <t>5.4.</t>
  </si>
  <si>
    <t>5.5.</t>
  </si>
  <si>
    <t>5.6.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</si>
  <si>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</si>
  <si>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</si>
  <si>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</si>
  <si>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</si>
  <si>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</si>
  <si>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</si>
  <si>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</si>
  <si>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</si>
  <si>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</si>
  <si>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5.18.</t>
  </si>
  <si>
    <t>5.19.</t>
  </si>
  <si>
    <t>5.20.</t>
  </si>
  <si>
    <t>5.21.</t>
  </si>
  <si>
    <t>Mācību laboratorija - aparātu / datoru klase</t>
  </si>
  <si>
    <t>Mācību laboratorijas (4 gab.)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</si>
  <si>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</si>
  <si>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</si>
  <si>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</si>
  <si>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</si>
  <si>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</si>
  <si>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</si>
  <si>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</si>
  <si>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</si>
  <si>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</si>
  <si>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</si>
  <si>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</si>
  <si>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</si>
  <si>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</si>
  <si>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</si>
  <si>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6.17.</t>
  </si>
  <si>
    <t>6.18.</t>
  </si>
  <si>
    <t>7.1.</t>
  </si>
  <si>
    <t>7.2.</t>
  </si>
  <si>
    <t>7.3.</t>
  </si>
  <si>
    <t>7.6.</t>
  </si>
  <si>
    <t>7.8.</t>
  </si>
  <si>
    <t>7.9.</t>
  </si>
  <si>
    <t>7.10.</t>
  </si>
  <si>
    <t>7.11.</t>
  </si>
  <si>
    <t>7.12.</t>
  </si>
  <si>
    <t>7.13.</t>
  </si>
  <si>
    <t>7.15.</t>
  </si>
  <si>
    <t>7.16.</t>
  </si>
  <si>
    <t xml:space="preserve"> </t>
  </si>
  <si>
    <t>7.21.</t>
  </si>
  <si>
    <t>7.22.</t>
  </si>
  <si>
    <t>7.23.</t>
  </si>
  <si>
    <t>7.24.</t>
  </si>
  <si>
    <t>7.25.</t>
  </si>
  <si>
    <t xml:space="preserve">ZPL </t>
  </si>
  <si>
    <t>Mācību laboratorijas</t>
  </si>
  <si>
    <t>Saimniecības pārziņa darba telpa, inženiersistēmu kontroles un vadības telpa</t>
  </si>
  <si>
    <t>Apkopēju ģērbtuve, duša</t>
  </si>
  <si>
    <t>Saimniecības noliktava</t>
  </si>
  <si>
    <t>Dušas telpas darbiniekiem</t>
  </si>
  <si>
    <t>Serveru telpa</t>
  </si>
  <si>
    <t>Apsardzes postenis</t>
  </si>
  <si>
    <t>Telpas visu TMF struktūrvienību darbības nodrošināšanai</t>
  </si>
  <si>
    <t>Apkopes inventāra telpa (2 katrā pilnā  stāvā)</t>
  </si>
  <si>
    <t>Citas telpas visu TMF struktūrvienību nodrošināšanai</t>
  </si>
  <si>
    <t>Kopsavilkums Telpas visu TMF struktūrvienību nodrošināšanai</t>
  </si>
  <si>
    <t>KOPSAVILKUMS TMF telpas</t>
  </si>
  <si>
    <t>Darbinieku skaits (gab.)</t>
  </si>
  <si>
    <t>Nr.p.k.</t>
  </si>
  <si>
    <t>Transporta un mašīnzinību fakultātes telpu programma</t>
  </si>
  <si>
    <t>./.</t>
  </si>
  <si>
    <t>Kabinets kat. vad.</t>
  </si>
  <si>
    <t>2.8.</t>
  </si>
  <si>
    <t>2.10.</t>
  </si>
  <si>
    <t>2.11.</t>
  </si>
  <si>
    <t>3.1.</t>
  </si>
  <si>
    <t>3.2.</t>
  </si>
  <si>
    <t>3.12.</t>
  </si>
  <si>
    <t>4.11.</t>
  </si>
  <si>
    <t>4.14.</t>
  </si>
  <si>
    <t>4.23.</t>
  </si>
  <si>
    <t>5.7.</t>
  </si>
  <si>
    <t>5.17.</t>
  </si>
  <si>
    <t>5.22.</t>
  </si>
  <si>
    <t>Darbnīca</t>
  </si>
  <si>
    <t>6.15.</t>
  </si>
  <si>
    <t>6.16.</t>
  </si>
  <si>
    <t>7.4.</t>
  </si>
  <si>
    <t>7.5.</t>
  </si>
  <si>
    <t>7.7.</t>
  </si>
  <si>
    <t>7.14.</t>
  </si>
  <si>
    <t>7.17.</t>
  </si>
  <si>
    <t>7.18.</t>
  </si>
  <si>
    <t>7.19.</t>
  </si>
  <si>
    <t>7.20.</t>
  </si>
  <si>
    <t>ZPL (8 gab.)</t>
  </si>
  <si>
    <t>8.1.</t>
  </si>
  <si>
    <t>8.2.</t>
  </si>
  <si>
    <t>8.3.</t>
  </si>
  <si>
    <t>8.4.</t>
  </si>
  <si>
    <t>8.5.</t>
  </si>
  <si>
    <t>8.6.</t>
  </si>
  <si>
    <t>8.7.</t>
  </si>
  <si>
    <t>Pielikums Nr.6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</si>
</sst>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1" fillId="3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2" xfId="0" applyFont="1" applyBorder="1"/>
    <xf numFmtId="0" fontId="5" fillId="0" borderId="2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0" fillId="0" borderId="0" xfId="0" applyFill="1"/>
    <xf numFmtId="0" fontId="1" fillId="3" borderId="5" xfId="0" applyFont="1" applyFill="1" applyBorder="1"/>
    <xf numFmtId="0" fontId="1" fillId="0" borderId="1" xfId="0" applyFont="1" applyBorder="1" applyAlignment="1">
      <alignment horizontal="right"/>
    </xf>
    <xf numFmtId="0" fontId="6" fillId="0" borderId="0" xfId="0" applyFont="1"/>
    <xf numFmtId="0" fontId="1" fillId="0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Fill="1" applyBorder="1" applyAlignment="1"/>
    <xf numFmtId="0" fontId="2" fillId="0" borderId="1" xfId="0" applyFont="1" applyFill="1" applyBorder="1"/>
    <xf numFmtId="0" fontId="1" fillId="0" borderId="0" xfId="0" applyFont="1" applyFill="1" applyAlignment="1"/>
    <xf numFmtId="0" fontId="3" fillId="0" borderId="1" xfId="0" applyFont="1" applyFill="1" applyBorder="1"/>
    <xf numFmtId="1" fontId="1" fillId="0" borderId="1" xfId="0" applyNumberFormat="1" applyFont="1" applyBorder="1"/>
    <xf numFmtId="1" fontId="1" fillId="3" borderId="1" xfId="0" applyNumberFormat="1" applyFont="1" applyFill="1" applyBorder="1"/>
    <xf numFmtId="0" fontId="9" fillId="3" borderId="1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2" xfId="0" applyFont="1" applyFill="1" applyBorder="1"/>
    <xf numFmtId="0" fontId="8" fillId="3" borderId="1" xfId="0" applyFont="1" applyFill="1" applyBorder="1"/>
    <xf numFmtId="0" fontId="9" fillId="3" borderId="5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/>
    <xf numFmtId="0" fontId="1" fillId="0" borderId="4" xfId="0" applyFont="1" applyFill="1" applyBorder="1"/>
    <xf numFmtId="0" fontId="9" fillId="3" borderId="1" xfId="0" applyFont="1" applyFill="1" applyBorder="1" applyAlignment="1">
      <alignment horizontal="right"/>
    </xf>
    <xf numFmtId="0" fontId="10" fillId="3" borderId="1" xfId="0" applyFont="1" applyFill="1" applyBorder="1"/>
    <xf numFmtId="1" fontId="9" fillId="3" borderId="1" xfId="0" applyNumberFormat="1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3" fillId="2" borderId="3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1" fontId="3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/>
    <xf numFmtId="0" fontId="11" fillId="0" borderId="0" xfId="0" applyFont="1" applyFill="1"/>
    <xf numFmtId="0" fontId="1" fillId="3" borderId="3" xfId="0" applyFont="1" applyFill="1" applyBorder="1"/>
    <xf numFmtId="0" fontId="1" fillId="2" borderId="6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3" xfId="0" applyFont="1" applyFill="1" applyBorder="1"/>
    <xf numFmtId="0" fontId="1" fillId="0" borderId="11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2" borderId="1" xfId="0" applyFont="1" applyFill="1" applyBorder="1" applyAlignment="1"/>
    <xf numFmtId="0" fontId="5" fillId="0" borderId="0" xfId="0" applyFont="1"/>
    <xf numFmtId="0" fontId="12" fillId="3" borderId="1" xfId="0" applyFont="1" applyFill="1" applyBorder="1"/>
    <xf numFmtId="0" fontId="9" fillId="3" borderId="3" xfId="0" applyFont="1" applyFill="1" applyBorder="1"/>
    <xf numFmtId="0" fontId="12" fillId="3" borderId="3" xfId="0" applyFont="1" applyFill="1" applyBorder="1"/>
    <xf numFmtId="0" fontId="12" fillId="0" borderId="13" xfId="0" applyFont="1" applyFill="1" applyBorder="1"/>
    <xf numFmtId="0" fontId="13" fillId="3" borderId="1" xfId="0" applyFont="1" applyFill="1" applyBorder="1"/>
    <xf numFmtId="0" fontId="13" fillId="3" borderId="3" xfId="0" applyFont="1" applyFill="1" applyBorder="1"/>
    <xf numFmtId="1" fontId="12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0" borderId="0" xfId="0" applyFont="1" applyFill="1" applyBorder="1"/>
    <xf numFmtId="0" fontId="9" fillId="0" borderId="0" xfId="0" applyFont="1"/>
    <xf numFmtId="1" fontId="9" fillId="0" borderId="0" xfId="0" applyNumberFormat="1" applyFont="1"/>
    <xf numFmtId="0" fontId="14" fillId="0" borderId="0" xfId="0" applyFont="1" applyFill="1" applyAlignment="1">
      <alignment horizontal="center" textRotation="90" wrapText="1"/>
    </xf>
    <xf numFmtId="0" fontId="3" fillId="0" borderId="1" xfId="0" applyFont="1" applyBorder="1"/>
    <xf numFmtId="0" fontId="14" fillId="0" borderId="1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textRotation="90" wrapText="1"/>
    </xf>
    <xf numFmtId="0" fontId="3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 textRotation="90" wrapText="1"/>
    </xf>
    <xf numFmtId="0" fontId="14" fillId="0" borderId="6" xfId="0" applyFont="1" applyBorder="1" applyAlignment="1">
      <alignment horizontal="center" textRotation="90"/>
    </xf>
    <xf numFmtId="0" fontId="14" fillId="0" borderId="6" xfId="0" applyFont="1" applyFill="1" applyBorder="1" applyAlignment="1">
      <alignment textRotation="90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5" fillId="0" borderId="0" xfId="0" applyFont="1"/>
    <xf numFmtId="0" fontId="14" fillId="3" borderId="1" xfId="0" applyFont="1" applyFill="1" applyBorder="1" applyAlignment="1">
      <alignment horizontal="right"/>
    </xf>
    <xf numFmtId="0" fontId="14" fillId="3" borderId="1" xfId="0" applyFont="1" applyFill="1" applyBorder="1"/>
    <xf numFmtId="0" fontId="14" fillId="3" borderId="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15" fillId="0" borderId="0" xfId="0" applyFont="1" applyFill="1" applyAlignment="1">
      <alignment horizontal="right"/>
    </xf>
    <xf numFmtId="1" fontId="12" fillId="3" borderId="6" xfId="0" applyNumberFormat="1" applyFont="1" applyFill="1" applyBorder="1" applyAlignment="1">
      <alignment horizontal="right"/>
    </xf>
    <xf numFmtId="1" fontId="12" fillId="3" borderId="2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1" fontId="1" fillId="3" borderId="6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5"/>
  <sheetViews>
    <sheetView tabSelected="1" zoomScale="80" zoomScaleNormal="80" workbookViewId="0">
      <pane ySplit="5" topLeftCell="A177" activePane="bottomLeft" state="frozen"/>
      <selection pane="bottomLeft" activeCell="V1" sqref="V1:Y1"/>
    </sheetView>
  </sheetViews>
  <sheetFormatPr defaultRowHeight="15" x14ac:dyDescent="0.25"/>
  <cols>
    <col min="1" max="1" width="5.140625" style="1" customWidth="1"/>
    <col min="2" max="2" width="36.28515625" style="1" customWidth="1"/>
    <col min="3" max="4" width="8.7109375" style="1" customWidth="1"/>
    <col min="5" max="7" width="3.7109375" style="1" customWidth="1"/>
    <col min="8" max="11" width="11.7109375" style="1" customWidth="1"/>
    <col min="12" max="13" width="8.7109375" style="2" customWidth="1"/>
    <col min="14" max="14" width="6.7109375" style="2" customWidth="1"/>
    <col min="15" max="18" width="8.7109375" style="1" customWidth="1"/>
    <col min="19" max="24" width="6.7109375" style="1" customWidth="1"/>
    <col min="25" max="25" width="21.42578125" style="3" customWidth="1"/>
  </cols>
  <sheetData>
    <row r="1" spans="1:26" ht="18.75" x14ac:dyDescent="0.3">
      <c r="B1" s="117" t="s">
        <v>262</v>
      </c>
      <c r="V1" s="123" t="s">
        <v>296</v>
      </c>
      <c r="W1" s="123"/>
      <c r="X1" s="123"/>
      <c r="Y1" s="123"/>
    </row>
    <row r="3" spans="1:26" ht="60.75" customHeight="1" x14ac:dyDescent="0.25">
      <c r="A3" s="128" t="s">
        <v>261</v>
      </c>
      <c r="B3" s="128" t="s">
        <v>0</v>
      </c>
      <c r="C3" s="130" t="s">
        <v>2</v>
      </c>
      <c r="D3" s="130" t="s">
        <v>21</v>
      </c>
      <c r="E3" s="148" t="s">
        <v>133</v>
      </c>
      <c r="F3" s="149"/>
      <c r="G3" s="150"/>
      <c r="H3" s="132" t="s">
        <v>119</v>
      </c>
      <c r="I3" s="133"/>
      <c r="J3" s="133"/>
      <c r="K3" s="134"/>
      <c r="L3" s="145" t="s">
        <v>59</v>
      </c>
      <c r="M3" s="146"/>
      <c r="N3" s="146"/>
      <c r="O3" s="146"/>
      <c r="P3" s="147"/>
      <c r="Q3" s="145" t="s">
        <v>41</v>
      </c>
      <c r="R3" s="146"/>
      <c r="S3" s="146"/>
      <c r="T3" s="146"/>
      <c r="U3" s="147"/>
      <c r="V3" s="145" t="s">
        <v>1</v>
      </c>
      <c r="W3" s="146"/>
      <c r="X3" s="147"/>
      <c r="Y3" s="115"/>
    </row>
    <row r="4" spans="1:26" ht="72" customHeight="1" x14ac:dyDescent="0.25">
      <c r="A4" s="129"/>
      <c r="B4" s="129"/>
      <c r="C4" s="131"/>
      <c r="D4" s="131"/>
      <c r="E4" s="151" t="s">
        <v>134</v>
      </c>
      <c r="F4" s="152"/>
      <c r="G4" s="153"/>
      <c r="H4" s="109" t="s">
        <v>3</v>
      </c>
      <c r="I4" s="109" t="s">
        <v>5</v>
      </c>
      <c r="J4" s="109" t="s">
        <v>7</v>
      </c>
      <c r="K4" s="109" t="s">
        <v>6</v>
      </c>
      <c r="L4" s="110" t="s">
        <v>117</v>
      </c>
      <c r="M4" s="112" t="s">
        <v>118</v>
      </c>
      <c r="N4" s="113" t="s">
        <v>120</v>
      </c>
      <c r="O4" s="110" t="s">
        <v>63</v>
      </c>
      <c r="P4" s="110" t="s">
        <v>51</v>
      </c>
      <c r="Q4" s="110" t="s">
        <v>122</v>
      </c>
      <c r="R4" s="110" t="s">
        <v>121</v>
      </c>
      <c r="S4" s="113" t="s">
        <v>120</v>
      </c>
      <c r="T4" s="114" t="s">
        <v>40</v>
      </c>
      <c r="U4" s="110" t="s">
        <v>51</v>
      </c>
      <c r="V4" s="113" t="s">
        <v>120</v>
      </c>
      <c r="W4" s="107" t="s">
        <v>40</v>
      </c>
      <c r="X4" s="110" t="s">
        <v>51</v>
      </c>
      <c r="Y4" s="116" t="s">
        <v>24</v>
      </c>
    </row>
    <row r="5" spans="1:26" x14ac:dyDescent="0.25">
      <c r="A5" s="41"/>
      <c r="B5" s="41"/>
      <c r="C5" s="41"/>
      <c r="D5" s="41"/>
      <c r="E5" s="108">
        <v>24</v>
      </c>
      <c r="F5" s="108">
        <v>16</v>
      </c>
      <c r="G5" s="108">
        <v>10</v>
      </c>
      <c r="H5" s="108">
        <f>6*10</f>
        <v>60</v>
      </c>
      <c r="I5" s="108">
        <f>4*10</f>
        <v>40</v>
      </c>
      <c r="J5" s="108">
        <f>3*10</f>
        <v>30</v>
      </c>
      <c r="K5" s="108">
        <f>2*10</f>
        <v>20</v>
      </c>
      <c r="L5" s="111"/>
      <c r="M5" s="111"/>
      <c r="N5" s="42"/>
      <c r="O5" s="41"/>
      <c r="P5" s="41"/>
      <c r="Q5" s="41"/>
      <c r="R5" s="41"/>
      <c r="S5" s="41"/>
      <c r="T5" s="41"/>
      <c r="U5" s="41"/>
      <c r="V5" s="41"/>
      <c r="W5" s="4"/>
      <c r="X5" s="41"/>
      <c r="Y5" s="17"/>
    </row>
    <row r="6" spans="1:26" x14ac:dyDescent="0.25">
      <c r="A6" s="59">
        <v>1</v>
      </c>
      <c r="B6" s="59" t="s">
        <v>10</v>
      </c>
      <c r="C6" s="60"/>
      <c r="D6" s="60"/>
      <c r="E6" s="60"/>
      <c r="F6" s="60"/>
      <c r="G6" s="60"/>
      <c r="H6" s="60"/>
      <c r="I6" s="60"/>
      <c r="J6" s="60"/>
      <c r="K6" s="60"/>
      <c r="L6" s="61"/>
      <c r="M6" s="61"/>
      <c r="N6" s="61"/>
      <c r="O6" s="60"/>
      <c r="P6" s="60"/>
      <c r="Q6" s="60"/>
      <c r="R6" s="60"/>
      <c r="S6" s="60"/>
      <c r="T6" s="60"/>
      <c r="U6" s="60"/>
      <c r="V6" s="60"/>
      <c r="W6" s="60"/>
      <c r="X6" s="60"/>
      <c r="Y6" s="62"/>
    </row>
    <row r="7" spans="1:26" x14ac:dyDescent="0.25">
      <c r="A7" s="10" t="s">
        <v>124</v>
      </c>
      <c r="B7" s="10" t="s">
        <v>11</v>
      </c>
      <c r="C7" s="7">
        <f>E7</f>
        <v>1</v>
      </c>
      <c r="D7" s="7"/>
      <c r="E7" s="7">
        <v>1</v>
      </c>
      <c r="F7" s="7"/>
      <c r="G7" s="7"/>
      <c r="H7" s="7"/>
      <c r="I7" s="7"/>
      <c r="J7" s="7"/>
      <c r="K7" s="7"/>
      <c r="L7" s="8"/>
      <c r="M7" s="8"/>
      <c r="N7" s="8"/>
      <c r="O7" s="7"/>
      <c r="P7" s="10"/>
      <c r="Q7" s="10"/>
      <c r="R7" s="10"/>
      <c r="S7" s="7"/>
      <c r="T7" s="7"/>
      <c r="U7" s="10"/>
      <c r="V7" s="7"/>
      <c r="W7" s="7"/>
      <c r="X7" s="10"/>
      <c r="Y7" s="9"/>
    </row>
    <row r="8" spans="1:26" ht="15" customHeight="1" x14ac:dyDescent="0.25">
      <c r="A8" s="10" t="s">
        <v>125</v>
      </c>
      <c r="B8" s="29" t="s">
        <v>12</v>
      </c>
      <c r="C8" s="7">
        <v>1</v>
      </c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7"/>
      <c r="P8" s="10"/>
      <c r="Q8" s="10"/>
      <c r="R8" s="10"/>
      <c r="S8" s="7"/>
      <c r="T8" s="7"/>
      <c r="U8" s="10"/>
      <c r="V8" s="23">
        <v>1</v>
      </c>
      <c r="W8" s="7">
        <v>20</v>
      </c>
      <c r="X8" s="10">
        <f>V8*W8</f>
        <v>20</v>
      </c>
      <c r="Y8" s="9"/>
    </row>
    <row r="9" spans="1:26" ht="30.75" customHeight="1" x14ac:dyDescent="0.25">
      <c r="A9" s="10" t="s">
        <v>126</v>
      </c>
      <c r="B9" s="29" t="s">
        <v>13</v>
      </c>
      <c r="C9" s="7">
        <f>F9</f>
        <v>5</v>
      </c>
      <c r="D9" s="7"/>
      <c r="E9" s="7"/>
      <c r="F9" s="7">
        <v>5</v>
      </c>
      <c r="G9" s="7"/>
      <c r="H9" s="7"/>
      <c r="I9" s="7"/>
      <c r="J9" s="7"/>
      <c r="K9" s="7"/>
      <c r="L9" s="8"/>
      <c r="M9" s="8"/>
      <c r="N9" s="8"/>
      <c r="O9" s="7"/>
      <c r="P9" s="10"/>
      <c r="Q9" s="10"/>
      <c r="R9" s="10"/>
      <c r="S9" s="7"/>
      <c r="T9" s="7"/>
      <c r="U9" s="10"/>
      <c r="V9" s="7"/>
      <c r="W9" s="7"/>
      <c r="X9" s="10"/>
      <c r="Y9" s="9"/>
    </row>
    <row r="10" spans="1:26" x14ac:dyDescent="0.25">
      <c r="A10" s="10" t="s">
        <v>127</v>
      </c>
      <c r="B10" s="10" t="s">
        <v>113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10"/>
      <c r="P10" s="10"/>
      <c r="Q10" s="10"/>
      <c r="R10" s="10"/>
      <c r="S10" s="10"/>
      <c r="T10" s="10"/>
      <c r="U10" s="10"/>
      <c r="V10" s="7">
        <v>1</v>
      </c>
      <c r="W10" s="7">
        <v>100</v>
      </c>
      <c r="X10" s="10">
        <f t="shared" ref="X10:X15" si="0">V10*W10</f>
        <v>100</v>
      </c>
      <c r="Y10" s="34"/>
      <c r="Z10" s="21"/>
    </row>
    <row r="11" spans="1:26" x14ac:dyDescent="0.25">
      <c r="A11" s="10" t="s">
        <v>128</v>
      </c>
      <c r="B11" s="10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10"/>
      <c r="P11" s="10"/>
      <c r="Q11" s="10"/>
      <c r="R11" s="10"/>
      <c r="S11" s="10"/>
      <c r="T11" s="10"/>
      <c r="U11" s="10"/>
      <c r="V11" s="10">
        <v>1</v>
      </c>
      <c r="W11" s="10">
        <v>20</v>
      </c>
      <c r="X11" s="10">
        <f t="shared" si="0"/>
        <v>20</v>
      </c>
      <c r="Y11" s="34"/>
      <c r="Z11" s="21"/>
    </row>
    <row r="12" spans="1:26" x14ac:dyDescent="0.25">
      <c r="A12" s="10" t="s">
        <v>129</v>
      </c>
      <c r="B12" s="10" t="s">
        <v>8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7"/>
      <c r="P12" s="10"/>
      <c r="Q12" s="10"/>
      <c r="R12" s="10"/>
      <c r="S12" s="7"/>
      <c r="T12" s="7"/>
      <c r="U12" s="10"/>
      <c r="V12" s="7">
        <v>1</v>
      </c>
      <c r="W12" s="7">
        <v>10</v>
      </c>
      <c r="X12" s="10">
        <f t="shared" si="0"/>
        <v>10</v>
      </c>
      <c r="Y12" s="9"/>
    </row>
    <row r="13" spans="1:26" x14ac:dyDescent="0.25">
      <c r="A13" s="10" t="s">
        <v>130</v>
      </c>
      <c r="B13" s="29" t="s">
        <v>53</v>
      </c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7"/>
      <c r="P13" s="10"/>
      <c r="Q13" s="10"/>
      <c r="R13" s="10"/>
      <c r="S13" s="7"/>
      <c r="T13" s="7"/>
      <c r="U13" s="10"/>
      <c r="V13" s="7">
        <v>1</v>
      </c>
      <c r="W13" s="7">
        <v>4</v>
      </c>
      <c r="X13" s="10">
        <f t="shared" si="0"/>
        <v>4</v>
      </c>
      <c r="Y13" s="9"/>
    </row>
    <row r="14" spans="1:26" x14ac:dyDescent="0.25">
      <c r="A14" s="10" t="s">
        <v>131</v>
      </c>
      <c r="B14" s="29" t="s">
        <v>54</v>
      </c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7"/>
      <c r="P14" s="10"/>
      <c r="Q14" s="10"/>
      <c r="R14" s="10"/>
      <c r="S14" s="7"/>
      <c r="T14" s="7"/>
      <c r="U14" s="10"/>
      <c r="V14" s="7">
        <v>1</v>
      </c>
      <c r="W14" s="7">
        <v>12</v>
      </c>
      <c r="X14" s="10">
        <f t="shared" si="0"/>
        <v>12</v>
      </c>
      <c r="Y14" s="9"/>
    </row>
    <row r="15" spans="1:26" x14ac:dyDescent="0.25">
      <c r="A15" s="10" t="s">
        <v>132</v>
      </c>
      <c r="B15" s="29" t="s">
        <v>55</v>
      </c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7"/>
      <c r="P15" s="10"/>
      <c r="Q15" s="10"/>
      <c r="R15" s="10"/>
      <c r="S15" s="7"/>
      <c r="T15" s="7"/>
      <c r="U15" s="10"/>
      <c r="V15" s="7">
        <v>1</v>
      </c>
      <c r="W15" s="7">
        <v>2</v>
      </c>
      <c r="X15" s="10">
        <f t="shared" si="0"/>
        <v>2</v>
      </c>
      <c r="Y15" s="9"/>
    </row>
    <row r="16" spans="1:26" s="24" customFormat="1" x14ac:dyDescent="0.25">
      <c r="A16" s="63"/>
      <c r="B16" s="64" t="s">
        <v>56</v>
      </c>
      <c r="C16" s="63">
        <f>SUM(C7:C15)</f>
        <v>7</v>
      </c>
      <c r="D16" s="63"/>
      <c r="E16" s="63">
        <f>SUM(E6:E15)</f>
        <v>1</v>
      </c>
      <c r="F16" s="63">
        <f>SUM(F7:F15)</f>
        <v>5</v>
      </c>
      <c r="G16" s="63"/>
      <c r="H16" s="63"/>
      <c r="I16" s="63"/>
      <c r="J16" s="63"/>
      <c r="K16" s="63"/>
      <c r="L16" s="65"/>
      <c r="M16" s="65"/>
      <c r="N16" s="65"/>
      <c r="O16" s="63"/>
      <c r="P16" s="63"/>
      <c r="Q16" s="63"/>
      <c r="R16" s="63"/>
      <c r="S16" s="63"/>
      <c r="T16" s="63"/>
      <c r="U16" s="63"/>
      <c r="V16" s="63">
        <f>SUM(V7:V15)</f>
        <v>7</v>
      </c>
      <c r="W16" s="63"/>
      <c r="X16" s="63">
        <f>SUM(X7:X15)</f>
        <v>168</v>
      </c>
      <c r="Y16" s="66"/>
    </row>
    <row r="17" spans="1:25" x14ac:dyDescent="0.25">
      <c r="A17" s="5"/>
      <c r="B17" s="39" t="s">
        <v>114</v>
      </c>
      <c r="C17" s="118" t="s">
        <v>9</v>
      </c>
      <c r="D17" s="119" t="s">
        <v>115</v>
      </c>
    </row>
    <row r="18" spans="1:25" x14ac:dyDescent="0.25">
      <c r="A18" s="5"/>
      <c r="B18" s="14" t="s">
        <v>116</v>
      </c>
      <c r="C18" s="14">
        <f>D18*E5</f>
        <v>24</v>
      </c>
      <c r="D18" s="14">
        <f>E16</f>
        <v>1</v>
      </c>
    </row>
    <row r="19" spans="1:25" x14ac:dyDescent="0.25">
      <c r="A19" s="5"/>
      <c r="B19" s="14" t="s">
        <v>29</v>
      </c>
      <c r="C19" s="14">
        <f>D19*F5</f>
        <v>80</v>
      </c>
      <c r="D19" s="14">
        <f>F16</f>
        <v>5</v>
      </c>
    </row>
    <row r="20" spans="1:25" x14ac:dyDescent="0.25">
      <c r="A20" s="5"/>
      <c r="B20" s="14" t="s">
        <v>1</v>
      </c>
      <c r="C20" s="14">
        <f>X16</f>
        <v>168</v>
      </c>
      <c r="D20" s="14">
        <f>V16</f>
        <v>7</v>
      </c>
    </row>
    <row r="21" spans="1:25" x14ac:dyDescent="0.25">
      <c r="A21" s="5"/>
      <c r="B21" s="49" t="s">
        <v>56</v>
      </c>
      <c r="C21" s="39">
        <f>SUM(C18:C20)</f>
        <v>272</v>
      </c>
      <c r="D21" s="50">
        <f>SUM(D18:D20)</f>
        <v>13</v>
      </c>
    </row>
    <row r="22" spans="1:25" x14ac:dyDescent="0.25">
      <c r="A22" s="35"/>
      <c r="B22" s="35"/>
    </row>
    <row r="23" spans="1:25" x14ac:dyDescent="0.25">
      <c r="A23" s="59">
        <v>2</v>
      </c>
      <c r="B23" s="59" t="s">
        <v>67</v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2"/>
    </row>
    <row r="24" spans="1:25" ht="26.25" x14ac:dyDescent="0.25">
      <c r="A24" s="10" t="s">
        <v>135</v>
      </c>
      <c r="B24" s="40" t="s">
        <v>16</v>
      </c>
      <c r="C24" s="15">
        <f>F24</f>
        <v>3</v>
      </c>
      <c r="D24" s="15"/>
      <c r="E24" s="15"/>
      <c r="F24" s="41">
        <v>3</v>
      </c>
      <c r="G24" s="41"/>
      <c r="H24" s="41"/>
      <c r="I24" s="41"/>
      <c r="J24" s="41"/>
      <c r="K24" s="41"/>
      <c r="L24" s="42"/>
      <c r="M24" s="42"/>
      <c r="N24" s="42"/>
      <c r="O24" s="41"/>
      <c r="P24" s="43"/>
      <c r="Q24" s="18"/>
      <c r="R24" s="18"/>
      <c r="S24" s="41"/>
      <c r="T24" s="41"/>
      <c r="U24" s="15"/>
      <c r="V24" s="41"/>
      <c r="W24" s="41"/>
      <c r="X24" s="15"/>
      <c r="Y24" s="17"/>
    </row>
    <row r="25" spans="1:25" x14ac:dyDescent="0.25">
      <c r="A25" s="10" t="s">
        <v>136</v>
      </c>
      <c r="B25" s="10" t="s">
        <v>64</v>
      </c>
      <c r="C25" s="10">
        <f>G25</f>
        <v>5</v>
      </c>
      <c r="D25" s="10"/>
      <c r="E25" s="10"/>
      <c r="F25" s="7"/>
      <c r="G25" s="7">
        <v>5</v>
      </c>
      <c r="H25" s="7"/>
      <c r="I25" s="7"/>
      <c r="J25" s="7"/>
      <c r="K25" s="7"/>
      <c r="L25" s="8"/>
      <c r="M25" s="8"/>
      <c r="N25" s="8"/>
      <c r="O25" s="7"/>
      <c r="P25" s="36"/>
      <c r="Q25" s="19"/>
      <c r="R25" s="19"/>
      <c r="S25" s="7"/>
      <c r="T25" s="7"/>
      <c r="U25" s="10"/>
      <c r="V25" s="7"/>
      <c r="W25" s="7"/>
      <c r="X25" s="10"/>
      <c r="Y25" s="9"/>
    </row>
    <row r="26" spans="1:25" ht="26.25" x14ac:dyDescent="0.25">
      <c r="A26" s="10" t="s">
        <v>137</v>
      </c>
      <c r="B26" s="29" t="s">
        <v>20</v>
      </c>
      <c r="C26" s="10">
        <v>7</v>
      </c>
      <c r="D26" s="10"/>
      <c r="E26" s="10"/>
      <c r="F26" s="7"/>
      <c r="G26" s="7"/>
      <c r="H26" s="7"/>
      <c r="I26" s="7">
        <v>1</v>
      </c>
      <c r="J26" s="7">
        <v>1</v>
      </c>
      <c r="K26" s="7"/>
      <c r="L26" s="8"/>
      <c r="M26" s="8"/>
      <c r="N26" s="8"/>
      <c r="O26" s="7"/>
      <c r="P26" s="36"/>
      <c r="Q26" s="19"/>
      <c r="R26" s="19"/>
      <c r="S26" s="7"/>
      <c r="T26" s="7"/>
      <c r="U26" s="10"/>
      <c r="V26" s="7"/>
      <c r="W26" s="7"/>
      <c r="X26" s="10"/>
      <c r="Y26" s="9"/>
    </row>
    <row r="27" spans="1:25" x14ac:dyDescent="0.25">
      <c r="A27" s="10" t="s">
        <v>138</v>
      </c>
      <c r="B27" s="29" t="s">
        <v>143</v>
      </c>
      <c r="C27" s="25"/>
      <c r="D27" s="25">
        <f>M27*N27</f>
        <v>40</v>
      </c>
      <c r="E27" s="10"/>
      <c r="F27" s="7"/>
      <c r="G27" s="7"/>
      <c r="H27" s="7"/>
      <c r="I27" s="7"/>
      <c r="J27" s="7"/>
      <c r="K27" s="7"/>
      <c r="L27" s="8">
        <v>2.2000000000000002</v>
      </c>
      <c r="M27" s="8">
        <v>40</v>
      </c>
      <c r="N27" s="8">
        <v>1</v>
      </c>
      <c r="O27" s="7">
        <f>L27*M27</f>
        <v>88</v>
      </c>
      <c r="P27" s="19">
        <f>N27*O27</f>
        <v>88</v>
      </c>
      <c r="Q27" s="19"/>
      <c r="R27" s="19"/>
      <c r="S27" s="7"/>
      <c r="T27" s="7"/>
      <c r="U27" s="10"/>
      <c r="V27" s="7"/>
      <c r="W27" s="7"/>
      <c r="X27" s="10"/>
      <c r="Y27" s="9"/>
    </row>
    <row r="28" spans="1:25" ht="26.25" x14ac:dyDescent="0.25">
      <c r="A28" s="10" t="s">
        <v>139</v>
      </c>
      <c r="B28" s="29" t="s">
        <v>144</v>
      </c>
      <c r="C28" s="7"/>
      <c r="D28" s="7">
        <f>R28*S28</f>
        <v>20</v>
      </c>
      <c r="E28" s="7"/>
      <c r="F28" s="7"/>
      <c r="G28" s="7"/>
      <c r="H28" s="7"/>
      <c r="I28" s="7"/>
      <c r="J28" s="7"/>
      <c r="K28" s="7"/>
      <c r="L28" s="8"/>
      <c r="M28" s="8"/>
      <c r="N28" s="8"/>
      <c r="O28" s="7"/>
      <c r="P28" s="36"/>
      <c r="Q28" s="19">
        <v>4</v>
      </c>
      <c r="R28" s="19">
        <v>20</v>
      </c>
      <c r="S28" s="7">
        <v>1</v>
      </c>
      <c r="T28" s="7">
        <f>Q28*R28</f>
        <v>80</v>
      </c>
      <c r="U28" s="10">
        <f>S28*T28</f>
        <v>80</v>
      </c>
      <c r="V28" s="7"/>
      <c r="W28" s="7"/>
      <c r="X28" s="10"/>
      <c r="Y28" s="9"/>
    </row>
    <row r="29" spans="1:25" ht="26.25" x14ac:dyDescent="0.25">
      <c r="A29" s="10" t="s">
        <v>140</v>
      </c>
      <c r="B29" s="29" t="s">
        <v>145</v>
      </c>
      <c r="C29" s="7"/>
      <c r="D29" s="7">
        <f>R29*S29</f>
        <v>20</v>
      </c>
      <c r="E29" s="7"/>
      <c r="F29" s="7"/>
      <c r="G29" s="7"/>
      <c r="H29" s="7"/>
      <c r="I29" s="7"/>
      <c r="J29" s="7"/>
      <c r="K29" s="7"/>
      <c r="L29" s="8"/>
      <c r="M29" s="8"/>
      <c r="N29" s="8"/>
      <c r="O29" s="7"/>
      <c r="P29" s="36"/>
      <c r="Q29" s="19">
        <v>4</v>
      </c>
      <c r="R29" s="19">
        <v>20</v>
      </c>
      <c r="S29" s="7">
        <v>1</v>
      </c>
      <c r="T29" s="7">
        <f>Q29*R29</f>
        <v>80</v>
      </c>
      <c r="U29" s="10">
        <f>S29*T29</f>
        <v>80</v>
      </c>
      <c r="V29" s="7"/>
      <c r="W29" s="7"/>
      <c r="X29" s="10"/>
      <c r="Y29" s="9"/>
    </row>
    <row r="30" spans="1:25" ht="26.25" x14ac:dyDescent="0.25">
      <c r="A30" s="10" t="s">
        <v>141</v>
      </c>
      <c r="B30" s="29" t="s">
        <v>146</v>
      </c>
      <c r="C30" s="7"/>
      <c r="D30" s="7">
        <f>R30*S30</f>
        <v>20</v>
      </c>
      <c r="E30" s="7"/>
      <c r="F30" s="7"/>
      <c r="G30" s="7"/>
      <c r="H30" s="7"/>
      <c r="I30" s="7"/>
      <c r="J30" s="7"/>
      <c r="K30" s="7"/>
      <c r="L30" s="8"/>
      <c r="M30" s="8"/>
      <c r="N30" s="8"/>
      <c r="O30" s="7"/>
      <c r="P30" s="36"/>
      <c r="Q30" s="19">
        <v>4</v>
      </c>
      <c r="R30" s="19">
        <v>20</v>
      </c>
      <c r="S30" s="7">
        <v>1</v>
      </c>
      <c r="T30" s="7">
        <f>Q30*R30</f>
        <v>80</v>
      </c>
      <c r="U30" s="10">
        <f>S30*T30</f>
        <v>80</v>
      </c>
      <c r="V30" s="7"/>
      <c r="W30" s="7"/>
      <c r="X30" s="10"/>
      <c r="Y30" s="9"/>
    </row>
    <row r="31" spans="1:25" ht="39" x14ac:dyDescent="0.25">
      <c r="A31" s="10" t="s">
        <v>265</v>
      </c>
      <c r="B31" s="29" t="s">
        <v>65</v>
      </c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7"/>
      <c r="P31" s="36"/>
      <c r="Q31" s="19"/>
      <c r="R31" s="19"/>
      <c r="S31" s="7">
        <v>1</v>
      </c>
      <c r="T31" s="7">
        <v>80</v>
      </c>
      <c r="U31" s="10">
        <f>S31*T31</f>
        <v>80</v>
      </c>
      <c r="V31" s="7"/>
      <c r="W31" s="7"/>
      <c r="X31" s="10"/>
      <c r="Y31" s="13" t="s">
        <v>66</v>
      </c>
    </row>
    <row r="32" spans="1:25" x14ac:dyDescent="0.25">
      <c r="A32" s="10" t="s">
        <v>142</v>
      </c>
      <c r="B32" s="29" t="s">
        <v>53</v>
      </c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7"/>
      <c r="P32" s="36"/>
      <c r="Q32" s="19"/>
      <c r="R32" s="19"/>
      <c r="S32" s="7"/>
      <c r="T32" s="7"/>
      <c r="U32" s="10"/>
      <c r="V32" s="7">
        <v>1</v>
      </c>
      <c r="W32" s="7">
        <v>4</v>
      </c>
      <c r="X32" s="10">
        <f>V32*W32</f>
        <v>4</v>
      </c>
      <c r="Y32" s="9"/>
    </row>
    <row r="33" spans="1:25" x14ac:dyDescent="0.25">
      <c r="A33" s="10" t="s">
        <v>266</v>
      </c>
      <c r="B33" s="29" t="s">
        <v>54</v>
      </c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7"/>
      <c r="P33" s="36"/>
      <c r="Q33" s="19"/>
      <c r="R33" s="19"/>
      <c r="S33" s="7"/>
      <c r="T33" s="7"/>
      <c r="U33" s="10"/>
      <c r="V33" s="7">
        <v>1</v>
      </c>
      <c r="W33" s="7">
        <v>10</v>
      </c>
      <c r="X33" s="10">
        <f>V33*W33</f>
        <v>10</v>
      </c>
      <c r="Y33" s="9"/>
    </row>
    <row r="34" spans="1:25" x14ac:dyDescent="0.25">
      <c r="A34" s="10" t="s">
        <v>267</v>
      </c>
      <c r="B34" s="29" t="s">
        <v>55</v>
      </c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7"/>
      <c r="P34" s="36"/>
      <c r="Q34" s="19"/>
      <c r="R34" s="19"/>
      <c r="S34" s="7"/>
      <c r="T34" s="7"/>
      <c r="U34" s="10"/>
      <c r="V34" s="7">
        <v>1</v>
      </c>
      <c r="W34" s="7">
        <v>2</v>
      </c>
      <c r="X34" s="10">
        <f>V34*W34</f>
        <v>2</v>
      </c>
      <c r="Y34" s="9"/>
    </row>
    <row r="35" spans="1:25" s="24" customFormat="1" x14ac:dyDescent="0.25">
      <c r="A35" s="63"/>
      <c r="B35" s="64" t="s">
        <v>56</v>
      </c>
      <c r="C35" s="63">
        <f>SUM(C24:C34)</f>
        <v>15</v>
      </c>
      <c r="D35" s="63">
        <f>SUM(D24:D34)</f>
        <v>100</v>
      </c>
      <c r="E35" s="63"/>
      <c r="F35" s="63">
        <f>SUM(F24:F34)</f>
        <v>3</v>
      </c>
      <c r="G35" s="63">
        <f>SUM(G24:G34)</f>
        <v>5</v>
      </c>
      <c r="H35" s="63"/>
      <c r="I35" s="63">
        <f>SUM(I24:I34)</f>
        <v>1</v>
      </c>
      <c r="J35" s="63">
        <f>SUM(J24:J34)</f>
        <v>1</v>
      </c>
      <c r="K35" s="63"/>
      <c r="L35" s="65"/>
      <c r="M35" s="65"/>
      <c r="N35" s="65">
        <f>SUM(N24:N34)</f>
        <v>1</v>
      </c>
      <c r="O35" s="63"/>
      <c r="P35" s="63">
        <f>SUM(P24:P34)</f>
        <v>88</v>
      </c>
      <c r="Q35" s="63"/>
      <c r="R35" s="63"/>
      <c r="S35" s="63">
        <f>SUM(S24:S34)</f>
        <v>4</v>
      </c>
      <c r="T35" s="63"/>
      <c r="U35" s="63">
        <f>SUM(U24:U34)</f>
        <v>320</v>
      </c>
      <c r="V35" s="63">
        <f>SUM(V24:V34)</f>
        <v>3</v>
      </c>
      <c r="W35" s="63"/>
      <c r="X35" s="63">
        <f>SUM(X24:X34)</f>
        <v>16</v>
      </c>
      <c r="Y35" s="66"/>
    </row>
    <row r="36" spans="1:25" x14ac:dyDescent="0.25">
      <c r="A36" s="5"/>
      <c r="B36" s="44" t="s">
        <v>68</v>
      </c>
      <c r="C36" s="118" t="s">
        <v>9</v>
      </c>
      <c r="D36" s="119" t="s">
        <v>115</v>
      </c>
    </row>
    <row r="37" spans="1:25" x14ac:dyDescent="0.25">
      <c r="A37" s="5"/>
      <c r="B37" s="14" t="s">
        <v>29</v>
      </c>
      <c r="C37" s="14">
        <f>D37*F5</f>
        <v>48</v>
      </c>
      <c r="D37" s="14">
        <f>F35</f>
        <v>3</v>
      </c>
    </row>
    <row r="38" spans="1:25" x14ac:dyDescent="0.25">
      <c r="A38" s="5"/>
      <c r="B38" s="14" t="s">
        <v>30</v>
      </c>
      <c r="C38" s="14">
        <f>G35*G5</f>
        <v>50</v>
      </c>
      <c r="D38" s="14">
        <f>G35</f>
        <v>5</v>
      </c>
    </row>
    <row r="39" spans="1:25" x14ac:dyDescent="0.25">
      <c r="A39" s="5"/>
      <c r="B39" s="14" t="s">
        <v>32</v>
      </c>
      <c r="C39" s="14">
        <f>I35*I5</f>
        <v>40</v>
      </c>
      <c r="D39" s="14">
        <f>I35</f>
        <v>1</v>
      </c>
    </row>
    <row r="40" spans="1:25" x14ac:dyDescent="0.25">
      <c r="A40" s="5"/>
      <c r="B40" s="14" t="s">
        <v>69</v>
      </c>
      <c r="C40" s="14">
        <f>J35*J5</f>
        <v>30</v>
      </c>
      <c r="D40" s="14">
        <f>J35</f>
        <v>1</v>
      </c>
    </row>
    <row r="41" spans="1:25" x14ac:dyDescent="0.25">
      <c r="A41" s="5"/>
      <c r="B41" s="14" t="s">
        <v>59</v>
      </c>
      <c r="C41" s="14">
        <f>P35</f>
        <v>88</v>
      </c>
      <c r="D41" s="14">
        <f>N35</f>
        <v>1</v>
      </c>
    </row>
    <row r="42" spans="1:25" x14ac:dyDescent="0.25">
      <c r="A42" s="5"/>
      <c r="B42" s="14" t="s">
        <v>60</v>
      </c>
      <c r="C42" s="139">
        <f>U35</f>
        <v>320</v>
      </c>
      <c r="D42" s="136">
        <f>S35</f>
        <v>4</v>
      </c>
    </row>
    <row r="43" spans="1:25" x14ac:dyDescent="0.25">
      <c r="A43" s="5"/>
      <c r="B43" s="14" t="s">
        <v>62</v>
      </c>
      <c r="C43" s="140"/>
      <c r="D43" s="136"/>
    </row>
    <row r="44" spans="1:25" x14ac:dyDescent="0.25">
      <c r="A44" s="5"/>
      <c r="B44" s="14" t="s">
        <v>1</v>
      </c>
      <c r="C44" s="14">
        <f>X35</f>
        <v>16</v>
      </c>
      <c r="D44" s="14">
        <f>V35</f>
        <v>3</v>
      </c>
    </row>
    <row r="45" spans="1:25" x14ac:dyDescent="0.25">
      <c r="A45" s="5"/>
      <c r="B45" s="49" t="s">
        <v>56</v>
      </c>
      <c r="C45" s="39">
        <f>SUM(C37:C44)</f>
        <v>592</v>
      </c>
      <c r="D45" s="39">
        <f>SUM(D37:D44)</f>
        <v>18</v>
      </c>
    </row>
    <row r="46" spans="1:25" x14ac:dyDescent="0.25">
      <c r="A46" s="5"/>
      <c r="B46" s="5"/>
    </row>
    <row r="47" spans="1:25" x14ac:dyDescent="0.25">
      <c r="A47" s="59">
        <v>3</v>
      </c>
      <c r="B47" s="59" t="s">
        <v>111</v>
      </c>
      <c r="C47" s="60"/>
      <c r="D47" s="60"/>
      <c r="E47" s="60"/>
      <c r="F47" s="60"/>
      <c r="G47" s="60"/>
      <c r="H47" s="60"/>
      <c r="I47" s="60"/>
      <c r="J47" s="60"/>
      <c r="K47" s="60"/>
      <c r="L47" s="61"/>
      <c r="M47" s="61"/>
      <c r="N47" s="61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2"/>
    </row>
    <row r="48" spans="1:25" x14ac:dyDescent="0.25">
      <c r="A48" s="10" t="s">
        <v>268</v>
      </c>
      <c r="B48" s="28" t="s">
        <v>264</v>
      </c>
      <c r="C48" s="10">
        <f>F48</f>
        <v>1</v>
      </c>
      <c r="D48" s="10"/>
      <c r="E48" s="10"/>
      <c r="F48" s="10">
        <v>1</v>
      </c>
      <c r="G48" s="10"/>
      <c r="H48" s="10"/>
      <c r="I48" s="10"/>
      <c r="J48" s="10"/>
      <c r="K48" s="10"/>
      <c r="L48" s="11"/>
      <c r="M48" s="11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  <c r="Y48" s="9"/>
    </row>
    <row r="49" spans="1:25" ht="26.25" x14ac:dyDescent="0.25">
      <c r="A49" s="10" t="s">
        <v>269</v>
      </c>
      <c r="B49" s="29" t="s">
        <v>50</v>
      </c>
      <c r="C49" s="10">
        <f>G49</f>
        <v>8</v>
      </c>
      <c r="D49" s="10"/>
      <c r="E49" s="10"/>
      <c r="F49" s="10"/>
      <c r="G49" s="10">
        <v>8</v>
      </c>
      <c r="H49" s="10"/>
      <c r="I49" s="10"/>
      <c r="J49" s="10"/>
      <c r="K49" s="10"/>
      <c r="L49" s="11"/>
      <c r="M49" s="11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  <c r="Y49" s="9"/>
    </row>
    <row r="50" spans="1:25" ht="26.25" x14ac:dyDescent="0.25">
      <c r="A50" s="10" t="s">
        <v>148</v>
      </c>
      <c r="B50" s="29" t="s">
        <v>109</v>
      </c>
      <c r="C50" s="10">
        <v>5</v>
      </c>
      <c r="D50" s="10"/>
      <c r="E50" s="10"/>
      <c r="F50" s="10"/>
      <c r="G50" s="10"/>
      <c r="H50" s="10"/>
      <c r="I50" s="10"/>
      <c r="J50" s="10">
        <v>1</v>
      </c>
      <c r="K50" s="10">
        <v>1</v>
      </c>
      <c r="L50" s="11"/>
      <c r="M50" s="11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  <c r="Y50" s="9"/>
    </row>
    <row r="51" spans="1:25" ht="15" customHeight="1" x14ac:dyDescent="0.25">
      <c r="A51" s="10" t="s">
        <v>149</v>
      </c>
      <c r="B51" s="29" t="s">
        <v>45</v>
      </c>
      <c r="C51" s="10">
        <v>6</v>
      </c>
      <c r="D51" s="10"/>
      <c r="E51" s="10"/>
      <c r="F51" s="10"/>
      <c r="G51" s="10"/>
      <c r="H51" s="10">
        <v>1</v>
      </c>
      <c r="I51" s="10"/>
      <c r="J51" s="10"/>
      <c r="K51" s="10"/>
      <c r="L51" s="11"/>
      <c r="M51" s="11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9"/>
    </row>
    <row r="52" spans="1:25" x14ac:dyDescent="0.25">
      <c r="A52" s="10" t="s">
        <v>150</v>
      </c>
      <c r="B52" s="29" t="s">
        <v>147</v>
      </c>
      <c r="C52" s="7"/>
      <c r="D52" s="7">
        <f>M52*N52</f>
        <v>60</v>
      </c>
      <c r="E52" s="7"/>
      <c r="F52" s="7"/>
      <c r="G52" s="7"/>
      <c r="H52" s="7"/>
      <c r="I52" s="7"/>
      <c r="J52" s="7"/>
      <c r="K52" s="7"/>
      <c r="L52" s="8">
        <v>2.2000000000000002</v>
      </c>
      <c r="M52" s="8">
        <v>60</v>
      </c>
      <c r="N52" s="8">
        <v>1</v>
      </c>
      <c r="O52" s="37">
        <f>L52*M52</f>
        <v>132</v>
      </c>
      <c r="P52" s="7">
        <f>N52*O52</f>
        <v>132</v>
      </c>
      <c r="Q52" s="7"/>
      <c r="R52" s="7"/>
      <c r="S52" s="7"/>
      <c r="T52" s="7"/>
      <c r="U52" s="7"/>
      <c r="V52" s="7"/>
      <c r="W52" s="7"/>
      <c r="X52" s="7"/>
      <c r="Y52" s="9"/>
    </row>
    <row r="53" spans="1:25" x14ac:dyDescent="0.25">
      <c r="A53" s="10" t="s">
        <v>151</v>
      </c>
      <c r="B53" s="30" t="s">
        <v>147</v>
      </c>
      <c r="C53" s="7"/>
      <c r="D53" s="7">
        <f>M53*N53</f>
        <v>45</v>
      </c>
      <c r="E53" s="7"/>
      <c r="F53" s="7"/>
      <c r="G53" s="7"/>
      <c r="H53" s="7"/>
      <c r="I53" s="7"/>
      <c r="J53" s="7"/>
      <c r="K53" s="7"/>
      <c r="L53" s="8">
        <v>2.2000000000000002</v>
      </c>
      <c r="M53" s="8">
        <v>45</v>
      </c>
      <c r="N53" s="8">
        <v>1</v>
      </c>
      <c r="O53" s="37">
        <f>L53*M53</f>
        <v>99.000000000000014</v>
      </c>
      <c r="P53" s="37">
        <f>N53*O53</f>
        <v>99.000000000000014</v>
      </c>
      <c r="Q53" s="7"/>
      <c r="R53" s="7"/>
      <c r="S53" s="7"/>
      <c r="T53" s="7"/>
      <c r="U53" s="7"/>
      <c r="V53" s="7"/>
      <c r="W53" s="7"/>
      <c r="X53" s="7"/>
      <c r="Y53" s="9"/>
    </row>
    <row r="54" spans="1:25" ht="26.25" x14ac:dyDescent="0.25">
      <c r="A54" s="10" t="s">
        <v>152</v>
      </c>
      <c r="B54" s="30" t="s">
        <v>46</v>
      </c>
      <c r="C54" s="7"/>
      <c r="D54" s="7">
        <f>R54*S54</f>
        <v>20</v>
      </c>
      <c r="E54" s="7"/>
      <c r="F54" s="7"/>
      <c r="G54" s="7"/>
      <c r="H54" s="7"/>
      <c r="I54" s="7"/>
      <c r="J54" s="7"/>
      <c r="K54" s="7"/>
      <c r="L54" s="8"/>
      <c r="M54" s="8"/>
      <c r="N54" s="8"/>
      <c r="O54" s="7"/>
      <c r="P54" s="7"/>
      <c r="Q54" s="7"/>
      <c r="R54" s="7">
        <v>20</v>
      </c>
      <c r="S54" s="7">
        <v>1</v>
      </c>
      <c r="T54" s="7">
        <v>105</v>
      </c>
      <c r="U54" s="7">
        <f>S54*T54</f>
        <v>105</v>
      </c>
      <c r="V54" s="7"/>
      <c r="W54" s="7"/>
      <c r="X54" s="7"/>
      <c r="Y54" s="9"/>
    </row>
    <row r="55" spans="1:25" ht="26.25" x14ac:dyDescent="0.25">
      <c r="A55" s="10" t="s">
        <v>153</v>
      </c>
      <c r="B55" s="30" t="s">
        <v>47</v>
      </c>
      <c r="C55" s="7"/>
      <c r="D55" s="7">
        <f>R55*S55</f>
        <v>20</v>
      </c>
      <c r="E55" s="7"/>
      <c r="F55" s="7"/>
      <c r="G55" s="7"/>
      <c r="H55" s="7"/>
      <c r="I55" s="7"/>
      <c r="J55" s="7"/>
      <c r="K55" s="7"/>
      <c r="L55" s="8"/>
      <c r="M55" s="8"/>
      <c r="N55" s="8"/>
      <c r="O55" s="7"/>
      <c r="P55" s="7"/>
      <c r="Q55" s="7"/>
      <c r="R55" s="7">
        <v>20</v>
      </c>
      <c r="S55" s="7">
        <v>1</v>
      </c>
      <c r="T55" s="7">
        <v>137</v>
      </c>
      <c r="U55" s="7">
        <f>S55*T55</f>
        <v>137</v>
      </c>
      <c r="V55" s="7"/>
      <c r="W55" s="7"/>
      <c r="X55" s="7"/>
      <c r="Y55" s="9"/>
    </row>
    <row r="56" spans="1:25" ht="26.25" x14ac:dyDescent="0.25">
      <c r="A56" s="10" t="s">
        <v>154</v>
      </c>
      <c r="B56" s="30" t="s">
        <v>48</v>
      </c>
      <c r="C56" s="7"/>
      <c r="D56" s="7">
        <f>R56*S56</f>
        <v>15</v>
      </c>
      <c r="E56" s="7"/>
      <c r="F56" s="7"/>
      <c r="G56" s="7"/>
      <c r="H56" s="7"/>
      <c r="I56" s="7"/>
      <c r="J56" s="7"/>
      <c r="K56" s="7"/>
      <c r="L56" s="8"/>
      <c r="M56" s="8"/>
      <c r="N56" s="8"/>
      <c r="O56" s="7"/>
      <c r="P56" s="7"/>
      <c r="Q56" s="7"/>
      <c r="R56" s="7">
        <v>15</v>
      </c>
      <c r="S56" s="7">
        <v>1</v>
      </c>
      <c r="T56" s="7">
        <v>71</v>
      </c>
      <c r="U56" s="7">
        <f>S56*T56</f>
        <v>71</v>
      </c>
      <c r="V56" s="7"/>
      <c r="W56" s="7"/>
      <c r="X56" s="7"/>
      <c r="Y56" s="9"/>
    </row>
    <row r="57" spans="1:25" x14ac:dyDescent="0.25">
      <c r="A57" s="10" t="s">
        <v>155</v>
      </c>
      <c r="B57" s="28" t="s">
        <v>49</v>
      </c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8"/>
      <c r="O57" s="7"/>
      <c r="P57" s="7"/>
      <c r="Q57" s="7"/>
      <c r="R57" s="7"/>
      <c r="S57" s="7">
        <v>1</v>
      </c>
      <c r="T57" s="7">
        <v>35</v>
      </c>
      <c r="U57" s="7">
        <f>S57*T57</f>
        <v>35</v>
      </c>
      <c r="V57" s="7"/>
      <c r="W57" s="7"/>
      <c r="X57" s="7"/>
      <c r="Y57" s="9"/>
    </row>
    <row r="58" spans="1:25" x14ac:dyDescent="0.25">
      <c r="A58" s="10" t="s">
        <v>156</v>
      </c>
      <c r="B58" s="28" t="s">
        <v>110</v>
      </c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8"/>
      <c r="O58" s="7"/>
      <c r="P58" s="7"/>
      <c r="Q58" s="7"/>
      <c r="R58" s="7"/>
      <c r="S58" s="7"/>
      <c r="T58" s="7"/>
      <c r="U58" s="7"/>
      <c r="V58" s="7">
        <v>1</v>
      </c>
      <c r="W58" s="7">
        <v>35</v>
      </c>
      <c r="X58" s="7">
        <f t="shared" ref="X58:X61" si="1">V58*W58</f>
        <v>35</v>
      </c>
      <c r="Y58" s="9"/>
    </row>
    <row r="59" spans="1:25" x14ac:dyDescent="0.25">
      <c r="A59" s="10" t="s">
        <v>270</v>
      </c>
      <c r="B59" s="29" t="s">
        <v>53</v>
      </c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7"/>
      <c r="P59" s="7"/>
      <c r="Q59" s="7"/>
      <c r="R59" s="7"/>
      <c r="S59" s="7"/>
      <c r="T59" s="7"/>
      <c r="U59" s="7"/>
      <c r="V59" s="7">
        <v>1</v>
      </c>
      <c r="W59" s="7">
        <v>4</v>
      </c>
      <c r="X59" s="7">
        <f t="shared" si="1"/>
        <v>4</v>
      </c>
      <c r="Y59" s="9"/>
    </row>
    <row r="60" spans="1:25" x14ac:dyDescent="0.25">
      <c r="A60" s="10" t="s">
        <v>157</v>
      </c>
      <c r="B60" s="29" t="s">
        <v>54</v>
      </c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7"/>
      <c r="P60" s="7"/>
      <c r="Q60" s="7"/>
      <c r="R60" s="7"/>
      <c r="S60" s="7"/>
      <c r="T60" s="7"/>
      <c r="U60" s="7"/>
      <c r="V60" s="7">
        <v>1</v>
      </c>
      <c r="W60" s="7">
        <v>12</v>
      </c>
      <c r="X60" s="7">
        <f t="shared" si="1"/>
        <v>12</v>
      </c>
      <c r="Y60" s="9"/>
    </row>
    <row r="61" spans="1:25" x14ac:dyDescent="0.25">
      <c r="A61" s="10" t="s">
        <v>158</v>
      </c>
      <c r="B61" s="29" t="s">
        <v>55</v>
      </c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7"/>
      <c r="P61" s="7"/>
      <c r="Q61" s="7"/>
      <c r="R61" s="7"/>
      <c r="S61" s="7"/>
      <c r="T61" s="7"/>
      <c r="U61" s="7"/>
      <c r="V61" s="7">
        <v>1</v>
      </c>
      <c r="W61" s="7">
        <v>2</v>
      </c>
      <c r="X61" s="7">
        <f t="shared" si="1"/>
        <v>2</v>
      </c>
      <c r="Y61" s="9"/>
    </row>
    <row r="62" spans="1:25" s="24" customFormat="1" x14ac:dyDescent="0.25">
      <c r="A62" s="63"/>
      <c r="B62" s="64" t="s">
        <v>56</v>
      </c>
      <c r="C62" s="63">
        <f>SUM(C48:C61)</f>
        <v>20</v>
      </c>
      <c r="D62" s="63">
        <f>SUM(D48:D61)</f>
        <v>160</v>
      </c>
      <c r="E62" s="63"/>
      <c r="F62" s="63">
        <f>SUM(F48:F61)</f>
        <v>1</v>
      </c>
      <c r="G62" s="63">
        <f>SUM(G48:G61)</f>
        <v>8</v>
      </c>
      <c r="H62" s="63">
        <f>SUM(H48:H61)</f>
        <v>1</v>
      </c>
      <c r="I62" s="63"/>
      <c r="J62" s="63">
        <f>SUM(J48:J61)</f>
        <v>1</v>
      </c>
      <c r="K62" s="63">
        <f>SUM(K48:K61)</f>
        <v>1</v>
      </c>
      <c r="L62" s="65"/>
      <c r="M62" s="65"/>
      <c r="N62" s="65">
        <f>SUM(N48:N61)</f>
        <v>2</v>
      </c>
      <c r="O62" s="63"/>
      <c r="P62" s="67">
        <f>SUM(P48:P61)</f>
        <v>231</v>
      </c>
      <c r="Q62" s="63"/>
      <c r="R62" s="63"/>
      <c r="S62" s="63">
        <f>SUM(S48:S61)</f>
        <v>4</v>
      </c>
      <c r="T62" s="63"/>
      <c r="U62" s="63">
        <f>SUM(U48:U61)</f>
        <v>348</v>
      </c>
      <c r="V62" s="63">
        <f>SUM(V48:V61)</f>
        <v>4</v>
      </c>
      <c r="W62" s="63"/>
      <c r="X62" s="63">
        <f>SUM(X48:X61)</f>
        <v>53</v>
      </c>
      <c r="Y62" s="66"/>
    </row>
    <row r="63" spans="1:25" x14ac:dyDescent="0.25">
      <c r="A63" s="5"/>
      <c r="B63" s="39" t="s">
        <v>112</v>
      </c>
      <c r="C63" s="118" t="s">
        <v>9</v>
      </c>
      <c r="D63" s="118" t="s">
        <v>115</v>
      </c>
    </row>
    <row r="64" spans="1:25" x14ac:dyDescent="0.25">
      <c r="A64" s="5"/>
      <c r="B64" s="14" t="s">
        <v>29</v>
      </c>
      <c r="C64" s="14">
        <f>F62*F5</f>
        <v>16</v>
      </c>
      <c r="D64" s="14">
        <f>F62</f>
        <v>1</v>
      </c>
    </row>
    <row r="65" spans="1:25" x14ac:dyDescent="0.25">
      <c r="A65" s="5"/>
      <c r="B65" s="14" t="s">
        <v>30</v>
      </c>
      <c r="C65" s="14">
        <f>G62*G5</f>
        <v>80</v>
      </c>
      <c r="D65" s="14">
        <f>G62</f>
        <v>8</v>
      </c>
    </row>
    <row r="66" spans="1:25" x14ac:dyDescent="0.25">
      <c r="A66" s="5"/>
      <c r="B66" s="14" t="s">
        <v>31</v>
      </c>
      <c r="C66" s="14">
        <f>H62*H5</f>
        <v>60</v>
      </c>
      <c r="D66" s="14">
        <f>H62</f>
        <v>1</v>
      </c>
    </row>
    <row r="67" spans="1:25" x14ac:dyDescent="0.25">
      <c r="A67" s="5"/>
      <c r="B67" s="14" t="s">
        <v>69</v>
      </c>
      <c r="C67" s="14">
        <f>J62*J5</f>
        <v>30</v>
      </c>
      <c r="D67" s="14">
        <f>J62</f>
        <v>1</v>
      </c>
    </row>
    <row r="68" spans="1:25" x14ac:dyDescent="0.25">
      <c r="A68" s="5"/>
      <c r="B68" s="14" t="s">
        <v>58</v>
      </c>
      <c r="C68" s="14">
        <f>K62*K5</f>
        <v>20</v>
      </c>
      <c r="D68" s="14">
        <f>K62</f>
        <v>1</v>
      </c>
    </row>
    <row r="69" spans="1:25" x14ac:dyDescent="0.25">
      <c r="A69" s="5"/>
      <c r="B69" s="14" t="s">
        <v>59</v>
      </c>
      <c r="C69" s="38">
        <f>P62</f>
        <v>231</v>
      </c>
      <c r="D69" s="14">
        <f>N62</f>
        <v>2</v>
      </c>
    </row>
    <row r="70" spans="1:25" x14ac:dyDescent="0.25">
      <c r="A70" s="5"/>
      <c r="B70" s="14" t="s">
        <v>60</v>
      </c>
      <c r="C70" s="136">
        <f>U62</f>
        <v>348</v>
      </c>
      <c r="D70" s="136">
        <f>S62</f>
        <v>4</v>
      </c>
    </row>
    <row r="71" spans="1:25" x14ac:dyDescent="0.25">
      <c r="A71" s="5"/>
      <c r="B71" s="14" t="s">
        <v>62</v>
      </c>
      <c r="C71" s="136"/>
      <c r="D71" s="136"/>
    </row>
    <row r="72" spans="1:25" x14ac:dyDescent="0.25">
      <c r="A72" s="5"/>
      <c r="B72" s="14" t="s">
        <v>1</v>
      </c>
      <c r="C72" s="14">
        <f>X62</f>
        <v>53</v>
      </c>
      <c r="D72" s="14">
        <f>V62</f>
        <v>4</v>
      </c>
    </row>
    <row r="73" spans="1:25" x14ac:dyDescent="0.25">
      <c r="A73" s="5"/>
      <c r="B73" s="49" t="s">
        <v>56</v>
      </c>
      <c r="C73" s="51">
        <f>SUM(C64:C72)</f>
        <v>838</v>
      </c>
      <c r="D73" s="39">
        <f>SUM(D64:D72)</f>
        <v>22</v>
      </c>
    </row>
    <row r="74" spans="1:25" x14ac:dyDescent="0.25">
      <c r="A74" s="5"/>
      <c r="B74" s="33"/>
    </row>
    <row r="75" spans="1:25" ht="15" customHeight="1" x14ac:dyDescent="0.25">
      <c r="A75" s="68">
        <v>4</v>
      </c>
      <c r="B75" s="68" t="s">
        <v>34</v>
      </c>
      <c r="C75" s="60"/>
      <c r="D75" s="60"/>
      <c r="E75" s="60"/>
      <c r="F75" s="60"/>
      <c r="G75" s="60"/>
      <c r="H75" s="60"/>
      <c r="I75" s="60"/>
      <c r="J75" s="60"/>
      <c r="K75" s="60"/>
      <c r="L75" s="61"/>
      <c r="M75" s="61"/>
      <c r="N75" s="61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2"/>
    </row>
    <row r="76" spans="1:25" x14ac:dyDescent="0.25">
      <c r="A76" s="15" t="s">
        <v>167</v>
      </c>
      <c r="B76" s="15" t="s">
        <v>14</v>
      </c>
      <c r="C76" s="15">
        <f>F76</f>
        <v>1</v>
      </c>
      <c r="D76" s="18"/>
      <c r="E76" s="15"/>
      <c r="F76" s="15">
        <v>1</v>
      </c>
      <c r="G76" s="15"/>
      <c r="H76" s="15"/>
      <c r="I76" s="15"/>
      <c r="J76" s="15"/>
      <c r="K76" s="15"/>
      <c r="L76" s="16"/>
      <c r="M76" s="16"/>
      <c r="N76" s="1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7"/>
    </row>
    <row r="77" spans="1:25" x14ac:dyDescent="0.25">
      <c r="A77" s="10" t="s">
        <v>168</v>
      </c>
      <c r="B77" s="10" t="s">
        <v>15</v>
      </c>
      <c r="C77" s="10">
        <f>F77</f>
        <v>1</v>
      </c>
      <c r="D77" s="19"/>
      <c r="E77" s="10"/>
      <c r="F77" s="10">
        <v>1</v>
      </c>
      <c r="G77" s="10"/>
      <c r="H77" s="10"/>
      <c r="I77" s="10"/>
      <c r="J77" s="10"/>
      <c r="K77" s="10"/>
      <c r="L77" s="11"/>
      <c r="M77" s="11"/>
      <c r="N77" s="1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9"/>
    </row>
    <row r="78" spans="1:25" ht="29.25" customHeight="1" x14ac:dyDescent="0.25">
      <c r="A78" s="10" t="s">
        <v>169</v>
      </c>
      <c r="B78" s="29" t="s">
        <v>16</v>
      </c>
      <c r="C78" s="10">
        <f>F78</f>
        <v>12</v>
      </c>
      <c r="D78" s="19"/>
      <c r="E78" s="10"/>
      <c r="F78" s="10">
        <v>12</v>
      </c>
      <c r="G78" s="10"/>
      <c r="H78" s="10"/>
      <c r="I78" s="10"/>
      <c r="J78" s="10"/>
      <c r="K78" s="10"/>
      <c r="L78" s="11"/>
      <c r="M78" s="11"/>
      <c r="N78" s="1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9"/>
    </row>
    <row r="79" spans="1:25" x14ac:dyDescent="0.25">
      <c r="A79" s="10" t="s">
        <v>170</v>
      </c>
      <c r="B79" s="10" t="s">
        <v>27</v>
      </c>
      <c r="C79" s="10">
        <f>G79</f>
        <v>17</v>
      </c>
      <c r="D79" s="19"/>
      <c r="E79" s="10"/>
      <c r="F79" s="10"/>
      <c r="G79" s="10">
        <v>17</v>
      </c>
      <c r="H79" s="10"/>
      <c r="I79" s="10"/>
      <c r="J79" s="10"/>
      <c r="K79" s="10"/>
      <c r="L79" s="11"/>
      <c r="M79" s="11"/>
      <c r="N79" s="1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9"/>
    </row>
    <row r="80" spans="1:25" ht="26.25" x14ac:dyDescent="0.25">
      <c r="A80" s="10" t="s">
        <v>171</v>
      </c>
      <c r="B80" s="29" t="s">
        <v>17</v>
      </c>
      <c r="C80" s="10">
        <v>6</v>
      </c>
      <c r="D80" s="19"/>
      <c r="E80" s="10"/>
      <c r="F80" s="10"/>
      <c r="G80" s="10"/>
      <c r="H80" s="10">
        <v>1</v>
      </c>
      <c r="I80" s="10"/>
      <c r="J80" s="10"/>
      <c r="K80" s="10"/>
      <c r="L80" s="11"/>
      <c r="M80" s="11"/>
      <c r="N80" s="1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9"/>
    </row>
    <row r="81" spans="1:25" x14ac:dyDescent="0.25">
      <c r="A81" s="10" t="s">
        <v>172</v>
      </c>
      <c r="B81" s="29" t="s">
        <v>18</v>
      </c>
      <c r="C81" s="10">
        <v>13</v>
      </c>
      <c r="D81" s="19"/>
      <c r="E81" s="10"/>
      <c r="F81" s="10"/>
      <c r="G81" s="10"/>
      <c r="H81" s="10">
        <v>1</v>
      </c>
      <c r="I81" s="10">
        <v>2</v>
      </c>
      <c r="J81" s="10"/>
      <c r="K81" s="10"/>
      <c r="L81" s="11"/>
      <c r="M81" s="11"/>
      <c r="N81" s="1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9"/>
    </row>
    <row r="82" spans="1:25" x14ac:dyDescent="0.25">
      <c r="A82" s="10" t="s">
        <v>173</v>
      </c>
      <c r="B82" s="10" t="s">
        <v>19</v>
      </c>
      <c r="C82" s="10">
        <v>6</v>
      </c>
      <c r="D82" s="19"/>
      <c r="E82" s="10"/>
      <c r="F82" s="10"/>
      <c r="G82" s="10"/>
      <c r="H82" s="10">
        <v>1</v>
      </c>
      <c r="I82" s="10"/>
      <c r="J82" s="10"/>
      <c r="K82" s="10"/>
      <c r="L82" s="11"/>
      <c r="M82" s="11"/>
      <c r="N82" s="1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9"/>
    </row>
    <row r="83" spans="1:25" x14ac:dyDescent="0.25">
      <c r="A83" s="10" t="s">
        <v>174</v>
      </c>
      <c r="B83" s="29" t="s">
        <v>143</v>
      </c>
      <c r="C83" s="10"/>
      <c r="D83" s="19">
        <f>M83*N83</f>
        <v>50</v>
      </c>
      <c r="E83" s="10"/>
      <c r="F83" s="10"/>
      <c r="G83" s="10"/>
      <c r="H83" s="10"/>
      <c r="I83" s="10"/>
      <c r="J83" s="10"/>
      <c r="K83" s="10"/>
      <c r="L83" s="11">
        <v>2.2000000000000002</v>
      </c>
      <c r="M83" s="11">
        <v>25</v>
      </c>
      <c r="N83" s="11">
        <v>2</v>
      </c>
      <c r="O83" s="12">
        <f>L83*M83</f>
        <v>55.000000000000007</v>
      </c>
      <c r="P83" s="12">
        <f>O83*N83</f>
        <v>110.00000000000001</v>
      </c>
      <c r="Q83" s="12"/>
      <c r="R83" s="12"/>
      <c r="S83" s="12"/>
      <c r="T83" s="12"/>
      <c r="U83" s="12"/>
      <c r="V83" s="12"/>
      <c r="W83" s="12"/>
      <c r="X83" s="12"/>
      <c r="Y83" s="9"/>
    </row>
    <row r="84" spans="1:25" x14ac:dyDescent="0.25">
      <c r="A84" s="10" t="s">
        <v>175</v>
      </c>
      <c r="B84" s="29" t="s">
        <v>143</v>
      </c>
      <c r="C84" s="10"/>
      <c r="D84" s="19">
        <f>M84*N84</f>
        <v>16</v>
      </c>
      <c r="E84" s="10"/>
      <c r="F84" s="10"/>
      <c r="G84" s="10"/>
      <c r="H84" s="10"/>
      <c r="I84" s="10"/>
      <c r="J84" s="10"/>
      <c r="K84" s="10"/>
      <c r="L84" s="11">
        <v>2.2000000000000002</v>
      </c>
      <c r="M84" s="11">
        <v>16</v>
      </c>
      <c r="N84" s="11">
        <v>1</v>
      </c>
      <c r="O84" s="12">
        <f>L84*M84</f>
        <v>35.200000000000003</v>
      </c>
      <c r="P84" s="12">
        <f>N84*O84</f>
        <v>35.200000000000003</v>
      </c>
      <c r="Q84" s="10"/>
      <c r="R84" s="10"/>
      <c r="S84" s="10"/>
      <c r="T84" s="10"/>
      <c r="U84" s="10"/>
      <c r="V84" s="10"/>
      <c r="W84" s="10"/>
      <c r="X84" s="10"/>
      <c r="Y84" s="9"/>
    </row>
    <row r="85" spans="1:25" x14ac:dyDescent="0.25">
      <c r="A85" s="10" t="s">
        <v>176</v>
      </c>
      <c r="B85" s="29" t="s">
        <v>143</v>
      </c>
      <c r="C85" s="10"/>
      <c r="D85" s="19">
        <f>M85*N85</f>
        <v>14</v>
      </c>
      <c r="E85" s="10"/>
      <c r="F85" s="10"/>
      <c r="G85" s="10"/>
      <c r="H85" s="10"/>
      <c r="I85" s="10"/>
      <c r="J85" s="10"/>
      <c r="K85" s="10"/>
      <c r="L85" s="11">
        <v>2.2000000000000002</v>
      </c>
      <c r="M85" s="11">
        <v>14</v>
      </c>
      <c r="N85" s="11">
        <v>1</v>
      </c>
      <c r="O85" s="12">
        <f>L85*M85</f>
        <v>30.800000000000004</v>
      </c>
      <c r="P85" s="12">
        <f>N85*O85</f>
        <v>30.800000000000004</v>
      </c>
      <c r="Q85" s="10"/>
      <c r="R85" s="10"/>
      <c r="S85" s="10"/>
      <c r="T85" s="10"/>
      <c r="U85" s="10"/>
      <c r="V85" s="10"/>
      <c r="W85" s="10"/>
      <c r="X85" s="10"/>
      <c r="Y85" s="9"/>
    </row>
    <row r="86" spans="1:25" ht="28.5" customHeight="1" x14ac:dyDescent="0.25">
      <c r="A86" s="10" t="s">
        <v>271</v>
      </c>
      <c r="B86" s="10" t="s">
        <v>22</v>
      </c>
      <c r="C86" s="19"/>
      <c r="D86" s="19"/>
      <c r="E86" s="10"/>
      <c r="F86" s="10"/>
      <c r="G86" s="10"/>
      <c r="H86" s="10"/>
      <c r="I86" s="10"/>
      <c r="J86" s="10"/>
      <c r="K86" s="10"/>
      <c r="L86" s="11"/>
      <c r="M86" s="11"/>
      <c r="N86" s="11"/>
      <c r="O86" s="10"/>
      <c r="P86" s="10"/>
      <c r="Q86" s="10"/>
      <c r="R86" s="10"/>
      <c r="S86" s="11">
        <v>1</v>
      </c>
      <c r="T86" s="10">
        <v>100</v>
      </c>
      <c r="U86" s="10">
        <f t="shared" ref="U86:U95" si="2">S86*T86</f>
        <v>100</v>
      </c>
      <c r="V86" s="10"/>
      <c r="W86" s="10"/>
      <c r="X86" s="10"/>
      <c r="Y86" s="13" t="s">
        <v>25</v>
      </c>
    </row>
    <row r="87" spans="1:25" ht="26.25" x14ac:dyDescent="0.25">
      <c r="A87" s="10" t="s">
        <v>177</v>
      </c>
      <c r="B87" s="29" t="s">
        <v>23</v>
      </c>
      <c r="C87" s="19"/>
      <c r="D87" s="19"/>
      <c r="E87" s="10"/>
      <c r="F87" s="10"/>
      <c r="G87" s="10"/>
      <c r="H87" s="10"/>
      <c r="I87" s="10"/>
      <c r="J87" s="10"/>
      <c r="K87" s="10"/>
      <c r="L87" s="11"/>
      <c r="M87" s="11"/>
      <c r="N87" s="11"/>
      <c r="O87" s="10"/>
      <c r="P87" s="10"/>
      <c r="Q87" s="10"/>
      <c r="R87" s="11"/>
      <c r="S87" s="11">
        <v>1</v>
      </c>
      <c r="T87" s="10">
        <v>100</v>
      </c>
      <c r="U87" s="10">
        <f t="shared" si="2"/>
        <v>100</v>
      </c>
      <c r="V87" s="10"/>
      <c r="W87" s="10"/>
      <c r="X87" s="10"/>
      <c r="Y87" s="9"/>
    </row>
    <row r="88" spans="1:25" x14ac:dyDescent="0.25">
      <c r="A88" s="10" t="s">
        <v>178</v>
      </c>
      <c r="B88" s="29" t="s">
        <v>159</v>
      </c>
      <c r="C88" s="10"/>
      <c r="D88" s="19">
        <f t="shared" ref="D88:D95" si="3">R88*S88</f>
        <v>18</v>
      </c>
      <c r="E88" s="10"/>
      <c r="F88" s="10"/>
      <c r="G88" s="10"/>
      <c r="H88" s="10"/>
      <c r="I88" s="10"/>
      <c r="J88" s="10"/>
      <c r="K88" s="10"/>
      <c r="L88" s="11"/>
      <c r="M88" s="11"/>
      <c r="N88" s="11"/>
      <c r="O88" s="10"/>
      <c r="P88" s="10"/>
      <c r="Q88" s="10"/>
      <c r="R88" s="11">
        <v>18</v>
      </c>
      <c r="S88" s="11">
        <v>1</v>
      </c>
      <c r="T88" s="10">
        <v>75</v>
      </c>
      <c r="U88" s="10">
        <f t="shared" si="2"/>
        <v>75</v>
      </c>
      <c r="V88" s="10"/>
      <c r="W88" s="10"/>
      <c r="X88" s="10"/>
      <c r="Y88" s="9"/>
    </row>
    <row r="89" spans="1:25" x14ac:dyDescent="0.25">
      <c r="A89" s="10" t="s">
        <v>272</v>
      </c>
      <c r="B89" s="29" t="s">
        <v>160</v>
      </c>
      <c r="C89" s="7"/>
      <c r="D89" s="20">
        <f t="shared" si="3"/>
        <v>12</v>
      </c>
      <c r="E89" s="7"/>
      <c r="F89" s="7"/>
      <c r="G89" s="7"/>
      <c r="H89" s="7"/>
      <c r="I89" s="7"/>
      <c r="J89" s="7"/>
      <c r="K89" s="7"/>
      <c r="L89" s="8"/>
      <c r="M89" s="8"/>
      <c r="N89" s="8"/>
      <c r="O89" s="7"/>
      <c r="P89" s="7"/>
      <c r="Q89" s="7"/>
      <c r="R89" s="8">
        <v>12</v>
      </c>
      <c r="S89" s="8">
        <v>1</v>
      </c>
      <c r="T89" s="7">
        <v>50</v>
      </c>
      <c r="U89" s="7">
        <f t="shared" si="2"/>
        <v>50</v>
      </c>
      <c r="V89" s="7"/>
      <c r="W89" s="7"/>
      <c r="X89" s="7"/>
      <c r="Y89" s="9"/>
    </row>
    <row r="90" spans="1:25" ht="26.25" x14ac:dyDescent="0.25">
      <c r="A90" s="10" t="s">
        <v>179</v>
      </c>
      <c r="B90" s="29" t="s">
        <v>161</v>
      </c>
      <c r="C90" s="7"/>
      <c r="D90" s="20">
        <f t="shared" si="3"/>
        <v>10</v>
      </c>
      <c r="E90" s="7"/>
      <c r="F90" s="7"/>
      <c r="G90" s="7"/>
      <c r="H90" s="7"/>
      <c r="I90" s="7"/>
      <c r="J90" s="7"/>
      <c r="K90" s="7"/>
      <c r="L90" s="8"/>
      <c r="M90" s="8"/>
      <c r="N90" s="8"/>
      <c r="O90" s="7"/>
      <c r="P90" s="7"/>
      <c r="Q90" s="7"/>
      <c r="R90" s="8">
        <v>10</v>
      </c>
      <c r="S90" s="8">
        <v>1</v>
      </c>
      <c r="T90" s="7">
        <v>40</v>
      </c>
      <c r="U90" s="7">
        <f t="shared" si="2"/>
        <v>40</v>
      </c>
      <c r="V90" s="7"/>
      <c r="W90" s="7"/>
      <c r="X90" s="7"/>
      <c r="Y90" s="9"/>
    </row>
    <row r="91" spans="1:25" ht="26.25" x14ac:dyDescent="0.25">
      <c r="A91" s="10" t="s">
        <v>180</v>
      </c>
      <c r="B91" s="29" t="s">
        <v>162</v>
      </c>
      <c r="C91" s="7"/>
      <c r="D91" s="20">
        <f t="shared" si="3"/>
        <v>10</v>
      </c>
      <c r="E91" s="7"/>
      <c r="F91" s="7"/>
      <c r="G91" s="7"/>
      <c r="H91" s="7"/>
      <c r="I91" s="7"/>
      <c r="J91" s="7"/>
      <c r="K91" s="7"/>
      <c r="L91" s="8"/>
      <c r="M91" s="8"/>
      <c r="N91" s="8"/>
      <c r="O91" s="7"/>
      <c r="P91" s="7"/>
      <c r="Q91" s="7"/>
      <c r="R91" s="8">
        <v>10</v>
      </c>
      <c r="S91" s="8">
        <v>1</v>
      </c>
      <c r="T91" s="7">
        <v>40</v>
      </c>
      <c r="U91" s="7">
        <f t="shared" si="2"/>
        <v>40</v>
      </c>
      <c r="V91" s="7"/>
      <c r="W91" s="7"/>
      <c r="X91" s="7"/>
      <c r="Y91" s="9"/>
    </row>
    <row r="92" spans="1:25" x14ac:dyDescent="0.25">
      <c r="A92" s="10" t="s">
        <v>181</v>
      </c>
      <c r="B92" s="29" t="s">
        <v>163</v>
      </c>
      <c r="C92" s="7"/>
      <c r="D92" s="20">
        <f t="shared" si="3"/>
        <v>8</v>
      </c>
      <c r="E92" s="7"/>
      <c r="F92" s="7"/>
      <c r="G92" s="7"/>
      <c r="H92" s="7"/>
      <c r="I92" s="7"/>
      <c r="J92" s="7"/>
      <c r="K92" s="7"/>
      <c r="L92" s="8"/>
      <c r="M92" s="8"/>
      <c r="N92" s="8"/>
      <c r="O92" s="7"/>
      <c r="P92" s="7"/>
      <c r="Q92" s="7"/>
      <c r="R92" s="8">
        <v>8</v>
      </c>
      <c r="S92" s="8">
        <v>1</v>
      </c>
      <c r="T92" s="7">
        <v>35</v>
      </c>
      <c r="U92" s="7">
        <f t="shared" si="2"/>
        <v>35</v>
      </c>
      <c r="V92" s="7"/>
      <c r="W92" s="7"/>
      <c r="X92" s="7"/>
      <c r="Y92" s="9"/>
    </row>
    <row r="93" spans="1:25" x14ac:dyDescent="0.25">
      <c r="A93" s="10" t="s">
        <v>182</v>
      </c>
      <c r="B93" s="29" t="s">
        <v>164</v>
      </c>
      <c r="C93" s="7"/>
      <c r="D93" s="20">
        <f t="shared" si="3"/>
        <v>5</v>
      </c>
      <c r="E93" s="7"/>
      <c r="F93" s="7"/>
      <c r="G93" s="7"/>
      <c r="H93" s="7"/>
      <c r="I93" s="7"/>
      <c r="J93" s="7"/>
      <c r="K93" s="7"/>
      <c r="L93" s="8"/>
      <c r="M93" s="8"/>
      <c r="N93" s="8"/>
      <c r="O93" s="7"/>
      <c r="P93" s="7"/>
      <c r="Q93" s="7">
        <v>4</v>
      </c>
      <c r="R93" s="8">
        <v>5</v>
      </c>
      <c r="S93" s="8">
        <v>1</v>
      </c>
      <c r="T93" s="7">
        <f>Q93*R93</f>
        <v>20</v>
      </c>
      <c r="U93" s="7">
        <f t="shared" si="2"/>
        <v>20</v>
      </c>
      <c r="V93" s="7"/>
      <c r="W93" s="7"/>
      <c r="X93" s="7"/>
      <c r="Y93" s="9"/>
    </row>
    <row r="94" spans="1:25" x14ac:dyDescent="0.25">
      <c r="A94" s="10" t="s">
        <v>183</v>
      </c>
      <c r="B94" s="29" t="s">
        <v>165</v>
      </c>
      <c r="C94" s="7"/>
      <c r="D94" s="20">
        <f t="shared" si="3"/>
        <v>8</v>
      </c>
      <c r="E94" s="7"/>
      <c r="F94" s="7"/>
      <c r="G94" s="7"/>
      <c r="H94" s="7"/>
      <c r="I94" s="7"/>
      <c r="J94" s="7"/>
      <c r="K94" s="7"/>
      <c r="L94" s="8"/>
      <c r="M94" s="8"/>
      <c r="N94" s="8"/>
      <c r="O94" s="7"/>
      <c r="P94" s="7"/>
      <c r="Q94" s="7"/>
      <c r="R94" s="8">
        <v>8</v>
      </c>
      <c r="S94" s="8">
        <v>1</v>
      </c>
      <c r="T94" s="7">
        <v>35</v>
      </c>
      <c r="U94" s="7">
        <f t="shared" si="2"/>
        <v>35</v>
      </c>
      <c r="V94" s="7"/>
      <c r="W94" s="7"/>
      <c r="X94" s="7"/>
      <c r="Y94" s="9"/>
    </row>
    <row r="95" spans="1:25" x14ac:dyDescent="0.25">
      <c r="A95" s="10" t="s">
        <v>184</v>
      </c>
      <c r="B95" s="29" t="s">
        <v>166</v>
      </c>
      <c r="C95" s="7"/>
      <c r="D95" s="20">
        <f t="shared" si="3"/>
        <v>10</v>
      </c>
      <c r="E95" s="7"/>
      <c r="F95" s="7"/>
      <c r="G95" s="7"/>
      <c r="H95" s="7"/>
      <c r="I95" s="7"/>
      <c r="J95" s="7"/>
      <c r="K95" s="7"/>
      <c r="L95" s="8"/>
      <c r="M95" s="8"/>
      <c r="N95" s="8"/>
      <c r="O95" s="7"/>
      <c r="P95" s="7"/>
      <c r="Q95" s="7">
        <v>4</v>
      </c>
      <c r="R95" s="8">
        <v>10</v>
      </c>
      <c r="S95" s="8">
        <v>1</v>
      </c>
      <c r="T95" s="7">
        <f>S95*R95*Q95</f>
        <v>40</v>
      </c>
      <c r="U95" s="7">
        <f t="shared" si="2"/>
        <v>40</v>
      </c>
      <c r="V95" s="7"/>
      <c r="W95" s="7"/>
      <c r="X95" s="7"/>
      <c r="Y95" s="9"/>
    </row>
    <row r="96" spans="1:25" x14ac:dyDescent="0.25">
      <c r="A96" s="10" t="s">
        <v>185</v>
      </c>
      <c r="B96" s="29" t="s">
        <v>53</v>
      </c>
      <c r="C96" s="7"/>
      <c r="D96" s="20"/>
      <c r="E96" s="7"/>
      <c r="F96" s="7"/>
      <c r="G96" s="7"/>
      <c r="H96" s="7"/>
      <c r="I96" s="7"/>
      <c r="J96" s="7"/>
      <c r="K96" s="7"/>
      <c r="L96" s="8"/>
      <c r="M96" s="8"/>
      <c r="N96" s="8"/>
      <c r="O96" s="7"/>
      <c r="P96" s="7"/>
      <c r="Q96" s="7"/>
      <c r="R96" s="8"/>
      <c r="S96" s="8"/>
      <c r="T96" s="7"/>
      <c r="U96" s="7"/>
      <c r="V96" s="7">
        <v>1</v>
      </c>
      <c r="W96" s="7">
        <v>4</v>
      </c>
      <c r="X96" s="7">
        <f>V96*W96</f>
        <v>4</v>
      </c>
      <c r="Y96" s="9"/>
    </row>
    <row r="97" spans="1:25" x14ac:dyDescent="0.25">
      <c r="A97" s="10" t="s">
        <v>186</v>
      </c>
      <c r="B97" s="29" t="s">
        <v>54</v>
      </c>
      <c r="C97" s="7"/>
      <c r="D97" s="20"/>
      <c r="E97" s="7"/>
      <c r="F97" s="7"/>
      <c r="G97" s="7"/>
      <c r="H97" s="7"/>
      <c r="I97" s="7"/>
      <c r="J97" s="7"/>
      <c r="K97" s="7"/>
      <c r="L97" s="8"/>
      <c r="M97" s="8"/>
      <c r="N97" s="8"/>
      <c r="O97" s="7"/>
      <c r="P97" s="7"/>
      <c r="Q97" s="7"/>
      <c r="R97" s="7"/>
      <c r="S97" s="8"/>
      <c r="T97" s="7"/>
      <c r="U97" s="7"/>
      <c r="V97" s="7">
        <v>2</v>
      </c>
      <c r="W97" s="7">
        <v>12</v>
      </c>
      <c r="X97" s="7">
        <f>V97*W97</f>
        <v>24</v>
      </c>
      <c r="Y97" s="9"/>
    </row>
    <row r="98" spans="1:25" x14ac:dyDescent="0.25">
      <c r="A98" s="10" t="s">
        <v>273</v>
      </c>
      <c r="B98" s="29" t="s">
        <v>55</v>
      </c>
      <c r="C98" s="7"/>
      <c r="D98" s="20"/>
      <c r="E98" s="7"/>
      <c r="F98" s="7"/>
      <c r="G98" s="7"/>
      <c r="H98" s="7"/>
      <c r="I98" s="7"/>
      <c r="J98" s="7"/>
      <c r="K98" s="7"/>
      <c r="L98" s="8"/>
      <c r="M98" s="8"/>
      <c r="N98" s="8"/>
      <c r="O98" s="7"/>
      <c r="P98" s="7"/>
      <c r="Q98" s="7"/>
      <c r="R98" s="7"/>
      <c r="S98" s="8"/>
      <c r="T98" s="7"/>
      <c r="U98" s="7"/>
      <c r="V98" s="7">
        <v>1</v>
      </c>
      <c r="W98" s="7">
        <v>5</v>
      </c>
      <c r="X98" s="7">
        <f>V98*W98</f>
        <v>5</v>
      </c>
      <c r="Y98" s="9"/>
    </row>
    <row r="99" spans="1:25" x14ac:dyDescent="0.25">
      <c r="A99" s="77"/>
      <c r="B99" s="64" t="s">
        <v>56</v>
      </c>
      <c r="C99" s="63">
        <f>SUM(C76:C95)</f>
        <v>56</v>
      </c>
      <c r="D99" s="63">
        <f>SUM(D76:D95)</f>
        <v>161</v>
      </c>
      <c r="E99" s="77"/>
      <c r="F99" s="78">
        <f>SUM(F76:F95)</f>
        <v>14</v>
      </c>
      <c r="G99" s="78">
        <f>SUM(G76:G95)</f>
        <v>17</v>
      </c>
      <c r="H99" s="78">
        <f>SUM(H76:H95)</f>
        <v>3</v>
      </c>
      <c r="I99" s="78">
        <f>SUM(I76:I95)</f>
        <v>2</v>
      </c>
      <c r="J99" s="78"/>
      <c r="K99" s="78"/>
      <c r="L99" s="79"/>
      <c r="M99" s="79"/>
      <c r="N99" s="79">
        <f>SUM(N76:N95)</f>
        <v>4</v>
      </c>
      <c r="O99" s="78"/>
      <c r="P99" s="78">
        <f>SUM(P76:P98)</f>
        <v>176.00000000000003</v>
      </c>
      <c r="Q99" s="78"/>
      <c r="R99" s="78"/>
      <c r="S99" s="78">
        <f>SUM(S76:S98)</f>
        <v>10</v>
      </c>
      <c r="T99" s="78"/>
      <c r="U99" s="78">
        <f>SUM(U76:U95)</f>
        <v>535</v>
      </c>
      <c r="V99" s="78">
        <f>SUM(V76:V98)</f>
        <v>4</v>
      </c>
      <c r="W99" s="78"/>
      <c r="X99" s="78">
        <f>SUM(X76:X98)</f>
        <v>33</v>
      </c>
      <c r="Y99" s="80"/>
    </row>
    <row r="100" spans="1:25" x14ac:dyDescent="0.25">
      <c r="A100" s="137"/>
      <c r="B100" s="39" t="s">
        <v>28</v>
      </c>
      <c r="C100" s="118" t="s">
        <v>9</v>
      </c>
      <c r="D100" s="120" t="s">
        <v>123</v>
      </c>
      <c r="E100" s="88"/>
      <c r="F100" s="89"/>
      <c r="G100" s="89"/>
      <c r="H100" s="89"/>
      <c r="I100" s="89"/>
      <c r="J100" s="89"/>
      <c r="K100" s="89"/>
      <c r="L100" s="90"/>
      <c r="M100" s="90"/>
      <c r="N100" s="90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91"/>
    </row>
    <row r="101" spans="1:25" x14ac:dyDescent="0.25">
      <c r="A101" s="138"/>
      <c r="B101" s="14" t="s">
        <v>29</v>
      </c>
      <c r="C101" s="14">
        <f>F99*F5</f>
        <v>224</v>
      </c>
      <c r="D101" s="76">
        <f>F99</f>
        <v>14</v>
      </c>
      <c r="E101" s="87"/>
      <c r="F101" s="84"/>
      <c r="G101" s="84"/>
      <c r="H101" s="84"/>
      <c r="I101" s="84"/>
      <c r="J101" s="84"/>
      <c r="K101" s="84"/>
      <c r="L101" s="85"/>
      <c r="M101" s="85"/>
      <c r="N101" s="85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6"/>
    </row>
    <row r="102" spans="1:25" x14ac:dyDescent="0.25">
      <c r="A102" s="138"/>
      <c r="B102" s="14" t="s">
        <v>30</v>
      </c>
      <c r="C102" s="14">
        <f>G99*G5</f>
        <v>170</v>
      </c>
      <c r="D102" s="76">
        <f>G99</f>
        <v>17</v>
      </c>
      <c r="E102" s="87"/>
      <c r="F102" s="84"/>
      <c r="G102" s="84"/>
      <c r="H102" s="84"/>
      <c r="I102" s="84"/>
      <c r="J102" s="84"/>
      <c r="K102" s="84"/>
      <c r="L102" s="85"/>
      <c r="M102" s="85"/>
      <c r="N102" s="85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6"/>
    </row>
    <row r="103" spans="1:25" x14ac:dyDescent="0.25">
      <c r="A103" s="138"/>
      <c r="B103" s="14" t="s">
        <v>31</v>
      </c>
      <c r="C103" s="14">
        <f>H99*H5</f>
        <v>180</v>
      </c>
      <c r="D103" s="76">
        <f>H99</f>
        <v>3</v>
      </c>
      <c r="E103" s="87"/>
      <c r="F103" s="84"/>
      <c r="G103" s="84"/>
      <c r="H103" s="84"/>
      <c r="I103" s="84"/>
      <c r="J103" s="84"/>
      <c r="K103" s="84"/>
      <c r="L103" s="85"/>
      <c r="M103" s="85"/>
      <c r="N103" s="85" t="s">
        <v>263</v>
      </c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6"/>
    </row>
    <row r="104" spans="1:25" x14ac:dyDescent="0.25">
      <c r="A104" s="138"/>
      <c r="B104" s="14" t="s">
        <v>32</v>
      </c>
      <c r="C104" s="14">
        <f>I99*I5</f>
        <v>80</v>
      </c>
      <c r="D104" s="76">
        <f>I99</f>
        <v>2</v>
      </c>
      <c r="E104" s="87"/>
      <c r="F104" s="84"/>
      <c r="G104" s="84"/>
      <c r="H104" s="84"/>
      <c r="I104" s="84"/>
      <c r="J104" s="84"/>
      <c r="K104" s="84"/>
      <c r="L104" s="85"/>
      <c r="M104" s="85"/>
      <c r="N104" s="85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6"/>
    </row>
    <row r="105" spans="1:25" x14ac:dyDescent="0.25">
      <c r="A105" s="138"/>
      <c r="B105" s="14" t="s">
        <v>59</v>
      </c>
      <c r="C105" s="14">
        <f>P99</f>
        <v>176.00000000000003</v>
      </c>
      <c r="D105" s="76">
        <f>N99</f>
        <v>4</v>
      </c>
      <c r="E105" s="87"/>
      <c r="F105" s="84"/>
      <c r="G105" s="84"/>
      <c r="H105" s="84"/>
      <c r="I105" s="84"/>
      <c r="J105" s="84"/>
      <c r="K105" s="84"/>
      <c r="L105" s="85"/>
      <c r="M105" s="85"/>
      <c r="N105" s="85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6"/>
    </row>
    <row r="106" spans="1:25" x14ac:dyDescent="0.25">
      <c r="A106" s="138"/>
      <c r="B106" s="14" t="s">
        <v>70</v>
      </c>
      <c r="C106" s="139">
        <f>U99</f>
        <v>535</v>
      </c>
      <c r="D106" s="143">
        <f>S99</f>
        <v>10</v>
      </c>
      <c r="E106" s="87"/>
      <c r="F106" s="84"/>
      <c r="G106" s="84"/>
      <c r="H106" s="84"/>
      <c r="I106" s="84"/>
      <c r="J106" s="84"/>
      <c r="K106" s="84"/>
      <c r="L106" s="85"/>
      <c r="M106" s="85"/>
      <c r="N106" s="85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6"/>
    </row>
    <row r="107" spans="1:25" x14ac:dyDescent="0.25">
      <c r="A107" s="138"/>
      <c r="B107" s="14" t="s">
        <v>33</v>
      </c>
      <c r="C107" s="140"/>
      <c r="D107" s="144"/>
      <c r="E107" s="87"/>
      <c r="F107" s="84"/>
      <c r="G107" s="84"/>
      <c r="H107" s="84"/>
      <c r="I107" s="84"/>
      <c r="J107" s="84"/>
      <c r="K107" s="84"/>
      <c r="L107" s="85"/>
      <c r="M107" s="85"/>
      <c r="N107" s="85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6"/>
    </row>
    <row r="108" spans="1:25" x14ac:dyDescent="0.25">
      <c r="A108" s="121"/>
      <c r="B108" s="14" t="s">
        <v>1</v>
      </c>
      <c r="C108" s="14">
        <f>X99</f>
        <v>33</v>
      </c>
      <c r="D108" s="76">
        <f>V99</f>
        <v>4</v>
      </c>
      <c r="E108" s="87"/>
      <c r="F108" s="84"/>
      <c r="G108" s="84"/>
      <c r="H108" s="84"/>
      <c r="I108" s="84"/>
      <c r="J108" s="84"/>
      <c r="K108" s="84"/>
      <c r="L108" s="85"/>
      <c r="M108" s="85"/>
      <c r="N108" s="85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6"/>
    </row>
    <row r="109" spans="1:25" x14ac:dyDescent="0.25">
      <c r="A109" s="121"/>
      <c r="B109" s="49" t="s">
        <v>56</v>
      </c>
      <c r="C109" s="39">
        <f>SUM(C101:C108)</f>
        <v>1398</v>
      </c>
      <c r="D109" s="39">
        <f>SUM(D101:D108)</f>
        <v>54</v>
      </c>
      <c r="E109" s="87"/>
      <c r="F109" s="84"/>
      <c r="G109" s="84"/>
      <c r="H109" s="84"/>
      <c r="I109" s="84"/>
      <c r="J109" s="84"/>
      <c r="K109" s="84"/>
      <c r="L109" s="85"/>
      <c r="M109" s="85"/>
      <c r="N109" s="85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6"/>
    </row>
    <row r="110" spans="1:25" s="21" customFormat="1" x14ac:dyDescent="0.25">
      <c r="A110" s="82"/>
      <c r="B110" s="46"/>
      <c r="C110" s="47"/>
      <c r="D110" s="48"/>
      <c r="E110" s="81"/>
      <c r="F110" s="81"/>
      <c r="G110" s="81"/>
      <c r="H110" s="81"/>
      <c r="I110" s="81"/>
      <c r="J110" s="81"/>
      <c r="K110" s="81"/>
      <c r="L110" s="82"/>
      <c r="M110" s="82"/>
      <c r="N110" s="82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3"/>
    </row>
    <row r="111" spans="1:25" ht="15" customHeight="1" x14ac:dyDescent="0.25">
      <c r="A111" s="68">
        <v>5</v>
      </c>
      <c r="B111" s="69" t="s">
        <v>94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1"/>
      <c r="M111" s="71"/>
      <c r="N111" s="71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2"/>
    </row>
    <row r="112" spans="1:25" x14ac:dyDescent="0.25">
      <c r="A112" s="10" t="s">
        <v>192</v>
      </c>
      <c r="B112" s="10" t="s">
        <v>14</v>
      </c>
      <c r="C112" s="7">
        <f>F112</f>
        <v>1</v>
      </c>
      <c r="D112" s="7"/>
      <c r="E112" s="7"/>
      <c r="F112" s="7">
        <v>1</v>
      </c>
      <c r="G112" s="7"/>
      <c r="H112" s="7"/>
      <c r="I112" s="7"/>
      <c r="J112" s="7"/>
      <c r="K112" s="7"/>
      <c r="L112" s="8"/>
      <c r="M112" s="8"/>
      <c r="N112" s="8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9"/>
    </row>
    <row r="113" spans="1:25" x14ac:dyDescent="0.25">
      <c r="A113" s="10" t="s">
        <v>193</v>
      </c>
      <c r="B113" s="10" t="s">
        <v>15</v>
      </c>
      <c r="C113" s="7">
        <f>F113</f>
        <v>1</v>
      </c>
      <c r="D113" s="7"/>
      <c r="E113" s="7"/>
      <c r="F113" s="7">
        <v>1</v>
      </c>
      <c r="G113" s="7"/>
      <c r="H113" s="7"/>
      <c r="I113" s="7"/>
      <c r="J113" s="7"/>
      <c r="K113" s="7"/>
      <c r="L113" s="8"/>
      <c r="M113" s="8"/>
      <c r="N113" s="8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9"/>
    </row>
    <row r="114" spans="1:25" ht="26.25" x14ac:dyDescent="0.25">
      <c r="A114" s="10" t="s">
        <v>194</v>
      </c>
      <c r="B114" s="30" t="s">
        <v>72</v>
      </c>
      <c r="C114" s="7">
        <v>10</v>
      </c>
      <c r="D114" s="7"/>
      <c r="E114" s="7"/>
      <c r="F114" s="7">
        <v>10</v>
      </c>
      <c r="G114" s="7"/>
      <c r="H114" s="7"/>
      <c r="I114" s="7"/>
      <c r="J114" s="7"/>
      <c r="K114" s="7"/>
      <c r="L114" s="8"/>
      <c r="M114" s="8"/>
      <c r="N114" s="8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9"/>
    </row>
    <row r="115" spans="1:25" ht="39" x14ac:dyDescent="0.25">
      <c r="A115" s="10" t="s">
        <v>195</v>
      </c>
      <c r="B115" s="29" t="s">
        <v>95</v>
      </c>
      <c r="C115" s="7">
        <f>G115</f>
        <v>8</v>
      </c>
      <c r="D115" s="7"/>
      <c r="E115" s="7"/>
      <c r="F115" s="7"/>
      <c r="G115" s="7">
        <v>8</v>
      </c>
      <c r="H115" s="7"/>
      <c r="I115" s="7"/>
      <c r="J115" s="7"/>
      <c r="K115" s="7"/>
      <c r="L115" s="8"/>
      <c r="M115" s="8"/>
      <c r="N115" s="8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9"/>
    </row>
    <row r="116" spans="1:25" ht="26.25" x14ac:dyDescent="0.25">
      <c r="A116" s="10" t="s">
        <v>196</v>
      </c>
      <c r="B116" s="29" t="s">
        <v>96</v>
      </c>
      <c r="C116" s="7">
        <v>8</v>
      </c>
      <c r="D116" s="7"/>
      <c r="E116" s="7"/>
      <c r="F116" s="7"/>
      <c r="G116" s="7"/>
      <c r="H116" s="7"/>
      <c r="I116" s="7">
        <v>2</v>
      </c>
      <c r="J116" s="7"/>
      <c r="K116" s="7"/>
      <c r="L116" s="8"/>
      <c r="M116" s="8"/>
      <c r="N116" s="8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9"/>
    </row>
    <row r="117" spans="1:25" ht="26.25" x14ac:dyDescent="0.25">
      <c r="A117" s="10" t="s">
        <v>197</v>
      </c>
      <c r="B117" s="29" t="s">
        <v>97</v>
      </c>
      <c r="C117" s="7">
        <v>6</v>
      </c>
      <c r="D117" s="7"/>
      <c r="E117" s="7"/>
      <c r="F117" s="7"/>
      <c r="G117" s="7"/>
      <c r="H117" s="7"/>
      <c r="I117" s="7"/>
      <c r="J117" s="7">
        <v>2</v>
      </c>
      <c r="K117" s="7"/>
      <c r="L117" s="8"/>
      <c r="M117" s="8"/>
      <c r="N117" s="8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9"/>
    </row>
    <row r="118" spans="1:25" x14ac:dyDescent="0.25">
      <c r="A118" s="10" t="s">
        <v>274</v>
      </c>
      <c r="B118" s="29" t="s">
        <v>98</v>
      </c>
      <c r="C118" s="7">
        <v>14</v>
      </c>
      <c r="D118" s="7"/>
      <c r="E118" s="7"/>
      <c r="F118" s="7"/>
      <c r="G118" s="7"/>
      <c r="H118" s="7">
        <v>1</v>
      </c>
      <c r="I118" s="7">
        <v>2</v>
      </c>
      <c r="J118" s="7"/>
      <c r="K118" s="7"/>
      <c r="L118" s="8"/>
      <c r="M118" s="8"/>
      <c r="N118" s="23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9"/>
    </row>
    <row r="119" spans="1:25" ht="26.25" x14ac:dyDescent="0.25">
      <c r="A119" s="10" t="s">
        <v>198</v>
      </c>
      <c r="B119" s="29" t="s">
        <v>187</v>
      </c>
      <c r="C119" s="7"/>
      <c r="D119" s="7">
        <f t="shared" ref="D119:D124" si="4">M119*N119</f>
        <v>35</v>
      </c>
      <c r="E119" s="7"/>
      <c r="F119" s="7"/>
      <c r="G119" s="7"/>
      <c r="H119" s="7"/>
      <c r="I119" s="7"/>
      <c r="J119" s="7"/>
      <c r="K119" s="7"/>
      <c r="L119" s="8">
        <v>2</v>
      </c>
      <c r="M119" s="8">
        <v>35</v>
      </c>
      <c r="N119" s="23">
        <v>1</v>
      </c>
      <c r="O119" s="7">
        <f t="shared" ref="O119:O124" si="5">L119*M119</f>
        <v>70</v>
      </c>
      <c r="P119" s="7">
        <f t="shared" ref="P119:P124" si="6">N119*O119</f>
        <v>70</v>
      </c>
      <c r="Q119" s="7"/>
      <c r="R119" s="7"/>
      <c r="S119" s="7"/>
      <c r="T119" s="7"/>
      <c r="U119" s="7"/>
      <c r="V119" s="7"/>
      <c r="W119" s="7"/>
      <c r="X119" s="7"/>
      <c r="Y119" s="135" t="s">
        <v>99</v>
      </c>
    </row>
    <row r="120" spans="1:25" ht="26.25" x14ac:dyDescent="0.25">
      <c r="A120" s="10" t="s">
        <v>199</v>
      </c>
      <c r="B120" s="29" t="s">
        <v>188</v>
      </c>
      <c r="C120" s="7"/>
      <c r="D120" s="7">
        <f t="shared" si="4"/>
        <v>35</v>
      </c>
      <c r="E120" s="7"/>
      <c r="F120" s="7"/>
      <c r="G120" s="7"/>
      <c r="H120" s="7"/>
      <c r="I120" s="7"/>
      <c r="J120" s="7"/>
      <c r="K120" s="7"/>
      <c r="L120" s="8">
        <v>2</v>
      </c>
      <c r="M120" s="8">
        <v>35</v>
      </c>
      <c r="N120" s="23">
        <v>1</v>
      </c>
      <c r="O120" s="7">
        <f t="shared" si="5"/>
        <v>70</v>
      </c>
      <c r="P120" s="7">
        <f t="shared" si="6"/>
        <v>70</v>
      </c>
      <c r="Q120" s="7"/>
      <c r="R120" s="7"/>
      <c r="S120" s="7"/>
      <c r="T120" s="7"/>
      <c r="U120" s="7"/>
      <c r="V120" s="7"/>
      <c r="W120" s="7"/>
      <c r="X120" s="7"/>
      <c r="Y120" s="135"/>
    </row>
    <row r="121" spans="1:25" ht="26.25" x14ac:dyDescent="0.25">
      <c r="A121" s="10" t="s">
        <v>200</v>
      </c>
      <c r="B121" s="29" t="s">
        <v>189</v>
      </c>
      <c r="C121" s="7"/>
      <c r="D121" s="7">
        <f t="shared" si="4"/>
        <v>20</v>
      </c>
      <c r="E121" s="7"/>
      <c r="F121" s="7"/>
      <c r="G121" s="7"/>
      <c r="H121" s="7"/>
      <c r="I121" s="7"/>
      <c r="J121" s="7"/>
      <c r="K121" s="7"/>
      <c r="L121" s="8">
        <v>2</v>
      </c>
      <c r="M121" s="8">
        <v>20</v>
      </c>
      <c r="N121" s="23">
        <v>1</v>
      </c>
      <c r="O121" s="7">
        <f t="shared" si="5"/>
        <v>40</v>
      </c>
      <c r="P121" s="7">
        <f t="shared" si="6"/>
        <v>40</v>
      </c>
      <c r="Q121" s="7"/>
      <c r="R121" s="7"/>
      <c r="S121" s="7"/>
      <c r="T121" s="7"/>
      <c r="U121" s="7"/>
      <c r="V121" s="7"/>
      <c r="W121" s="7"/>
      <c r="X121" s="7"/>
      <c r="Y121" s="135"/>
    </row>
    <row r="122" spans="1:25" x14ac:dyDescent="0.25">
      <c r="A122" s="10" t="s">
        <v>201</v>
      </c>
      <c r="B122" s="29" t="s">
        <v>190</v>
      </c>
      <c r="C122" s="7"/>
      <c r="D122" s="7">
        <f t="shared" si="4"/>
        <v>25</v>
      </c>
      <c r="E122" s="7"/>
      <c r="F122" s="7"/>
      <c r="G122" s="7"/>
      <c r="H122" s="7"/>
      <c r="I122" s="7"/>
      <c r="J122" s="7"/>
      <c r="K122" s="7"/>
      <c r="L122" s="8">
        <v>2</v>
      </c>
      <c r="M122" s="8">
        <v>25</v>
      </c>
      <c r="N122" s="23">
        <v>1</v>
      </c>
      <c r="O122" s="7">
        <f t="shared" si="5"/>
        <v>50</v>
      </c>
      <c r="P122" s="7">
        <f t="shared" si="6"/>
        <v>50</v>
      </c>
      <c r="Q122" s="7"/>
      <c r="R122" s="7"/>
      <c r="S122" s="7"/>
      <c r="T122" s="7"/>
      <c r="U122" s="7"/>
      <c r="V122" s="7"/>
      <c r="W122" s="7"/>
      <c r="X122" s="7"/>
      <c r="Y122" s="31"/>
    </row>
    <row r="123" spans="1:25" ht="26.25" x14ac:dyDescent="0.25">
      <c r="A123" s="10" t="s">
        <v>202</v>
      </c>
      <c r="B123" s="29" t="s">
        <v>100</v>
      </c>
      <c r="C123" s="7"/>
      <c r="D123" s="7">
        <f t="shared" si="4"/>
        <v>50</v>
      </c>
      <c r="E123" s="7"/>
      <c r="F123" s="7"/>
      <c r="G123" s="7"/>
      <c r="H123" s="7"/>
      <c r="I123" s="7"/>
      <c r="J123" s="7"/>
      <c r="K123" s="7"/>
      <c r="L123" s="8">
        <v>2</v>
      </c>
      <c r="M123" s="8">
        <v>50</v>
      </c>
      <c r="N123" s="23">
        <v>1</v>
      </c>
      <c r="O123" s="7">
        <f t="shared" si="5"/>
        <v>100</v>
      </c>
      <c r="P123" s="7">
        <f t="shared" si="6"/>
        <v>100</v>
      </c>
      <c r="Q123" s="7"/>
      <c r="R123" s="7"/>
      <c r="S123" s="7"/>
      <c r="T123" s="7"/>
      <c r="U123" s="7"/>
      <c r="V123" s="7"/>
      <c r="W123" s="7"/>
      <c r="X123" s="7"/>
      <c r="Y123" s="31"/>
    </row>
    <row r="124" spans="1:25" ht="26.25" x14ac:dyDescent="0.25">
      <c r="A124" s="10" t="s">
        <v>203</v>
      </c>
      <c r="B124" s="29" t="s">
        <v>191</v>
      </c>
      <c r="C124" s="7"/>
      <c r="D124" s="7">
        <f t="shared" si="4"/>
        <v>50</v>
      </c>
      <c r="E124" s="7"/>
      <c r="F124" s="7"/>
      <c r="G124" s="7"/>
      <c r="H124" s="7"/>
      <c r="I124" s="7"/>
      <c r="J124" s="7"/>
      <c r="K124" s="7"/>
      <c r="L124" s="8">
        <v>2</v>
      </c>
      <c r="M124" s="8">
        <v>50</v>
      </c>
      <c r="N124" s="23">
        <v>1</v>
      </c>
      <c r="O124" s="7">
        <f t="shared" si="5"/>
        <v>100</v>
      </c>
      <c r="P124" s="7">
        <f t="shared" si="6"/>
        <v>100</v>
      </c>
      <c r="Q124" s="7"/>
      <c r="R124" s="7"/>
      <c r="S124" s="7"/>
      <c r="T124" s="7"/>
      <c r="U124" s="7"/>
      <c r="V124" s="7"/>
      <c r="W124" s="7"/>
      <c r="X124" s="7"/>
      <c r="Y124" s="31"/>
    </row>
    <row r="125" spans="1:25" ht="23.25" x14ac:dyDescent="0.25">
      <c r="A125" s="10" t="s">
        <v>204</v>
      </c>
      <c r="B125" s="29" t="s">
        <v>101</v>
      </c>
      <c r="C125" s="7"/>
      <c r="D125" s="7"/>
      <c r="E125" s="7"/>
      <c r="F125" s="7"/>
      <c r="G125" s="7"/>
      <c r="H125" s="7"/>
      <c r="I125" s="7"/>
      <c r="J125" s="7"/>
      <c r="K125" s="7"/>
      <c r="L125" s="8"/>
      <c r="M125" s="8"/>
      <c r="N125" s="23"/>
      <c r="O125" s="7"/>
      <c r="P125" s="7"/>
      <c r="Q125" s="7"/>
      <c r="R125" s="7"/>
      <c r="S125" s="7">
        <v>1</v>
      </c>
      <c r="T125" s="7">
        <v>90</v>
      </c>
      <c r="U125" s="7">
        <f t="shared" ref="U125:U129" si="7">S125*T125</f>
        <v>90</v>
      </c>
      <c r="V125" s="7"/>
      <c r="W125" s="7"/>
      <c r="X125" s="7"/>
      <c r="Y125" s="32" t="s">
        <v>103</v>
      </c>
    </row>
    <row r="126" spans="1:25" x14ac:dyDescent="0.25">
      <c r="A126" s="10" t="s">
        <v>205</v>
      </c>
      <c r="B126" s="29" t="s">
        <v>102</v>
      </c>
      <c r="C126" s="7"/>
      <c r="D126" s="7"/>
      <c r="E126" s="7"/>
      <c r="F126" s="7"/>
      <c r="G126" s="7"/>
      <c r="H126" s="7"/>
      <c r="I126" s="7"/>
      <c r="J126" s="7"/>
      <c r="K126" s="7"/>
      <c r="L126" s="8"/>
      <c r="M126" s="8"/>
      <c r="N126" s="23"/>
      <c r="O126" s="7"/>
      <c r="P126" s="7"/>
      <c r="Q126" s="7"/>
      <c r="R126" s="7"/>
      <c r="S126" s="7">
        <v>1</v>
      </c>
      <c r="T126" s="7">
        <v>20</v>
      </c>
      <c r="U126" s="7">
        <f t="shared" si="7"/>
        <v>20</v>
      </c>
      <c r="V126" s="7"/>
      <c r="W126" s="7"/>
      <c r="X126" s="7"/>
      <c r="Y126" s="31"/>
    </row>
    <row r="127" spans="1:25" ht="26.25" x14ac:dyDescent="0.25">
      <c r="A127" s="10" t="s">
        <v>206</v>
      </c>
      <c r="B127" s="29" t="s">
        <v>104</v>
      </c>
      <c r="C127" s="7"/>
      <c r="D127" s="7">
        <f>R127*S127</f>
        <v>15</v>
      </c>
      <c r="E127" s="7"/>
      <c r="F127" s="7"/>
      <c r="G127" s="7"/>
      <c r="H127" s="7"/>
      <c r="I127" s="7"/>
      <c r="J127" s="7"/>
      <c r="K127" s="7"/>
      <c r="L127" s="8"/>
      <c r="M127" s="8"/>
      <c r="N127" s="23"/>
      <c r="O127" s="7"/>
      <c r="P127" s="7"/>
      <c r="Q127" s="7"/>
      <c r="R127" s="7">
        <v>15</v>
      </c>
      <c r="S127" s="7">
        <v>1</v>
      </c>
      <c r="T127" s="7">
        <v>100</v>
      </c>
      <c r="U127" s="7">
        <f t="shared" si="7"/>
        <v>100</v>
      </c>
      <c r="V127" s="7"/>
      <c r="W127" s="7"/>
      <c r="X127" s="7"/>
      <c r="Y127" s="31"/>
    </row>
    <row r="128" spans="1:25" ht="26.25" x14ac:dyDescent="0.25">
      <c r="A128" s="10" t="s">
        <v>275</v>
      </c>
      <c r="B128" s="29" t="s">
        <v>105</v>
      </c>
      <c r="C128" s="7"/>
      <c r="D128" s="7">
        <f>R128*S128</f>
        <v>12</v>
      </c>
      <c r="E128" s="7"/>
      <c r="F128" s="7"/>
      <c r="G128" s="7"/>
      <c r="H128" s="7"/>
      <c r="I128" s="7"/>
      <c r="J128" s="7"/>
      <c r="K128" s="7"/>
      <c r="L128" s="8"/>
      <c r="M128" s="8"/>
      <c r="N128" s="23"/>
      <c r="O128" s="7"/>
      <c r="P128" s="7"/>
      <c r="Q128" s="7"/>
      <c r="R128" s="7">
        <v>12</v>
      </c>
      <c r="S128" s="7">
        <v>1</v>
      </c>
      <c r="T128" s="7">
        <v>60</v>
      </c>
      <c r="U128" s="7">
        <f t="shared" si="7"/>
        <v>60</v>
      </c>
      <c r="V128" s="7"/>
      <c r="W128" s="7"/>
      <c r="X128" s="7"/>
      <c r="Y128" s="31"/>
    </row>
    <row r="129" spans="1:25" x14ac:dyDescent="0.25">
      <c r="A129" s="10" t="s">
        <v>207</v>
      </c>
      <c r="B129" s="29" t="s">
        <v>106</v>
      </c>
      <c r="C129" s="7"/>
      <c r="D129" s="7">
        <f>R129*S129</f>
        <v>12</v>
      </c>
      <c r="E129" s="7"/>
      <c r="F129" s="7"/>
      <c r="G129" s="7"/>
      <c r="H129" s="7"/>
      <c r="I129" s="7"/>
      <c r="J129" s="7"/>
      <c r="K129" s="7"/>
      <c r="L129" s="8"/>
      <c r="M129" s="8"/>
      <c r="N129" s="23"/>
      <c r="O129" s="7"/>
      <c r="P129" s="7"/>
      <c r="Q129" s="7"/>
      <c r="R129" s="7">
        <v>12</v>
      </c>
      <c r="S129" s="7">
        <v>1</v>
      </c>
      <c r="T129" s="7">
        <v>60</v>
      </c>
      <c r="U129" s="7">
        <f t="shared" si="7"/>
        <v>60</v>
      </c>
      <c r="V129" s="7"/>
      <c r="W129" s="7"/>
      <c r="X129" s="7"/>
      <c r="Y129" s="31"/>
    </row>
    <row r="130" spans="1:25" ht="26.25" x14ac:dyDescent="0.25">
      <c r="A130" s="10" t="s">
        <v>208</v>
      </c>
      <c r="B130" s="29" t="s">
        <v>107</v>
      </c>
      <c r="C130" s="7"/>
      <c r="D130" s="7">
        <f>R130*S130</f>
        <v>12</v>
      </c>
      <c r="E130" s="7"/>
      <c r="F130" s="7"/>
      <c r="G130" s="7"/>
      <c r="H130" s="7"/>
      <c r="I130" s="7"/>
      <c r="J130" s="7"/>
      <c r="K130" s="7"/>
      <c r="L130" s="8"/>
      <c r="M130" s="8"/>
      <c r="N130" s="23"/>
      <c r="O130" s="7"/>
      <c r="P130" s="7"/>
      <c r="Q130" s="7"/>
      <c r="R130" s="7">
        <v>12</v>
      </c>
      <c r="S130" s="7">
        <v>1</v>
      </c>
      <c r="T130" s="7">
        <v>60</v>
      </c>
      <c r="U130" s="7">
        <v>60</v>
      </c>
      <c r="V130" s="7"/>
      <c r="W130" s="7"/>
      <c r="X130" s="7"/>
      <c r="Y130" s="31"/>
    </row>
    <row r="131" spans="1:25" x14ac:dyDescent="0.25">
      <c r="A131" s="10" t="s">
        <v>209</v>
      </c>
      <c r="B131" s="29" t="s">
        <v>53</v>
      </c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8"/>
      <c r="N131" s="23"/>
      <c r="O131" s="7"/>
      <c r="P131" s="7"/>
      <c r="Q131" s="7"/>
      <c r="R131" s="7"/>
      <c r="S131" s="7"/>
      <c r="T131" s="7"/>
      <c r="U131" s="7"/>
      <c r="V131" s="7">
        <v>1</v>
      </c>
      <c r="W131" s="7">
        <v>4</v>
      </c>
      <c r="X131" s="7">
        <f t="shared" ref="X131:X133" si="8">V131*W131</f>
        <v>4</v>
      </c>
      <c r="Y131" s="32"/>
    </row>
    <row r="132" spans="1:25" x14ac:dyDescent="0.25">
      <c r="A132" s="10" t="s">
        <v>210</v>
      </c>
      <c r="B132" s="29" t="s">
        <v>54</v>
      </c>
      <c r="C132" s="7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23"/>
      <c r="O132" s="7"/>
      <c r="P132" s="7"/>
      <c r="Q132" s="7"/>
      <c r="R132" s="7"/>
      <c r="S132" s="7"/>
      <c r="T132" s="7"/>
      <c r="U132" s="7"/>
      <c r="V132" s="7">
        <v>2</v>
      </c>
      <c r="W132" s="7">
        <v>12</v>
      </c>
      <c r="X132" s="7">
        <f t="shared" si="8"/>
        <v>24</v>
      </c>
      <c r="Y132" s="32"/>
    </row>
    <row r="133" spans="1:25" x14ac:dyDescent="0.25">
      <c r="A133" s="10" t="s">
        <v>276</v>
      </c>
      <c r="B133" s="29" t="s">
        <v>55</v>
      </c>
      <c r="C133" s="7"/>
      <c r="D133" s="7"/>
      <c r="E133" s="7"/>
      <c r="F133" s="7"/>
      <c r="G133" s="7"/>
      <c r="H133" s="7"/>
      <c r="I133" s="7"/>
      <c r="J133" s="7"/>
      <c r="K133" s="7"/>
      <c r="L133" s="8"/>
      <c r="M133" s="8"/>
      <c r="N133" s="23"/>
      <c r="O133" s="7"/>
      <c r="P133" s="7"/>
      <c r="Q133" s="7"/>
      <c r="R133" s="7"/>
      <c r="S133" s="7"/>
      <c r="T133" s="7"/>
      <c r="U133" s="7"/>
      <c r="V133" s="7">
        <v>1</v>
      </c>
      <c r="W133" s="7">
        <v>5</v>
      </c>
      <c r="X133" s="7">
        <f t="shared" si="8"/>
        <v>5</v>
      </c>
      <c r="Y133" s="32"/>
    </row>
    <row r="134" spans="1:25" s="24" customFormat="1" x14ac:dyDescent="0.25">
      <c r="A134" s="63"/>
      <c r="B134" s="73" t="s">
        <v>56</v>
      </c>
      <c r="C134" s="63">
        <f>SUM(C112:C133)</f>
        <v>48</v>
      </c>
      <c r="D134" s="63">
        <f>SUM(D112:D133)</f>
        <v>266</v>
      </c>
      <c r="E134" s="63"/>
      <c r="F134" s="63">
        <f>SUM(F112:F133)</f>
        <v>12</v>
      </c>
      <c r="G134" s="63">
        <f>SUM(G112:G133)</f>
        <v>8</v>
      </c>
      <c r="H134" s="63">
        <f>SUM(H112:H133)</f>
        <v>1</v>
      </c>
      <c r="I134" s="63">
        <f>SUM(I112:I133)</f>
        <v>4</v>
      </c>
      <c r="J134" s="63">
        <f>SUM(J112:J133)</f>
        <v>2</v>
      </c>
      <c r="K134" s="63"/>
      <c r="L134" s="65"/>
      <c r="M134" s="65"/>
      <c r="N134" s="64">
        <f>SUM(N112:N133)</f>
        <v>6</v>
      </c>
      <c r="O134" s="63"/>
      <c r="P134" s="63">
        <f>SUM(P112:P133)</f>
        <v>430</v>
      </c>
      <c r="Q134" s="63"/>
      <c r="R134" s="63"/>
      <c r="S134" s="63">
        <f>SUM(S112:S133)</f>
        <v>6</v>
      </c>
      <c r="T134" s="63"/>
      <c r="U134" s="63">
        <f>SUM(U112:U133)</f>
        <v>390</v>
      </c>
      <c r="V134" s="63">
        <f>SUM(V112:V133)</f>
        <v>4</v>
      </c>
      <c r="W134" s="63"/>
      <c r="X134" s="63">
        <f>SUM(X112:X133)</f>
        <v>33</v>
      </c>
      <c r="Y134" s="66"/>
    </row>
    <row r="135" spans="1:25" x14ac:dyDescent="0.25">
      <c r="A135" s="5"/>
      <c r="B135" s="39" t="s">
        <v>108</v>
      </c>
      <c r="C135" s="118" t="s">
        <v>9</v>
      </c>
      <c r="D135" s="118" t="s">
        <v>123</v>
      </c>
      <c r="N135" s="26"/>
    </row>
    <row r="136" spans="1:25" x14ac:dyDescent="0.25">
      <c r="A136" s="5"/>
      <c r="B136" s="14" t="s">
        <v>29</v>
      </c>
      <c r="C136" s="14">
        <f>F134*F5</f>
        <v>192</v>
      </c>
      <c r="D136" s="14">
        <f>F134</f>
        <v>12</v>
      </c>
      <c r="N136" s="26"/>
    </row>
    <row r="137" spans="1:25" x14ac:dyDescent="0.25">
      <c r="A137" s="5"/>
      <c r="B137" s="14" t="s">
        <v>30</v>
      </c>
      <c r="C137" s="14">
        <f>G134*G5</f>
        <v>80</v>
      </c>
      <c r="D137" s="14">
        <f>G134</f>
        <v>8</v>
      </c>
      <c r="N137" s="26"/>
    </row>
    <row r="138" spans="1:25" x14ac:dyDescent="0.25">
      <c r="A138" s="5"/>
      <c r="B138" s="14" t="s">
        <v>31</v>
      </c>
      <c r="C138" s="14">
        <f>H134*H5</f>
        <v>60</v>
      </c>
      <c r="D138" s="14">
        <f>H134</f>
        <v>1</v>
      </c>
      <c r="N138" s="26"/>
    </row>
    <row r="139" spans="1:25" x14ac:dyDescent="0.25">
      <c r="A139" s="5"/>
      <c r="B139" s="14" t="s">
        <v>32</v>
      </c>
      <c r="C139" s="14">
        <f>I134*I5</f>
        <v>160</v>
      </c>
      <c r="D139" s="14">
        <f>I134</f>
        <v>4</v>
      </c>
      <c r="N139" s="26"/>
    </row>
    <row r="140" spans="1:25" x14ac:dyDescent="0.25">
      <c r="A140" s="5"/>
      <c r="B140" s="14" t="s">
        <v>69</v>
      </c>
      <c r="C140" s="14">
        <f>J134*J5</f>
        <v>60</v>
      </c>
      <c r="D140" s="14">
        <f>J134</f>
        <v>2</v>
      </c>
      <c r="N140" s="26"/>
    </row>
    <row r="141" spans="1:25" x14ac:dyDescent="0.25">
      <c r="A141" s="5"/>
      <c r="B141" s="14" t="s">
        <v>59</v>
      </c>
      <c r="C141" s="14">
        <f>P134</f>
        <v>430</v>
      </c>
      <c r="D141" s="14">
        <f>N134</f>
        <v>6</v>
      </c>
      <c r="N141" s="26"/>
    </row>
    <row r="142" spans="1:25" x14ac:dyDescent="0.25">
      <c r="A142" s="5"/>
      <c r="B142" s="14" t="s">
        <v>70</v>
      </c>
      <c r="C142" s="136">
        <f>U134</f>
        <v>390</v>
      </c>
      <c r="D142" s="136">
        <f>S134</f>
        <v>6</v>
      </c>
      <c r="N142" s="26"/>
    </row>
    <row r="143" spans="1:25" x14ac:dyDescent="0.25">
      <c r="A143" s="5"/>
      <c r="B143" s="14" t="s">
        <v>212</v>
      </c>
      <c r="C143" s="136"/>
      <c r="D143" s="136"/>
      <c r="I143" s="1" t="s">
        <v>241</v>
      </c>
      <c r="N143" s="26"/>
    </row>
    <row r="144" spans="1:25" x14ac:dyDescent="0.25">
      <c r="A144" s="5"/>
      <c r="B144" s="14" t="s">
        <v>1</v>
      </c>
      <c r="C144" s="14">
        <f>X134</f>
        <v>33</v>
      </c>
      <c r="D144" s="14">
        <f>V134</f>
        <v>4</v>
      </c>
    </row>
    <row r="145" spans="1:25" x14ac:dyDescent="0.25">
      <c r="A145" s="5"/>
      <c r="B145" s="49" t="s">
        <v>56</v>
      </c>
      <c r="C145" s="39">
        <f>SUM(C136:C144)</f>
        <v>1405</v>
      </c>
      <c r="D145" s="39">
        <f>SUM(D136:D144)</f>
        <v>43</v>
      </c>
    </row>
    <row r="146" spans="1:25" x14ac:dyDescent="0.25">
      <c r="A146" s="5"/>
      <c r="B146" s="6"/>
    </row>
    <row r="147" spans="1:25" ht="30" customHeight="1" x14ac:dyDescent="0.25">
      <c r="A147" s="69">
        <v>6</v>
      </c>
      <c r="B147" s="69" t="s">
        <v>52</v>
      </c>
      <c r="C147" s="60"/>
      <c r="D147" s="60"/>
      <c r="E147" s="60"/>
      <c r="F147" s="60"/>
      <c r="G147" s="60"/>
      <c r="H147" s="60"/>
      <c r="I147" s="60"/>
      <c r="J147" s="60"/>
      <c r="K147" s="60"/>
      <c r="L147" s="61"/>
      <c r="M147" s="61"/>
      <c r="N147" s="61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2"/>
    </row>
    <row r="148" spans="1:25" x14ac:dyDescent="0.25">
      <c r="A148" s="10" t="s">
        <v>213</v>
      </c>
      <c r="B148" s="52" t="s">
        <v>14</v>
      </c>
      <c r="C148" s="10">
        <f>F148</f>
        <v>1</v>
      </c>
      <c r="D148" s="10"/>
      <c r="E148" s="10"/>
      <c r="F148" s="10">
        <v>1</v>
      </c>
      <c r="G148" s="10"/>
      <c r="H148" s="10"/>
      <c r="I148" s="10"/>
      <c r="J148" s="10"/>
      <c r="K148" s="10"/>
      <c r="L148" s="11"/>
      <c r="M148" s="11"/>
      <c r="N148" s="11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9"/>
    </row>
    <row r="149" spans="1:25" x14ac:dyDescent="0.25">
      <c r="A149" s="10" t="s">
        <v>214</v>
      </c>
      <c r="B149" s="52" t="s">
        <v>15</v>
      </c>
      <c r="C149" s="10">
        <f>F149</f>
        <v>1</v>
      </c>
      <c r="D149" s="10"/>
      <c r="E149" s="10"/>
      <c r="F149" s="10">
        <v>1</v>
      </c>
      <c r="G149" s="10"/>
      <c r="H149" s="10"/>
      <c r="I149" s="10"/>
      <c r="J149" s="10"/>
      <c r="K149" s="10"/>
      <c r="L149" s="11"/>
      <c r="M149" s="11"/>
      <c r="N149" s="11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9"/>
    </row>
    <row r="150" spans="1:25" ht="15" customHeight="1" x14ac:dyDescent="0.25">
      <c r="A150" s="10" t="s">
        <v>215</v>
      </c>
      <c r="B150" s="52" t="s">
        <v>26</v>
      </c>
      <c r="C150" s="10">
        <f>F150</f>
        <v>2</v>
      </c>
      <c r="D150" s="10"/>
      <c r="E150" s="10"/>
      <c r="F150" s="10">
        <v>2</v>
      </c>
      <c r="G150" s="10"/>
      <c r="H150" s="10"/>
      <c r="I150" s="10"/>
      <c r="J150" s="10"/>
      <c r="K150" s="10"/>
      <c r="L150" s="11"/>
      <c r="M150" s="11"/>
      <c r="N150" s="11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9"/>
    </row>
    <row r="151" spans="1:25" ht="28.5" customHeight="1" x14ac:dyDescent="0.25">
      <c r="A151" s="10" t="s">
        <v>216</v>
      </c>
      <c r="B151" s="53" t="s">
        <v>36</v>
      </c>
      <c r="C151" s="10">
        <f>G151</f>
        <v>3</v>
      </c>
      <c r="D151" s="10"/>
      <c r="E151" s="10"/>
      <c r="F151" s="10"/>
      <c r="G151" s="10">
        <v>3</v>
      </c>
      <c r="H151" s="10"/>
      <c r="I151" s="10"/>
      <c r="J151" s="10"/>
      <c r="K151" s="10"/>
      <c r="L151" s="11"/>
      <c r="M151" s="11"/>
      <c r="N151" s="11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9"/>
    </row>
    <row r="152" spans="1:25" x14ac:dyDescent="0.25">
      <c r="A152" s="10" t="s">
        <v>217</v>
      </c>
      <c r="B152" s="53" t="s">
        <v>35</v>
      </c>
      <c r="C152" s="10">
        <v>2</v>
      </c>
      <c r="D152" s="10"/>
      <c r="E152" s="10"/>
      <c r="F152" s="10"/>
      <c r="G152" s="10"/>
      <c r="H152" s="10"/>
      <c r="I152" s="10"/>
      <c r="J152" s="10"/>
      <c r="K152" s="10">
        <v>1</v>
      </c>
      <c r="L152" s="11"/>
      <c r="M152" s="11"/>
      <c r="N152" s="11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9"/>
    </row>
    <row r="153" spans="1:25" ht="15" customHeight="1" x14ac:dyDescent="0.25">
      <c r="A153" s="10" t="s">
        <v>218</v>
      </c>
      <c r="B153" s="52" t="s">
        <v>37</v>
      </c>
      <c r="C153" s="10">
        <v>16</v>
      </c>
      <c r="D153" s="10"/>
      <c r="E153" s="10"/>
      <c r="F153" s="10"/>
      <c r="G153" s="10"/>
      <c r="H153" s="10">
        <v>2</v>
      </c>
      <c r="I153" s="10">
        <v>1</v>
      </c>
      <c r="J153" s="10"/>
      <c r="K153" s="10"/>
      <c r="L153" s="11"/>
      <c r="M153" s="11"/>
      <c r="N153" s="11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9"/>
    </row>
    <row r="154" spans="1:25" ht="15" customHeight="1" x14ac:dyDescent="0.25">
      <c r="A154" s="10" t="s">
        <v>219</v>
      </c>
      <c r="B154" s="54" t="s">
        <v>147</v>
      </c>
      <c r="C154" s="10"/>
      <c r="D154" s="10">
        <f>N154*M154</f>
        <v>40</v>
      </c>
      <c r="E154" s="10"/>
      <c r="F154" s="10"/>
      <c r="G154" s="10"/>
      <c r="H154" s="10"/>
      <c r="I154" s="10"/>
      <c r="J154" s="10"/>
      <c r="K154" s="10"/>
      <c r="L154" s="11">
        <v>2.2000000000000002</v>
      </c>
      <c r="M154" s="11">
        <v>40</v>
      </c>
      <c r="N154" s="11">
        <v>1</v>
      </c>
      <c r="O154" s="7">
        <f>L154*M154</f>
        <v>88</v>
      </c>
      <c r="P154" s="7">
        <f>N154*O154</f>
        <v>88</v>
      </c>
      <c r="Q154" s="7"/>
      <c r="R154" s="7"/>
      <c r="S154" s="7"/>
      <c r="T154" s="7"/>
      <c r="U154" s="7"/>
      <c r="V154" s="7"/>
      <c r="W154" s="7"/>
      <c r="X154" s="7"/>
      <c r="Y154" s="9"/>
    </row>
    <row r="155" spans="1:25" ht="15" customHeight="1" x14ac:dyDescent="0.25">
      <c r="A155" s="10" t="s">
        <v>220</v>
      </c>
      <c r="B155" s="53" t="s">
        <v>211</v>
      </c>
      <c r="C155" s="7"/>
      <c r="D155" s="7">
        <f>R155*S155</f>
        <v>15</v>
      </c>
      <c r="E155" s="7"/>
      <c r="F155" s="7"/>
      <c r="G155" s="7"/>
      <c r="H155" s="7"/>
      <c r="I155" s="7"/>
      <c r="J155" s="7"/>
      <c r="K155" s="7"/>
      <c r="L155" s="8"/>
      <c r="M155" s="8"/>
      <c r="N155" s="8"/>
      <c r="O155" s="7"/>
      <c r="P155" s="7"/>
      <c r="Q155" s="7">
        <v>4.6500000000000004</v>
      </c>
      <c r="R155" s="7">
        <v>15</v>
      </c>
      <c r="S155" s="7">
        <v>1</v>
      </c>
      <c r="T155" s="37">
        <f>Q155*R155</f>
        <v>69.75</v>
      </c>
      <c r="U155" s="37">
        <f>S155*T155</f>
        <v>69.75</v>
      </c>
      <c r="V155" s="7"/>
      <c r="W155" s="7"/>
      <c r="X155" s="7"/>
      <c r="Y155" s="9"/>
    </row>
    <row r="156" spans="1:25" ht="15" customHeight="1" x14ac:dyDescent="0.25">
      <c r="A156" s="10" t="s">
        <v>221</v>
      </c>
      <c r="B156" s="52" t="s">
        <v>38</v>
      </c>
      <c r="C156" s="7"/>
      <c r="D156" s="7"/>
      <c r="E156" s="7"/>
      <c r="F156" s="7"/>
      <c r="G156" s="7"/>
      <c r="H156" s="7"/>
      <c r="I156" s="7"/>
      <c r="J156" s="7"/>
      <c r="K156" s="7"/>
      <c r="L156" s="8"/>
      <c r="M156" s="8"/>
      <c r="N156" s="8"/>
      <c r="O156" s="8"/>
      <c r="P156" s="8"/>
      <c r="Q156" s="8"/>
      <c r="R156" s="8"/>
      <c r="S156" s="23">
        <v>1</v>
      </c>
      <c r="T156" s="7">
        <v>90</v>
      </c>
      <c r="U156" s="7">
        <f>S156*T156</f>
        <v>90</v>
      </c>
      <c r="V156" s="7"/>
      <c r="W156" s="7"/>
      <c r="X156" s="7"/>
      <c r="Y156" s="9"/>
    </row>
    <row r="157" spans="1:25" x14ac:dyDescent="0.25">
      <c r="A157" s="10" t="s">
        <v>222</v>
      </c>
      <c r="B157" s="52" t="s">
        <v>39</v>
      </c>
      <c r="C157" s="7"/>
      <c r="D157" s="7">
        <v>9</v>
      </c>
      <c r="E157" s="7"/>
      <c r="F157" s="7"/>
      <c r="G157" s="7"/>
      <c r="H157" s="7"/>
      <c r="I157" s="7"/>
      <c r="J157" s="7"/>
      <c r="K157" s="7"/>
      <c r="L157" s="8"/>
      <c r="M157" s="8"/>
      <c r="N157" s="8"/>
      <c r="O157" s="23"/>
      <c r="P157" s="23"/>
      <c r="Q157" s="23"/>
      <c r="R157" s="23"/>
      <c r="S157" s="7"/>
      <c r="T157" s="7"/>
      <c r="U157" s="7"/>
      <c r="V157" s="7">
        <v>1</v>
      </c>
      <c r="W157" s="7">
        <v>42</v>
      </c>
      <c r="X157" s="7">
        <f>V157*W157</f>
        <v>42</v>
      </c>
      <c r="Y157" s="9"/>
    </row>
    <row r="158" spans="1:25" x14ac:dyDescent="0.25">
      <c r="A158" s="10" t="s">
        <v>223</v>
      </c>
      <c r="B158" s="53" t="s">
        <v>61</v>
      </c>
      <c r="C158" s="7"/>
      <c r="D158" s="7">
        <f>R158*S158</f>
        <v>4</v>
      </c>
      <c r="E158" s="7"/>
      <c r="F158" s="7"/>
      <c r="G158" s="7"/>
      <c r="H158" s="7"/>
      <c r="I158" s="7"/>
      <c r="J158" s="7"/>
      <c r="K158" s="7"/>
      <c r="L158" s="8"/>
      <c r="M158" s="8"/>
      <c r="N158" s="8"/>
      <c r="O158" s="7"/>
      <c r="P158" s="7"/>
      <c r="Q158" s="7"/>
      <c r="R158" s="7">
        <v>4</v>
      </c>
      <c r="S158" s="7">
        <v>1</v>
      </c>
      <c r="T158" s="7">
        <v>25</v>
      </c>
      <c r="U158" s="7">
        <f>S158*T158</f>
        <v>25</v>
      </c>
      <c r="V158" s="7"/>
      <c r="W158" s="7"/>
      <c r="X158" s="7"/>
      <c r="Y158" s="9"/>
    </row>
    <row r="159" spans="1:25" x14ac:dyDescent="0.25">
      <c r="A159" s="10" t="s">
        <v>224</v>
      </c>
      <c r="B159" s="52" t="s">
        <v>42</v>
      </c>
      <c r="C159" s="7"/>
      <c r="D159" s="7">
        <f>R159*S159</f>
        <v>5</v>
      </c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7"/>
      <c r="P159" s="7"/>
      <c r="Q159" s="7"/>
      <c r="R159" s="7">
        <v>5</v>
      </c>
      <c r="S159" s="7">
        <v>1</v>
      </c>
      <c r="T159" s="7">
        <v>36</v>
      </c>
      <c r="U159" s="7">
        <f>S159*T159</f>
        <v>36</v>
      </c>
      <c r="V159" s="7"/>
      <c r="W159" s="7"/>
      <c r="X159" s="7"/>
      <c r="Y159" s="9"/>
    </row>
    <row r="160" spans="1:25" x14ac:dyDescent="0.25">
      <c r="A160" s="10" t="s">
        <v>225</v>
      </c>
      <c r="B160" s="52" t="s">
        <v>43</v>
      </c>
      <c r="C160" s="7"/>
      <c r="D160" s="7">
        <f>R160*S160</f>
        <v>15</v>
      </c>
      <c r="E160" s="7"/>
      <c r="F160" s="7"/>
      <c r="G160" s="7"/>
      <c r="H160" s="7"/>
      <c r="I160" s="7"/>
      <c r="J160" s="7"/>
      <c r="K160" s="7"/>
      <c r="L160" s="8"/>
      <c r="M160" s="8"/>
      <c r="N160" s="8"/>
      <c r="O160" s="7"/>
      <c r="P160" s="7"/>
      <c r="Q160" s="7"/>
      <c r="R160" s="7">
        <v>15</v>
      </c>
      <c r="S160" s="7">
        <v>1</v>
      </c>
      <c r="T160" s="7">
        <v>134</v>
      </c>
      <c r="U160" s="7">
        <f>S160*T160</f>
        <v>134</v>
      </c>
      <c r="V160" s="7"/>
      <c r="W160" s="7"/>
      <c r="X160" s="7"/>
      <c r="Y160" s="9"/>
    </row>
    <row r="161" spans="1:25" x14ac:dyDescent="0.25">
      <c r="A161" s="10" t="s">
        <v>226</v>
      </c>
      <c r="B161" s="52" t="s">
        <v>44</v>
      </c>
      <c r="C161" s="7"/>
      <c r="D161" s="7"/>
      <c r="E161" s="7"/>
      <c r="F161" s="7"/>
      <c r="G161" s="7"/>
      <c r="H161" s="7"/>
      <c r="I161" s="7"/>
      <c r="J161" s="7"/>
      <c r="K161" s="7"/>
      <c r="L161" s="8"/>
      <c r="M161" s="8"/>
      <c r="N161" s="8"/>
      <c r="O161" s="7"/>
      <c r="P161" s="7"/>
      <c r="Q161" s="7"/>
      <c r="R161" s="7"/>
      <c r="S161" s="7"/>
      <c r="T161" s="7"/>
      <c r="U161" s="7"/>
      <c r="V161" s="7">
        <v>1</v>
      </c>
      <c r="W161" s="7">
        <v>40</v>
      </c>
      <c r="X161" s="7">
        <f t="shared" ref="X161:X165" si="9">V161*W161</f>
        <v>40</v>
      </c>
      <c r="Y161" s="9"/>
    </row>
    <row r="162" spans="1:25" x14ac:dyDescent="0.25">
      <c r="A162" s="10" t="s">
        <v>278</v>
      </c>
      <c r="B162" s="53" t="s">
        <v>277</v>
      </c>
      <c r="C162" s="7"/>
      <c r="D162" s="7"/>
      <c r="E162" s="7"/>
      <c r="F162" s="7"/>
      <c r="G162" s="7"/>
      <c r="H162" s="7"/>
      <c r="I162" s="7"/>
      <c r="J162" s="7"/>
      <c r="K162" s="7"/>
      <c r="L162" s="8"/>
      <c r="M162" s="8"/>
      <c r="N162" s="8"/>
      <c r="O162" s="7"/>
      <c r="P162" s="7"/>
      <c r="Q162" s="7"/>
      <c r="R162" s="7"/>
      <c r="S162" s="7"/>
      <c r="T162" s="7"/>
      <c r="U162" s="7"/>
      <c r="V162" s="7">
        <v>1</v>
      </c>
      <c r="W162" s="7">
        <v>18</v>
      </c>
      <c r="X162" s="7">
        <f t="shared" si="9"/>
        <v>18</v>
      </c>
      <c r="Y162" s="9"/>
    </row>
    <row r="163" spans="1:25" x14ac:dyDescent="0.25">
      <c r="A163" s="10" t="s">
        <v>279</v>
      </c>
      <c r="B163" s="53" t="s">
        <v>53</v>
      </c>
      <c r="C163" s="7"/>
      <c r="D163" s="7"/>
      <c r="E163" s="7"/>
      <c r="F163" s="7"/>
      <c r="G163" s="7"/>
      <c r="H163" s="7"/>
      <c r="I163" s="7"/>
      <c r="J163" s="7"/>
      <c r="K163" s="7"/>
      <c r="L163" s="8"/>
      <c r="M163" s="8"/>
      <c r="N163" s="8"/>
      <c r="O163" s="7"/>
      <c r="P163" s="7"/>
      <c r="Q163" s="7"/>
      <c r="R163" s="7"/>
      <c r="S163" s="7"/>
      <c r="T163" s="7"/>
      <c r="U163" s="7"/>
      <c r="V163" s="7">
        <v>1</v>
      </c>
      <c r="W163" s="7">
        <v>4</v>
      </c>
      <c r="X163" s="7">
        <f t="shared" si="9"/>
        <v>4</v>
      </c>
      <c r="Y163" s="9"/>
    </row>
    <row r="164" spans="1:25" x14ac:dyDescent="0.25">
      <c r="A164" s="10" t="s">
        <v>227</v>
      </c>
      <c r="B164" s="53" t="s">
        <v>54</v>
      </c>
      <c r="C164" s="7"/>
      <c r="D164" s="7"/>
      <c r="E164" s="7"/>
      <c r="F164" s="7"/>
      <c r="G164" s="7"/>
      <c r="H164" s="7"/>
      <c r="I164" s="7"/>
      <c r="J164" s="7"/>
      <c r="K164" s="7"/>
      <c r="L164" s="8"/>
      <c r="M164" s="8"/>
      <c r="N164" s="8"/>
      <c r="O164" s="7"/>
      <c r="P164" s="7"/>
      <c r="Q164" s="7"/>
      <c r="R164" s="7"/>
      <c r="S164" s="7"/>
      <c r="T164" s="7"/>
      <c r="U164" s="7"/>
      <c r="V164" s="7">
        <v>1</v>
      </c>
      <c r="W164" s="7">
        <v>12</v>
      </c>
      <c r="X164" s="7">
        <f t="shared" si="9"/>
        <v>12</v>
      </c>
      <c r="Y164" s="9"/>
    </row>
    <row r="165" spans="1:25" x14ac:dyDescent="0.25">
      <c r="A165" s="10" t="s">
        <v>228</v>
      </c>
      <c r="B165" s="53" t="s">
        <v>55</v>
      </c>
      <c r="C165" s="7"/>
      <c r="D165" s="7"/>
      <c r="E165" s="7"/>
      <c r="F165" s="7"/>
      <c r="G165" s="7"/>
      <c r="H165" s="7"/>
      <c r="I165" s="7"/>
      <c r="J165" s="7"/>
      <c r="K165" s="7"/>
      <c r="L165" s="8"/>
      <c r="M165" s="8"/>
      <c r="N165" s="8"/>
      <c r="O165" s="7"/>
      <c r="P165" s="7"/>
      <c r="Q165" s="7"/>
      <c r="R165" s="7"/>
      <c r="S165" s="7"/>
      <c r="T165" s="7"/>
      <c r="U165" s="7"/>
      <c r="V165" s="7">
        <v>1</v>
      </c>
      <c r="W165" s="7">
        <v>3</v>
      </c>
      <c r="X165" s="7">
        <f t="shared" si="9"/>
        <v>3</v>
      </c>
      <c r="Y165" s="9"/>
    </row>
    <row r="166" spans="1:25" s="24" customFormat="1" x14ac:dyDescent="0.25">
      <c r="A166" s="74"/>
      <c r="B166" s="64" t="s">
        <v>56</v>
      </c>
      <c r="C166" s="63">
        <f>SUM(C148:C165)</f>
        <v>25</v>
      </c>
      <c r="D166" s="63">
        <f>SUM(D148:D165)</f>
        <v>88</v>
      </c>
      <c r="E166" s="63"/>
      <c r="F166" s="63">
        <f>SUM(F148:F165)</f>
        <v>4</v>
      </c>
      <c r="G166" s="63">
        <f>SUM(G148:G165)</f>
        <v>3</v>
      </c>
      <c r="H166" s="63">
        <f>SUM(H148:H165)</f>
        <v>2</v>
      </c>
      <c r="I166" s="63">
        <f>SUM(I148:I165)</f>
        <v>1</v>
      </c>
      <c r="J166" s="63"/>
      <c r="K166" s="63">
        <f>SUM(K148:K165)</f>
        <v>1</v>
      </c>
      <c r="L166" s="65"/>
      <c r="M166" s="65"/>
      <c r="N166" s="65">
        <f>SUM(N148:N165)</f>
        <v>1</v>
      </c>
      <c r="O166" s="63"/>
      <c r="P166" s="63">
        <f>SUM(P148:P165)</f>
        <v>88</v>
      </c>
      <c r="Q166" s="63"/>
      <c r="R166" s="63"/>
      <c r="S166" s="63">
        <f>SUM(S148:S165)</f>
        <v>5</v>
      </c>
      <c r="T166" s="63"/>
      <c r="U166" s="67">
        <f>SUM(U148:U165)</f>
        <v>354.75</v>
      </c>
      <c r="V166" s="63">
        <f>SUM(V148:V165)</f>
        <v>6</v>
      </c>
      <c r="W166" s="63"/>
      <c r="X166" s="63">
        <f>SUM(X148:X165)</f>
        <v>119</v>
      </c>
      <c r="Y166" s="66"/>
    </row>
    <row r="167" spans="1:25" x14ac:dyDescent="0.25">
      <c r="A167" s="5"/>
      <c r="B167" s="39" t="s">
        <v>57</v>
      </c>
      <c r="C167" s="118" t="s">
        <v>9</v>
      </c>
      <c r="D167" s="118" t="s">
        <v>123</v>
      </c>
    </row>
    <row r="168" spans="1:25" x14ac:dyDescent="0.25">
      <c r="A168" s="5"/>
      <c r="B168" s="14" t="s">
        <v>29</v>
      </c>
      <c r="C168" s="14">
        <f>F166*F5</f>
        <v>64</v>
      </c>
      <c r="D168" s="14">
        <f>F166</f>
        <v>4</v>
      </c>
    </row>
    <row r="169" spans="1:25" x14ac:dyDescent="0.25">
      <c r="A169" s="5"/>
      <c r="B169" s="14" t="s">
        <v>30</v>
      </c>
      <c r="C169" s="14">
        <f>G166*G5</f>
        <v>30</v>
      </c>
      <c r="D169" s="14">
        <f>G166</f>
        <v>3</v>
      </c>
    </row>
    <row r="170" spans="1:25" x14ac:dyDescent="0.25">
      <c r="A170" s="5"/>
      <c r="B170" s="14" t="s">
        <v>31</v>
      </c>
      <c r="C170" s="14">
        <f>H166*H5</f>
        <v>120</v>
      </c>
      <c r="D170" s="14">
        <f>H166</f>
        <v>2</v>
      </c>
    </row>
    <row r="171" spans="1:25" x14ac:dyDescent="0.25">
      <c r="A171" s="5"/>
      <c r="B171" s="14" t="s">
        <v>32</v>
      </c>
      <c r="C171" s="14">
        <f>I166*I5</f>
        <v>40</v>
      </c>
      <c r="D171" s="14">
        <f>I166</f>
        <v>1</v>
      </c>
    </row>
    <row r="172" spans="1:25" x14ac:dyDescent="0.25">
      <c r="A172" s="5"/>
      <c r="B172" s="14" t="s">
        <v>58</v>
      </c>
      <c r="C172" s="14">
        <f>K166*K5</f>
        <v>20</v>
      </c>
      <c r="D172" s="14">
        <f>K166</f>
        <v>1</v>
      </c>
    </row>
    <row r="173" spans="1:25" x14ac:dyDescent="0.25">
      <c r="A173" s="5"/>
      <c r="B173" s="14" t="s">
        <v>59</v>
      </c>
      <c r="C173" s="14">
        <f>P166</f>
        <v>88</v>
      </c>
      <c r="D173" s="14">
        <f>N166</f>
        <v>1</v>
      </c>
    </row>
    <row r="174" spans="1:25" x14ac:dyDescent="0.25">
      <c r="A174" s="5"/>
      <c r="B174" s="14" t="s">
        <v>60</v>
      </c>
      <c r="C174" s="141">
        <f>U166</f>
        <v>354.75</v>
      </c>
      <c r="D174" s="136">
        <f>S166</f>
        <v>5</v>
      </c>
    </row>
    <row r="175" spans="1:25" x14ac:dyDescent="0.25">
      <c r="A175" s="5"/>
      <c r="B175" s="14" t="s">
        <v>212</v>
      </c>
      <c r="C175" s="142"/>
      <c r="D175" s="136"/>
    </row>
    <row r="176" spans="1:25" x14ac:dyDescent="0.25">
      <c r="A176" s="5"/>
      <c r="B176" s="14" t="s">
        <v>1</v>
      </c>
      <c r="C176" s="14">
        <f>X166</f>
        <v>119</v>
      </c>
      <c r="D176" s="14">
        <f>V166</f>
        <v>6</v>
      </c>
    </row>
    <row r="177" spans="1:25" x14ac:dyDescent="0.25">
      <c r="A177" s="5"/>
      <c r="B177" s="49" t="s">
        <v>56</v>
      </c>
      <c r="C177" s="51">
        <f>SUM(C168:C176)</f>
        <v>835.75</v>
      </c>
      <c r="D177" s="39">
        <f>SUM(D168:D176)</f>
        <v>23</v>
      </c>
    </row>
    <row r="178" spans="1:25" x14ac:dyDescent="0.25">
      <c r="A178" s="5"/>
      <c r="B178" s="5"/>
    </row>
    <row r="179" spans="1:25" x14ac:dyDescent="0.25">
      <c r="A179" s="59">
        <v>7</v>
      </c>
      <c r="B179" s="59" t="s">
        <v>71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1"/>
      <c r="M179" s="61"/>
      <c r="N179" s="61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2"/>
    </row>
    <row r="180" spans="1:25" x14ac:dyDescent="0.25">
      <c r="A180" s="10" t="s">
        <v>229</v>
      </c>
      <c r="B180" s="10" t="s">
        <v>14</v>
      </c>
      <c r="C180" s="7">
        <f>F180</f>
        <v>1</v>
      </c>
      <c r="D180" s="7"/>
      <c r="E180" s="7"/>
      <c r="F180" s="7">
        <v>1</v>
      </c>
      <c r="G180" s="7"/>
      <c r="H180" s="7"/>
      <c r="I180" s="7"/>
      <c r="J180" s="7"/>
      <c r="K180" s="7"/>
      <c r="L180" s="8"/>
      <c r="M180" s="8"/>
      <c r="N180" s="8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9"/>
    </row>
    <row r="181" spans="1:25" x14ac:dyDescent="0.25">
      <c r="A181" s="10" t="s">
        <v>230</v>
      </c>
      <c r="B181" s="10" t="s">
        <v>15</v>
      </c>
      <c r="C181" s="7">
        <f>F181</f>
        <v>1</v>
      </c>
      <c r="D181" s="7"/>
      <c r="E181" s="7"/>
      <c r="F181" s="7">
        <v>1</v>
      </c>
      <c r="G181" s="7"/>
      <c r="H181" s="7"/>
      <c r="I181" s="7"/>
      <c r="J181" s="7"/>
      <c r="K181" s="7"/>
      <c r="L181" s="8"/>
      <c r="M181" s="8"/>
      <c r="N181" s="8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9"/>
    </row>
    <row r="182" spans="1:25" ht="26.25" x14ac:dyDescent="0.25">
      <c r="A182" s="10" t="s">
        <v>231</v>
      </c>
      <c r="B182" s="29" t="s">
        <v>72</v>
      </c>
      <c r="C182" s="7">
        <f>F182</f>
        <v>7</v>
      </c>
      <c r="D182" s="7"/>
      <c r="E182" s="7"/>
      <c r="F182" s="7">
        <v>7</v>
      </c>
      <c r="G182" s="7"/>
      <c r="H182" s="7"/>
      <c r="I182" s="7"/>
      <c r="J182" s="7"/>
      <c r="K182" s="7"/>
      <c r="L182" s="8"/>
      <c r="M182" s="8"/>
      <c r="N182" s="8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9"/>
    </row>
    <row r="183" spans="1:25" ht="15" customHeight="1" x14ac:dyDescent="0.25">
      <c r="A183" s="10" t="s">
        <v>280</v>
      </c>
      <c r="B183" s="10" t="s">
        <v>37</v>
      </c>
      <c r="C183" s="7">
        <v>5</v>
      </c>
      <c r="D183" s="7"/>
      <c r="E183" s="7"/>
      <c r="F183" s="7"/>
      <c r="G183" s="7"/>
      <c r="H183" s="7"/>
      <c r="I183" s="7"/>
      <c r="J183" s="7">
        <v>1</v>
      </c>
      <c r="K183" s="7">
        <v>1</v>
      </c>
      <c r="L183" s="8"/>
      <c r="M183" s="8"/>
      <c r="N183" s="8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9"/>
    </row>
    <row r="184" spans="1:25" x14ac:dyDescent="0.25">
      <c r="A184" s="10" t="s">
        <v>281</v>
      </c>
      <c r="B184" s="28" t="s">
        <v>73</v>
      </c>
      <c r="C184" s="7"/>
      <c r="D184" s="7"/>
      <c r="E184" s="7"/>
      <c r="F184" s="7"/>
      <c r="G184" s="7"/>
      <c r="H184" s="7"/>
      <c r="I184" s="7"/>
      <c r="J184" s="7"/>
      <c r="K184" s="7"/>
      <c r="L184" s="8"/>
      <c r="M184" s="8"/>
      <c r="N184" s="8"/>
      <c r="O184" s="7"/>
      <c r="P184" s="7"/>
      <c r="Q184" s="7"/>
      <c r="R184" s="7"/>
      <c r="S184" s="7">
        <v>1</v>
      </c>
      <c r="T184" s="7">
        <v>36</v>
      </c>
      <c r="U184" s="7">
        <f t="shared" ref="U184:U199" si="10">S184*T184</f>
        <v>36</v>
      </c>
      <c r="V184" s="7"/>
      <c r="W184" s="7"/>
      <c r="X184" s="7"/>
      <c r="Y184" s="9"/>
    </row>
    <row r="185" spans="1:25" x14ac:dyDescent="0.25">
      <c r="A185" s="10" t="s">
        <v>232</v>
      </c>
      <c r="B185" s="10" t="s">
        <v>74</v>
      </c>
      <c r="C185" s="7"/>
      <c r="D185" s="7"/>
      <c r="E185" s="7"/>
      <c r="F185" s="7"/>
      <c r="G185" s="7"/>
      <c r="H185" s="7"/>
      <c r="I185" s="7"/>
      <c r="J185" s="7"/>
      <c r="K185" s="7"/>
      <c r="L185" s="8"/>
      <c r="M185" s="8"/>
      <c r="N185" s="8"/>
      <c r="O185" s="7"/>
      <c r="P185" s="7"/>
      <c r="Q185" s="7"/>
      <c r="R185" s="7"/>
      <c r="S185" s="7">
        <v>1</v>
      </c>
      <c r="T185" s="7">
        <v>36</v>
      </c>
      <c r="U185" s="7">
        <f t="shared" si="10"/>
        <v>36</v>
      </c>
      <c r="V185" s="7"/>
      <c r="W185" s="7"/>
      <c r="X185" s="7"/>
      <c r="Y185" s="9"/>
    </row>
    <row r="186" spans="1:25" x14ac:dyDescent="0.25">
      <c r="A186" s="10" t="s">
        <v>282</v>
      </c>
      <c r="B186" s="10" t="s">
        <v>75</v>
      </c>
      <c r="C186" s="7"/>
      <c r="D186" s="7"/>
      <c r="E186" s="7"/>
      <c r="F186" s="7"/>
      <c r="G186" s="7"/>
      <c r="H186" s="7"/>
      <c r="I186" s="7"/>
      <c r="J186" s="7"/>
      <c r="K186" s="7"/>
      <c r="L186" s="8"/>
      <c r="M186" s="8"/>
      <c r="N186" s="8"/>
      <c r="O186" s="7"/>
      <c r="P186" s="7"/>
      <c r="Q186" s="7"/>
      <c r="R186" s="7"/>
      <c r="S186" s="7">
        <v>1</v>
      </c>
      <c r="T186" s="7">
        <v>36</v>
      </c>
      <c r="U186" s="7">
        <f t="shared" si="10"/>
        <v>36</v>
      </c>
      <c r="V186" s="7"/>
      <c r="W186" s="7"/>
      <c r="X186" s="7"/>
      <c r="Y186" s="9"/>
    </row>
    <row r="187" spans="1:25" ht="26.25" x14ac:dyDescent="0.25">
      <c r="A187" s="10" t="s">
        <v>233</v>
      </c>
      <c r="B187" s="29" t="s">
        <v>76</v>
      </c>
      <c r="C187" s="7"/>
      <c r="D187" s="7"/>
      <c r="E187" s="7"/>
      <c r="F187" s="7"/>
      <c r="G187" s="7"/>
      <c r="H187" s="7"/>
      <c r="I187" s="7"/>
      <c r="J187" s="7"/>
      <c r="K187" s="7"/>
      <c r="L187" s="8"/>
      <c r="M187" s="8"/>
      <c r="N187" s="8"/>
      <c r="O187" s="7"/>
      <c r="P187" s="7"/>
      <c r="Q187" s="7"/>
      <c r="R187" s="7"/>
      <c r="S187" s="7">
        <v>1</v>
      </c>
      <c r="T187" s="7">
        <v>36</v>
      </c>
      <c r="U187" s="7">
        <f t="shared" si="10"/>
        <v>36</v>
      </c>
      <c r="V187" s="7"/>
      <c r="W187" s="7"/>
      <c r="X187" s="7"/>
      <c r="Y187" s="9"/>
    </row>
    <row r="188" spans="1:25" ht="26.25" x14ac:dyDescent="0.25">
      <c r="A188" s="10" t="s">
        <v>234</v>
      </c>
      <c r="B188" s="29" t="s">
        <v>77</v>
      </c>
      <c r="C188" s="7"/>
      <c r="D188" s="7"/>
      <c r="E188" s="7"/>
      <c r="F188" s="7"/>
      <c r="G188" s="7"/>
      <c r="H188" s="7"/>
      <c r="I188" s="7"/>
      <c r="J188" s="7"/>
      <c r="K188" s="7"/>
      <c r="L188" s="8"/>
      <c r="M188" s="8"/>
      <c r="N188" s="8"/>
      <c r="O188" s="7"/>
      <c r="P188" s="7"/>
      <c r="Q188" s="7"/>
      <c r="R188" s="7"/>
      <c r="S188" s="7">
        <v>1</v>
      </c>
      <c r="T188" s="7">
        <v>36</v>
      </c>
      <c r="U188" s="7">
        <f t="shared" si="10"/>
        <v>36</v>
      </c>
      <c r="V188" s="7"/>
      <c r="W188" s="7"/>
      <c r="X188" s="7"/>
      <c r="Y188" s="13" t="s">
        <v>91</v>
      </c>
    </row>
    <row r="189" spans="1:25" ht="26.25" x14ac:dyDescent="0.25">
      <c r="A189" s="10" t="s">
        <v>235</v>
      </c>
      <c r="B189" s="29" t="s">
        <v>78</v>
      </c>
      <c r="C189" s="7"/>
      <c r="D189" s="7"/>
      <c r="E189" s="7"/>
      <c r="F189" s="7"/>
      <c r="G189" s="7"/>
      <c r="H189" s="7"/>
      <c r="I189" s="7"/>
      <c r="J189" s="7"/>
      <c r="K189" s="7"/>
      <c r="L189" s="8"/>
      <c r="M189" s="8"/>
      <c r="N189" s="8"/>
      <c r="O189" s="7"/>
      <c r="P189" s="7"/>
      <c r="Q189" s="7"/>
      <c r="R189" s="7"/>
      <c r="S189" s="7">
        <v>1</v>
      </c>
      <c r="T189" s="7">
        <v>36</v>
      </c>
      <c r="U189" s="7">
        <f t="shared" si="10"/>
        <v>36</v>
      </c>
      <c r="V189" s="7"/>
      <c r="W189" s="7"/>
      <c r="X189" s="7"/>
      <c r="Y189" s="9"/>
    </row>
    <row r="190" spans="1:25" ht="26.25" x14ac:dyDescent="0.25">
      <c r="A190" s="10" t="s">
        <v>236</v>
      </c>
      <c r="B190" s="29" t="s">
        <v>79</v>
      </c>
      <c r="C190" s="7"/>
      <c r="D190" s="7"/>
      <c r="E190" s="7"/>
      <c r="F190" s="7"/>
      <c r="G190" s="7"/>
      <c r="H190" s="7"/>
      <c r="I190" s="7"/>
      <c r="J190" s="7"/>
      <c r="K190" s="7"/>
      <c r="L190" s="8"/>
      <c r="M190" s="8"/>
      <c r="N190" s="8"/>
      <c r="O190" s="7"/>
      <c r="P190" s="7"/>
      <c r="Q190" s="7"/>
      <c r="R190" s="7"/>
      <c r="S190" s="7">
        <v>1</v>
      </c>
      <c r="T190" s="7">
        <v>36</v>
      </c>
      <c r="U190" s="7">
        <f t="shared" si="10"/>
        <v>36</v>
      </c>
      <c r="V190" s="7"/>
      <c r="W190" s="7"/>
      <c r="X190" s="7"/>
      <c r="Y190" s="9"/>
    </row>
    <row r="191" spans="1:25" x14ac:dyDescent="0.25">
      <c r="A191" s="10" t="s">
        <v>237</v>
      </c>
      <c r="B191" s="10" t="s">
        <v>80</v>
      </c>
      <c r="C191" s="7"/>
      <c r="D191" s="7"/>
      <c r="E191" s="7"/>
      <c r="F191" s="7"/>
      <c r="G191" s="7"/>
      <c r="H191" s="7"/>
      <c r="I191" s="7"/>
      <c r="J191" s="7"/>
      <c r="K191" s="7"/>
      <c r="L191" s="8"/>
      <c r="M191" s="8"/>
      <c r="N191" s="8"/>
      <c r="O191" s="7"/>
      <c r="P191" s="7"/>
      <c r="Q191" s="7"/>
      <c r="R191" s="7"/>
      <c r="S191" s="7">
        <v>1</v>
      </c>
      <c r="T191" s="7">
        <v>75</v>
      </c>
      <c r="U191" s="7">
        <f t="shared" si="10"/>
        <v>75</v>
      </c>
      <c r="V191" s="7"/>
      <c r="W191" s="7"/>
      <c r="X191" s="7"/>
      <c r="Y191" s="9"/>
    </row>
    <row r="192" spans="1:25" ht="26.25" x14ac:dyDescent="0.25">
      <c r="A192" s="10" t="s">
        <v>238</v>
      </c>
      <c r="B192" s="29" t="s">
        <v>90</v>
      </c>
      <c r="C192" s="7"/>
      <c r="D192" s="7">
        <f t="shared" ref="D192:D201" si="11">R192*S192</f>
        <v>8</v>
      </c>
      <c r="E192" s="7"/>
      <c r="F192" s="7"/>
      <c r="G192" s="7"/>
      <c r="H192" s="7"/>
      <c r="I192" s="7"/>
      <c r="J192" s="7"/>
      <c r="K192" s="7"/>
      <c r="L192" s="8"/>
      <c r="M192" s="8"/>
      <c r="N192" s="8"/>
      <c r="O192" s="7"/>
      <c r="P192" s="7"/>
      <c r="Q192" s="7"/>
      <c r="R192" s="7">
        <v>8</v>
      </c>
      <c r="S192" s="7">
        <v>1</v>
      </c>
      <c r="T192" s="7">
        <v>36</v>
      </c>
      <c r="U192" s="7">
        <f t="shared" si="10"/>
        <v>36</v>
      </c>
      <c r="V192" s="7"/>
      <c r="W192" s="7"/>
      <c r="X192" s="7"/>
      <c r="Y192" s="9"/>
    </row>
    <row r="193" spans="1:25" ht="24.75" customHeight="1" x14ac:dyDescent="0.25">
      <c r="A193" s="10" t="s">
        <v>283</v>
      </c>
      <c r="B193" s="29" t="s">
        <v>81</v>
      </c>
      <c r="C193" s="7"/>
      <c r="D193" s="7">
        <f t="shared" si="11"/>
        <v>8</v>
      </c>
      <c r="E193" s="7"/>
      <c r="F193" s="7"/>
      <c r="G193" s="7"/>
      <c r="H193" s="7"/>
      <c r="I193" s="7"/>
      <c r="J193" s="7"/>
      <c r="K193" s="7"/>
      <c r="L193" s="8"/>
      <c r="M193" s="8"/>
      <c r="N193" s="8"/>
      <c r="O193" s="7"/>
      <c r="P193" s="7"/>
      <c r="Q193" s="7"/>
      <c r="R193" s="7">
        <v>8</v>
      </c>
      <c r="S193" s="7">
        <v>1</v>
      </c>
      <c r="T193" s="7">
        <v>36</v>
      </c>
      <c r="U193" s="7">
        <f t="shared" si="10"/>
        <v>36</v>
      </c>
      <c r="V193" s="7"/>
      <c r="W193" s="7"/>
      <c r="X193" s="7"/>
      <c r="Y193" s="9"/>
    </row>
    <row r="194" spans="1:25" ht="26.25" x14ac:dyDescent="0.25">
      <c r="A194" s="10" t="s">
        <v>239</v>
      </c>
      <c r="B194" s="29" t="s">
        <v>82</v>
      </c>
      <c r="C194" s="7"/>
      <c r="D194" s="7">
        <f t="shared" si="11"/>
        <v>5</v>
      </c>
      <c r="E194" s="7"/>
      <c r="F194" s="7"/>
      <c r="G194" s="7"/>
      <c r="H194" s="7"/>
      <c r="I194" s="7"/>
      <c r="J194" s="7"/>
      <c r="K194" s="7"/>
      <c r="L194" s="8"/>
      <c r="M194" s="8"/>
      <c r="N194" s="8"/>
      <c r="O194" s="7"/>
      <c r="P194" s="7"/>
      <c r="Q194" s="7"/>
      <c r="R194" s="7">
        <v>5</v>
      </c>
      <c r="S194" s="7">
        <v>1</v>
      </c>
      <c r="T194" s="7">
        <v>36</v>
      </c>
      <c r="U194" s="7">
        <f t="shared" si="10"/>
        <v>36</v>
      </c>
      <c r="V194" s="7"/>
      <c r="W194" s="7"/>
      <c r="X194" s="7"/>
      <c r="Y194" s="13" t="s">
        <v>91</v>
      </c>
    </row>
    <row r="195" spans="1:25" ht="39" x14ac:dyDescent="0.25">
      <c r="A195" s="10" t="s">
        <v>240</v>
      </c>
      <c r="B195" s="29" t="s">
        <v>83</v>
      </c>
      <c r="C195" s="7"/>
      <c r="D195" s="7">
        <f t="shared" si="11"/>
        <v>8</v>
      </c>
      <c r="E195" s="7"/>
      <c r="F195" s="7"/>
      <c r="G195" s="7"/>
      <c r="H195" s="7"/>
      <c r="I195" s="7"/>
      <c r="J195" s="7"/>
      <c r="K195" s="7"/>
      <c r="L195" s="8"/>
      <c r="M195" s="8"/>
      <c r="N195" s="8"/>
      <c r="O195" s="7"/>
      <c r="P195" s="7"/>
      <c r="Q195" s="7"/>
      <c r="R195" s="7">
        <v>8</v>
      </c>
      <c r="S195" s="7">
        <v>1</v>
      </c>
      <c r="T195" s="7">
        <v>36</v>
      </c>
      <c r="U195" s="7">
        <f t="shared" si="10"/>
        <v>36</v>
      </c>
      <c r="V195" s="7"/>
      <c r="W195" s="7"/>
      <c r="X195" s="7"/>
      <c r="Y195" s="9"/>
    </row>
    <row r="196" spans="1:25" x14ac:dyDescent="0.25">
      <c r="A196" s="10" t="s">
        <v>284</v>
      </c>
      <c r="B196" s="10" t="s">
        <v>84</v>
      </c>
      <c r="C196" s="7"/>
      <c r="D196" s="7">
        <f t="shared" si="11"/>
        <v>14</v>
      </c>
      <c r="E196" s="7"/>
      <c r="F196" s="7"/>
      <c r="G196" s="7"/>
      <c r="H196" s="7"/>
      <c r="I196" s="7"/>
      <c r="J196" s="7"/>
      <c r="K196" s="7"/>
      <c r="L196" s="8"/>
      <c r="M196" s="8" t="s">
        <v>241</v>
      </c>
      <c r="N196" s="8"/>
      <c r="O196" s="7"/>
      <c r="P196" s="7"/>
      <c r="Q196" s="7"/>
      <c r="R196" s="7">
        <v>14</v>
      </c>
      <c r="S196" s="7">
        <v>1</v>
      </c>
      <c r="T196" s="7">
        <v>72</v>
      </c>
      <c r="U196" s="7">
        <f t="shared" si="10"/>
        <v>72</v>
      </c>
      <c r="V196" s="7"/>
      <c r="W196" s="7"/>
      <c r="X196" s="7"/>
      <c r="Y196" s="9"/>
    </row>
    <row r="197" spans="1:25" x14ac:dyDescent="0.25">
      <c r="A197" s="10" t="s">
        <v>285</v>
      </c>
      <c r="B197" s="10" t="s">
        <v>85</v>
      </c>
      <c r="C197" s="7"/>
      <c r="D197" s="7">
        <f t="shared" si="11"/>
        <v>8</v>
      </c>
      <c r="E197" s="7"/>
      <c r="F197" s="7"/>
      <c r="G197" s="7"/>
      <c r="H197" s="7"/>
      <c r="I197" s="7"/>
      <c r="J197" s="7"/>
      <c r="K197" s="7"/>
      <c r="L197" s="8"/>
      <c r="M197" s="8"/>
      <c r="N197" s="8"/>
      <c r="O197" s="7"/>
      <c r="P197" s="7"/>
      <c r="Q197" s="7"/>
      <c r="R197" s="7">
        <v>8</v>
      </c>
      <c r="S197" s="7">
        <v>1</v>
      </c>
      <c r="T197" s="7">
        <v>36</v>
      </c>
      <c r="U197" s="7">
        <f t="shared" si="10"/>
        <v>36</v>
      </c>
      <c r="V197" s="7"/>
      <c r="W197" s="7"/>
      <c r="X197" s="7"/>
      <c r="Y197" s="9"/>
    </row>
    <row r="198" spans="1:25" ht="26.25" x14ac:dyDescent="0.25">
      <c r="A198" s="10" t="s">
        <v>286</v>
      </c>
      <c r="B198" s="29" t="s">
        <v>86</v>
      </c>
      <c r="C198" s="7"/>
      <c r="D198" s="7">
        <f t="shared" si="11"/>
        <v>8</v>
      </c>
      <c r="E198" s="7"/>
      <c r="F198" s="7"/>
      <c r="G198" s="7"/>
      <c r="H198" s="7"/>
      <c r="I198" s="7"/>
      <c r="J198" s="7"/>
      <c r="K198" s="7"/>
      <c r="L198" s="8"/>
      <c r="M198" s="8"/>
      <c r="N198" s="8"/>
      <c r="O198" s="7"/>
      <c r="P198" s="7"/>
      <c r="Q198" s="7"/>
      <c r="R198" s="7">
        <v>8</v>
      </c>
      <c r="S198" s="7">
        <v>1</v>
      </c>
      <c r="T198" s="7">
        <v>36</v>
      </c>
      <c r="U198" s="7">
        <f t="shared" si="10"/>
        <v>36</v>
      </c>
      <c r="V198" s="7"/>
      <c r="W198" s="7"/>
      <c r="X198" s="7"/>
      <c r="Y198" s="9"/>
    </row>
    <row r="199" spans="1:25" ht="26.25" x14ac:dyDescent="0.25">
      <c r="A199" s="10" t="s">
        <v>287</v>
      </c>
      <c r="B199" s="29" t="s">
        <v>87</v>
      </c>
      <c r="C199" s="7"/>
      <c r="D199" s="7">
        <f t="shared" si="11"/>
        <v>6</v>
      </c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7"/>
      <c r="P199" s="7"/>
      <c r="Q199" s="7"/>
      <c r="R199" s="7">
        <v>6</v>
      </c>
      <c r="S199" s="7">
        <v>1</v>
      </c>
      <c r="T199" s="7">
        <v>36</v>
      </c>
      <c r="U199" s="7">
        <f t="shared" si="10"/>
        <v>36</v>
      </c>
      <c r="V199" s="7"/>
      <c r="W199" s="7"/>
      <c r="X199" s="7"/>
      <c r="Y199" s="13" t="s">
        <v>91</v>
      </c>
    </row>
    <row r="200" spans="1:25" ht="39" x14ac:dyDescent="0.25">
      <c r="A200" s="10" t="s">
        <v>242</v>
      </c>
      <c r="B200" s="29" t="s">
        <v>88</v>
      </c>
      <c r="C200" s="7"/>
      <c r="D200" s="7">
        <f t="shared" si="11"/>
        <v>6</v>
      </c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7"/>
      <c r="P200" s="7"/>
      <c r="Q200" s="7"/>
      <c r="R200" s="7">
        <v>6</v>
      </c>
      <c r="S200" s="7">
        <v>1</v>
      </c>
      <c r="T200" s="7">
        <v>36</v>
      </c>
      <c r="U200" s="7">
        <v>36</v>
      </c>
      <c r="V200" s="7"/>
      <c r="W200" s="7"/>
      <c r="X200" s="7"/>
      <c r="Y200" s="13" t="s">
        <v>91</v>
      </c>
    </row>
    <row r="201" spans="1:25" ht="26.25" x14ac:dyDescent="0.25">
      <c r="A201" s="10" t="s">
        <v>243</v>
      </c>
      <c r="B201" s="29" t="s">
        <v>89</v>
      </c>
      <c r="C201" s="7"/>
      <c r="D201" s="7">
        <f t="shared" si="11"/>
        <v>6</v>
      </c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7"/>
      <c r="P201" s="7"/>
      <c r="Q201" s="7"/>
      <c r="R201" s="7">
        <v>6</v>
      </c>
      <c r="S201" s="7">
        <v>1</v>
      </c>
      <c r="T201" s="7">
        <v>36</v>
      </c>
      <c r="U201" s="7">
        <f>S201*T201</f>
        <v>36</v>
      </c>
      <c r="V201" s="7"/>
      <c r="W201" s="7"/>
      <c r="X201" s="7"/>
      <c r="Y201" s="13" t="s">
        <v>91</v>
      </c>
    </row>
    <row r="202" spans="1:25" x14ac:dyDescent="0.25">
      <c r="A202" s="10" t="s">
        <v>244</v>
      </c>
      <c r="B202" s="29" t="s">
        <v>53</v>
      </c>
      <c r="C202" s="7"/>
      <c r="D202" s="7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7"/>
      <c r="P202" s="7"/>
      <c r="Q202" s="7"/>
      <c r="R202" s="7"/>
      <c r="S202" s="7"/>
      <c r="T202" s="7"/>
      <c r="U202" s="7"/>
      <c r="V202" s="7">
        <v>1</v>
      </c>
      <c r="W202" s="7">
        <v>4</v>
      </c>
      <c r="X202" s="7">
        <f>V202*W202</f>
        <v>4</v>
      </c>
      <c r="Y202" s="9"/>
    </row>
    <row r="203" spans="1:25" x14ac:dyDescent="0.25">
      <c r="A203" s="10" t="s">
        <v>245</v>
      </c>
      <c r="B203" s="29" t="s">
        <v>54</v>
      </c>
      <c r="C203" s="7"/>
      <c r="D203" s="7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7"/>
      <c r="P203" s="7"/>
      <c r="Q203" s="7"/>
      <c r="R203" s="7"/>
      <c r="S203" s="7"/>
      <c r="T203" s="7"/>
      <c r="U203" s="7"/>
      <c r="V203" s="7">
        <v>1</v>
      </c>
      <c r="W203" s="7">
        <v>12</v>
      </c>
      <c r="X203" s="7">
        <f>V203*W203</f>
        <v>12</v>
      </c>
      <c r="Y203" s="9"/>
    </row>
    <row r="204" spans="1:25" x14ac:dyDescent="0.25">
      <c r="A204" s="10" t="s">
        <v>246</v>
      </c>
      <c r="B204" s="29" t="s">
        <v>55</v>
      </c>
      <c r="C204" s="7"/>
      <c r="D204" s="7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7"/>
      <c r="P204" s="7"/>
      <c r="Q204" s="7"/>
      <c r="R204" s="7"/>
      <c r="S204" s="7"/>
      <c r="T204" s="7"/>
      <c r="U204" s="7"/>
      <c r="V204" s="7">
        <v>1</v>
      </c>
      <c r="W204" s="7">
        <v>3</v>
      </c>
      <c r="X204" s="7">
        <f>V204*W204</f>
        <v>3</v>
      </c>
      <c r="Y204" s="9"/>
    </row>
    <row r="205" spans="1:25" s="24" customFormat="1" x14ac:dyDescent="0.25">
      <c r="A205" s="63"/>
      <c r="B205" s="73" t="s">
        <v>56</v>
      </c>
      <c r="C205" s="63">
        <f>SUM(C180:C204)</f>
        <v>14</v>
      </c>
      <c r="D205" s="63">
        <f>SUM(D180:D204)</f>
        <v>77</v>
      </c>
      <c r="E205" s="63"/>
      <c r="F205" s="63">
        <f>SUM(F180:F204)</f>
        <v>9</v>
      </c>
      <c r="G205" s="63"/>
      <c r="H205" s="63"/>
      <c r="I205" s="63"/>
      <c r="J205" s="63">
        <f>SUM(J180:J204)</f>
        <v>1</v>
      </c>
      <c r="K205" s="63">
        <f>SUM(K180:K204)</f>
        <v>1</v>
      </c>
      <c r="L205" s="65"/>
      <c r="M205" s="65"/>
      <c r="N205" s="65"/>
      <c r="O205" s="63"/>
      <c r="P205" s="63"/>
      <c r="Q205" s="63"/>
      <c r="R205" s="63"/>
      <c r="S205" s="63">
        <f>SUM(S180:S204)</f>
        <v>18</v>
      </c>
      <c r="T205" s="63"/>
      <c r="U205" s="63">
        <f>SUM(U180:U204)</f>
        <v>723</v>
      </c>
      <c r="V205" s="63">
        <f>SUM(V180:V204)</f>
        <v>3</v>
      </c>
      <c r="W205" s="63"/>
      <c r="X205" s="63">
        <f>SUM(X180:X204)</f>
        <v>19</v>
      </c>
      <c r="Y205" s="66"/>
    </row>
    <row r="206" spans="1:25" x14ac:dyDescent="0.25">
      <c r="A206" s="56"/>
      <c r="B206" s="45" t="s">
        <v>92</v>
      </c>
      <c r="C206" s="118" t="s">
        <v>9</v>
      </c>
      <c r="D206" s="118" t="s">
        <v>123</v>
      </c>
    </row>
    <row r="207" spans="1:25" x14ac:dyDescent="0.25">
      <c r="A207" s="56"/>
      <c r="B207" s="22" t="s">
        <v>29</v>
      </c>
      <c r="C207" s="14">
        <f>F205*F5</f>
        <v>144</v>
      </c>
      <c r="D207" s="14">
        <f>F205</f>
        <v>9</v>
      </c>
    </row>
    <row r="208" spans="1:25" x14ac:dyDescent="0.25">
      <c r="A208" s="56"/>
      <c r="B208" s="22" t="s">
        <v>69</v>
      </c>
      <c r="C208" s="14">
        <f>J205*J5</f>
        <v>30</v>
      </c>
      <c r="D208" s="14">
        <f>J205</f>
        <v>1</v>
      </c>
    </row>
    <row r="209" spans="1:25" x14ac:dyDescent="0.25">
      <c r="A209" s="56"/>
      <c r="B209" s="22" t="s">
        <v>58</v>
      </c>
      <c r="C209" s="14">
        <f>K205*K5</f>
        <v>20</v>
      </c>
      <c r="D209" s="14">
        <f>K205</f>
        <v>1</v>
      </c>
    </row>
    <row r="210" spans="1:25" x14ac:dyDescent="0.25">
      <c r="A210" s="56"/>
      <c r="B210" s="22" t="s">
        <v>288</v>
      </c>
      <c r="C210" s="136">
        <f>U205</f>
        <v>723</v>
      </c>
      <c r="D210" s="136">
        <f>S205</f>
        <v>18</v>
      </c>
    </row>
    <row r="211" spans="1:25" x14ac:dyDescent="0.25">
      <c r="A211" s="56"/>
      <c r="B211" s="22" t="s">
        <v>93</v>
      </c>
      <c r="C211" s="136"/>
      <c r="D211" s="136"/>
    </row>
    <row r="212" spans="1:25" x14ac:dyDescent="0.25">
      <c r="A212" s="56"/>
      <c r="B212" s="22" t="s">
        <v>1</v>
      </c>
      <c r="C212" s="14">
        <f>X205</f>
        <v>19</v>
      </c>
      <c r="D212" s="14">
        <f>V205</f>
        <v>3</v>
      </c>
    </row>
    <row r="213" spans="1:25" x14ac:dyDescent="0.25">
      <c r="A213" s="56"/>
      <c r="B213" s="55" t="s">
        <v>56</v>
      </c>
      <c r="C213" s="39">
        <f>SUM(C207:C212)</f>
        <v>936</v>
      </c>
      <c r="D213" s="39">
        <f>SUM(D207:D212)</f>
        <v>32</v>
      </c>
    </row>
    <row r="214" spans="1:25" x14ac:dyDescent="0.25">
      <c r="A214" s="5"/>
      <c r="B214" s="27"/>
      <c r="X214" s="75"/>
    </row>
    <row r="215" spans="1:25" x14ac:dyDescent="0.25">
      <c r="B215" s="93"/>
      <c r="C215" s="92"/>
      <c r="D215" s="92"/>
      <c r="E215" s="5"/>
    </row>
    <row r="216" spans="1:25" x14ac:dyDescent="0.25">
      <c r="A216" s="60">
        <v>8</v>
      </c>
      <c r="B216" s="94" t="s">
        <v>255</v>
      </c>
      <c r="C216" s="94"/>
      <c r="D216" s="94"/>
      <c r="E216" s="94"/>
      <c r="F216" s="94"/>
      <c r="G216" s="94"/>
      <c r="H216" s="94"/>
      <c r="I216" s="94"/>
      <c r="J216" s="94"/>
      <c r="K216" s="60"/>
      <c r="L216" s="61"/>
      <c r="M216" s="61"/>
      <c r="N216" s="61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2"/>
    </row>
    <row r="217" spans="1:25" ht="26.25" x14ac:dyDescent="0.25">
      <c r="A217" s="7" t="s">
        <v>289</v>
      </c>
      <c r="B217" s="57" t="s">
        <v>249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8"/>
      <c r="N217" s="8"/>
      <c r="O217" s="8"/>
      <c r="P217" s="7"/>
      <c r="Q217" s="7"/>
      <c r="R217" s="7"/>
      <c r="S217" s="7"/>
      <c r="T217" s="7"/>
      <c r="U217" s="7"/>
      <c r="V217" s="7">
        <v>1</v>
      </c>
      <c r="W217" s="7">
        <v>12</v>
      </c>
      <c r="X217" s="7">
        <f t="shared" ref="X217:X223" si="12">V217*W217</f>
        <v>12</v>
      </c>
      <c r="Y217" s="9"/>
    </row>
    <row r="218" spans="1:25" x14ac:dyDescent="0.25">
      <c r="A218" s="7" t="s">
        <v>290</v>
      </c>
      <c r="B218" s="7" t="s">
        <v>256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8"/>
      <c r="N218" s="8"/>
      <c r="O218" s="8"/>
      <c r="P218" s="7"/>
      <c r="Q218" s="7"/>
      <c r="R218" s="7"/>
      <c r="S218" s="7"/>
      <c r="T218" s="7"/>
      <c r="U218" s="7"/>
      <c r="V218" s="7">
        <v>14</v>
      </c>
      <c r="W218" s="7">
        <v>20</v>
      </c>
      <c r="X218" s="7">
        <f t="shared" si="12"/>
        <v>280</v>
      </c>
      <c r="Y218" s="9"/>
    </row>
    <row r="219" spans="1:25" x14ac:dyDescent="0.25">
      <c r="A219" s="7" t="s">
        <v>291</v>
      </c>
      <c r="B219" s="7" t="s">
        <v>250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8"/>
      <c r="N219" s="8"/>
      <c r="O219" s="8"/>
      <c r="P219" s="7"/>
      <c r="Q219" s="7"/>
      <c r="R219" s="7"/>
      <c r="S219" s="7"/>
      <c r="T219" s="7"/>
      <c r="U219" s="7"/>
      <c r="V219" s="7">
        <v>2</v>
      </c>
      <c r="W219" s="7">
        <v>10</v>
      </c>
      <c r="X219" s="7">
        <f t="shared" si="12"/>
        <v>20</v>
      </c>
      <c r="Y219" s="9"/>
    </row>
    <row r="220" spans="1:25" x14ac:dyDescent="0.25">
      <c r="A220" s="7" t="s">
        <v>292</v>
      </c>
      <c r="B220" s="7" t="s">
        <v>251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8"/>
      <c r="N220" s="8"/>
      <c r="O220" s="8"/>
      <c r="P220" s="7"/>
      <c r="Q220" s="7"/>
      <c r="R220" s="7"/>
      <c r="S220" s="7"/>
      <c r="T220" s="7"/>
      <c r="U220" s="7"/>
      <c r="V220" s="7">
        <v>1</v>
      </c>
      <c r="W220" s="7">
        <v>20</v>
      </c>
      <c r="X220" s="7">
        <f t="shared" si="12"/>
        <v>20</v>
      </c>
      <c r="Y220" s="9"/>
    </row>
    <row r="221" spans="1:25" x14ac:dyDescent="0.25">
      <c r="A221" s="7" t="s">
        <v>293</v>
      </c>
      <c r="B221" s="7" t="s">
        <v>252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8"/>
      <c r="N221" s="8"/>
      <c r="O221" s="8"/>
      <c r="P221" s="7"/>
      <c r="Q221" s="7"/>
      <c r="R221" s="7"/>
      <c r="S221" s="7"/>
      <c r="T221" s="7"/>
      <c r="U221" s="7"/>
      <c r="V221" s="7">
        <v>2</v>
      </c>
      <c r="W221" s="7">
        <v>20</v>
      </c>
      <c r="X221" s="7">
        <f t="shared" si="12"/>
        <v>40</v>
      </c>
      <c r="Y221" s="9"/>
    </row>
    <row r="222" spans="1:25" x14ac:dyDescent="0.25">
      <c r="A222" s="7" t="s">
        <v>294</v>
      </c>
      <c r="B222" s="7" t="s">
        <v>253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8"/>
      <c r="N222" s="8"/>
      <c r="O222" s="8"/>
      <c r="P222" s="7"/>
      <c r="Q222" s="7"/>
      <c r="R222" s="7"/>
      <c r="S222" s="7"/>
      <c r="T222" s="7"/>
      <c r="U222" s="7"/>
      <c r="V222" s="7">
        <v>1</v>
      </c>
      <c r="W222" s="7">
        <v>20</v>
      </c>
      <c r="X222" s="7">
        <f t="shared" si="12"/>
        <v>20</v>
      </c>
      <c r="Y222" s="9"/>
    </row>
    <row r="223" spans="1:25" x14ac:dyDescent="0.25">
      <c r="A223" s="7" t="s">
        <v>295</v>
      </c>
      <c r="B223" s="7" t="s">
        <v>254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8"/>
      <c r="N223" s="8"/>
      <c r="O223" s="8"/>
      <c r="P223" s="7"/>
      <c r="Q223" s="7"/>
      <c r="R223" s="7"/>
      <c r="S223" s="7"/>
      <c r="T223" s="7"/>
      <c r="U223" s="7"/>
      <c r="V223" s="7">
        <v>1</v>
      </c>
      <c r="W223" s="7">
        <v>12</v>
      </c>
      <c r="X223" s="7">
        <f t="shared" si="12"/>
        <v>12</v>
      </c>
      <c r="Y223" s="9"/>
    </row>
    <row r="224" spans="1:25" x14ac:dyDescent="0.25">
      <c r="A224" s="60"/>
      <c r="B224" s="64" t="s">
        <v>56</v>
      </c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1"/>
      <c r="N224" s="61"/>
      <c r="O224" s="61"/>
      <c r="P224" s="60"/>
      <c r="Q224" s="60"/>
      <c r="R224" s="60"/>
      <c r="S224" s="60"/>
      <c r="T224" s="60"/>
      <c r="U224" s="60"/>
      <c r="V224" s="63">
        <f>SUM(V216:V223)</f>
        <v>22</v>
      </c>
      <c r="W224" s="63"/>
      <c r="X224" s="63">
        <f>SUM(X216:X223)</f>
        <v>404</v>
      </c>
      <c r="Y224" s="62"/>
    </row>
    <row r="225" spans="1:25" s="21" customFormat="1" ht="26.25" x14ac:dyDescent="0.25">
      <c r="A225" s="84"/>
      <c r="B225" s="122" t="s">
        <v>258</v>
      </c>
      <c r="C225" s="58" t="s">
        <v>9</v>
      </c>
      <c r="D225" s="58" t="s">
        <v>123</v>
      </c>
      <c r="E225" s="84"/>
      <c r="F225" s="84"/>
      <c r="G225" s="84"/>
      <c r="H225" s="84"/>
      <c r="I225" s="84"/>
      <c r="J225" s="84"/>
      <c r="K225" s="84"/>
      <c r="L225" s="84"/>
      <c r="M225" s="85"/>
      <c r="N225" s="85"/>
      <c r="O225" s="85"/>
      <c r="P225" s="84"/>
      <c r="Q225" s="84"/>
      <c r="R225" s="84"/>
      <c r="S225" s="84"/>
      <c r="T225" s="84"/>
      <c r="U225" s="84"/>
      <c r="V225" s="104"/>
      <c r="W225" s="104"/>
      <c r="X225" s="104"/>
      <c r="Y225" s="86"/>
    </row>
    <row r="226" spans="1:25" s="21" customFormat="1" x14ac:dyDescent="0.25">
      <c r="A226" s="84"/>
      <c r="B226" s="14" t="s">
        <v>1</v>
      </c>
      <c r="C226" s="14">
        <f>X224</f>
        <v>404</v>
      </c>
      <c r="D226" s="14">
        <f>V224</f>
        <v>22</v>
      </c>
      <c r="E226" s="84"/>
      <c r="F226" s="84"/>
      <c r="G226" s="84"/>
      <c r="H226" s="84"/>
      <c r="I226" s="84"/>
      <c r="J226" s="84"/>
      <c r="K226" s="84"/>
      <c r="L226" s="84"/>
      <c r="M226" s="85"/>
      <c r="N226" s="85"/>
      <c r="O226" s="85"/>
      <c r="P226" s="84"/>
      <c r="Q226" s="84"/>
      <c r="R226" s="84"/>
      <c r="S226" s="84"/>
      <c r="T226" s="84"/>
      <c r="U226" s="84"/>
      <c r="V226" s="104"/>
      <c r="W226" s="104"/>
      <c r="X226" s="104"/>
      <c r="Y226" s="86"/>
    </row>
    <row r="227" spans="1:25" x14ac:dyDescent="0.25">
      <c r="B227" s="49" t="s">
        <v>56</v>
      </c>
      <c r="C227" s="39">
        <f>SUM(C217:C226)</f>
        <v>404</v>
      </c>
      <c r="D227" s="39">
        <f>SUM(D217:D226)</f>
        <v>22</v>
      </c>
      <c r="E227" s="5"/>
    </row>
    <row r="228" spans="1:25" x14ac:dyDescent="0.25">
      <c r="B228" s="93"/>
      <c r="C228" s="92"/>
      <c r="D228" s="92"/>
      <c r="E228" s="5"/>
    </row>
    <row r="229" spans="1:25" x14ac:dyDescent="0.25">
      <c r="B229" s="49" t="s">
        <v>259</v>
      </c>
      <c r="C229" s="100" t="s">
        <v>9</v>
      </c>
      <c r="D229" s="101" t="s">
        <v>123</v>
      </c>
      <c r="E229" s="87"/>
    </row>
    <row r="230" spans="1:25" x14ac:dyDescent="0.25">
      <c r="B230" s="14" t="s">
        <v>116</v>
      </c>
      <c r="C230" s="96">
        <f>C18</f>
        <v>24</v>
      </c>
      <c r="D230" s="98">
        <f>D18</f>
        <v>1</v>
      </c>
      <c r="E230" s="99"/>
      <c r="F230" s="95"/>
    </row>
    <row r="231" spans="1:25" x14ac:dyDescent="0.25">
      <c r="B231" s="14" t="s">
        <v>29</v>
      </c>
      <c r="C231" s="96">
        <f>C19+C37+C64+C101+C136+C168+C207</f>
        <v>768</v>
      </c>
      <c r="D231" s="98">
        <f>D19+D37+D64+D101+D136+D168+D207</f>
        <v>48</v>
      </c>
      <c r="E231" s="99"/>
      <c r="F231" s="95"/>
    </row>
    <row r="232" spans="1:25" x14ac:dyDescent="0.25">
      <c r="B232" s="14" t="s">
        <v>30</v>
      </c>
      <c r="C232" s="96">
        <f>C38+C65+C102+C137+C169</f>
        <v>410</v>
      </c>
      <c r="D232" s="98">
        <f>D38+D65+D102+D137+D169</f>
        <v>41</v>
      </c>
      <c r="E232" s="99"/>
      <c r="F232" s="95"/>
    </row>
    <row r="233" spans="1:25" x14ac:dyDescent="0.25">
      <c r="B233" s="14" t="s">
        <v>31</v>
      </c>
      <c r="C233" s="96">
        <f>C66+C103+C138+C170</f>
        <v>420</v>
      </c>
      <c r="D233" s="98">
        <f>D66+D103+D138+D170</f>
        <v>7</v>
      </c>
      <c r="E233" s="99"/>
      <c r="F233" s="95"/>
    </row>
    <row r="234" spans="1:25" x14ac:dyDescent="0.25">
      <c r="B234" s="14" t="s">
        <v>32</v>
      </c>
      <c r="C234" s="96">
        <f>C39+C104+C139+C171</f>
        <v>320</v>
      </c>
      <c r="D234" s="98">
        <f>D39+D104+D139+D171</f>
        <v>8</v>
      </c>
      <c r="E234" s="99"/>
      <c r="F234" s="95"/>
    </row>
    <row r="235" spans="1:25" x14ac:dyDescent="0.25">
      <c r="B235" s="14" t="s">
        <v>69</v>
      </c>
      <c r="C235" s="96">
        <f>C40+C67+C140+C208</f>
        <v>150</v>
      </c>
      <c r="D235" s="98">
        <f>D40+D67+D140+D208</f>
        <v>5</v>
      </c>
      <c r="E235" s="99"/>
      <c r="F235" s="95"/>
    </row>
    <row r="236" spans="1:25" x14ac:dyDescent="0.25">
      <c r="B236" s="14" t="s">
        <v>58</v>
      </c>
      <c r="C236" s="96">
        <f>C68+C172+C209</f>
        <v>60</v>
      </c>
      <c r="D236" s="98">
        <f>D68+D172+D209</f>
        <v>3</v>
      </c>
      <c r="E236" s="99"/>
      <c r="F236" s="95"/>
    </row>
    <row r="237" spans="1:25" x14ac:dyDescent="0.25">
      <c r="B237" s="14" t="s">
        <v>59</v>
      </c>
      <c r="C237" s="102">
        <f>C41+C69+C105+C141+C173</f>
        <v>1013</v>
      </c>
      <c r="D237" s="98">
        <f>D41+D69+D105+D141+D173</f>
        <v>14</v>
      </c>
      <c r="E237" s="99"/>
      <c r="F237" s="95"/>
    </row>
    <row r="238" spans="1:25" x14ac:dyDescent="0.25">
      <c r="B238" s="14" t="s">
        <v>247</v>
      </c>
      <c r="C238" s="124">
        <f>C42+C70+C106+C142+C174+C210</f>
        <v>2670.75</v>
      </c>
      <c r="D238" s="126">
        <f>D42+D70+D106+D142+D174+D210</f>
        <v>47</v>
      </c>
      <c r="E238" s="99"/>
      <c r="F238" s="95"/>
    </row>
    <row r="239" spans="1:25" x14ac:dyDescent="0.25">
      <c r="B239" s="14" t="s">
        <v>248</v>
      </c>
      <c r="C239" s="125"/>
      <c r="D239" s="127"/>
      <c r="E239" s="99"/>
      <c r="F239" s="95"/>
    </row>
    <row r="240" spans="1:25" x14ac:dyDescent="0.25">
      <c r="B240" s="14" t="s">
        <v>1</v>
      </c>
      <c r="C240" s="96">
        <f>C20+C44+C72+C108+C144+C176+C212</f>
        <v>441</v>
      </c>
      <c r="D240" s="98">
        <f>D20+D44+D72+D108+D144+D176+D212</f>
        <v>31</v>
      </c>
      <c r="E240" s="99"/>
      <c r="F240" s="95"/>
    </row>
    <row r="241" spans="2:6" ht="26.25" x14ac:dyDescent="0.25">
      <c r="B241" s="103" t="s">
        <v>257</v>
      </c>
      <c r="C241" s="96">
        <f>C227</f>
        <v>404</v>
      </c>
      <c r="D241" s="98">
        <f>D227</f>
        <v>22</v>
      </c>
      <c r="E241" s="99"/>
      <c r="F241" s="95"/>
    </row>
    <row r="242" spans="2:6" x14ac:dyDescent="0.25">
      <c r="B242" s="49" t="s">
        <v>56</v>
      </c>
      <c r="C242" s="51">
        <f>SUM(C230:C241)</f>
        <v>6680.75</v>
      </c>
      <c r="D242" s="97">
        <f>SUM(D230:D241)</f>
        <v>227</v>
      </c>
      <c r="E242" s="87"/>
    </row>
    <row r="244" spans="2:6" x14ac:dyDescent="0.25">
      <c r="B244" s="105" t="s">
        <v>260</v>
      </c>
      <c r="C244" s="105">
        <f>C16+C35+C62+C99+C134+C166+C205</f>
        <v>185</v>
      </c>
      <c r="D244" s="105"/>
    </row>
    <row r="245" spans="2:6" x14ac:dyDescent="0.25">
      <c r="B245" s="105" t="s">
        <v>21</v>
      </c>
      <c r="C245" s="106">
        <f>D35+D62+D99+D134+D166+D205</f>
        <v>852</v>
      </c>
      <c r="D245" s="105"/>
    </row>
  </sheetData>
  <mergeCells count="27">
    <mergeCell ref="C70:C71"/>
    <mergeCell ref="D42:D43"/>
    <mergeCell ref="D70:D71"/>
    <mergeCell ref="E3:G3"/>
    <mergeCell ref="E4:G4"/>
    <mergeCell ref="C42:C43"/>
    <mergeCell ref="D174:D175"/>
    <mergeCell ref="D210:D211"/>
    <mergeCell ref="L3:P3"/>
    <mergeCell ref="Q3:U3"/>
    <mergeCell ref="V3:X3"/>
    <mergeCell ref="V1:Y1"/>
    <mergeCell ref="C238:C239"/>
    <mergeCell ref="D238:D239"/>
    <mergeCell ref="B3:B4"/>
    <mergeCell ref="A3:A4"/>
    <mergeCell ref="C3:C4"/>
    <mergeCell ref="D3:D4"/>
    <mergeCell ref="H3:K3"/>
    <mergeCell ref="Y119:Y121"/>
    <mergeCell ref="C142:C143"/>
    <mergeCell ref="A100:A107"/>
    <mergeCell ref="C210:C211"/>
    <mergeCell ref="C106:C107"/>
    <mergeCell ref="C174:C175"/>
    <mergeCell ref="D106:D107"/>
    <mergeCell ref="D142:D143"/>
  </mergeCells>
  <pageMargins left="0.7" right="0.7" top="0.75" bottom="0.75" header="0.3" footer="0.3"/>
  <pageSetup paperSize="8" scale="80" orientation="landscape" r:id="rId1"/>
  <rowBreaks count="6" manualBreakCount="6">
    <brk id="73" max="16383" man="1"/>
    <brk id="109" max="16383" man="1"/>
    <brk id="145" max="16383" man="1"/>
    <brk id="177" max="16383" man="1"/>
    <brk id="213" max="16383" man="1"/>
    <brk id="2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2015-02-24T13:27:29Z</dcterms:modified>
</cp:coreProperties>
</file>