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ī_darbgrāmata" defaultThemeVersion="124226"/>
  <mc:AlternateContent xmlns:mc="http://schemas.openxmlformats.org/markup-compatibility/2006">
    <mc:Choice Requires="x15">
      <x15ac:absPath xmlns:x15ac="http://schemas.microsoft.com/office/spreadsheetml/2010/11/ac" url="M:\01J00 Juridiskais departaments\01J02 Iepirkumu nodaļa\Iepirkumi\2017\50_AK_Būvdarbi Ķīpsalas 6B_Jevg\2_ Nolikums\"/>
    </mc:Choice>
  </mc:AlternateContent>
  <bookViews>
    <workbookView xWindow="0" yWindow="0" windowWidth="28800" windowHeight="12300" tabRatio="817" activeTab="2"/>
  </bookViews>
  <sheets>
    <sheet name="koptame" sheetId="29" r:id="rId1"/>
    <sheet name="kops_1" sheetId="25" r:id="rId2"/>
    <sheet name=" 1-1" sheetId="1" r:id="rId3"/>
    <sheet name=" 1-2" sheetId="2" r:id="rId4"/>
    <sheet name=" 1-3" sheetId="3" r:id="rId5"/>
    <sheet name=" 1-4" sheetId="4" r:id="rId6"/>
    <sheet name=" 1-5" sheetId="5" r:id="rId7"/>
    <sheet name=" 1-6" sheetId="6" r:id="rId8"/>
    <sheet name=" 1-7" sheetId="7" r:id="rId9"/>
    <sheet name=" 1-8" sheetId="8" r:id="rId10"/>
    <sheet name=" 1-9-1" sheetId="35" r:id="rId11"/>
    <sheet name=" 1-9-2" sheetId="36" r:id="rId12"/>
    <sheet name=" 1-9-3" sheetId="37" r:id="rId13"/>
    <sheet name=" 1-9-4" sheetId="38" r:id="rId14"/>
    <sheet name=" 1-9-5" sheetId="39" r:id="rId15"/>
    <sheet name=" 1-9-6" sheetId="40" r:id="rId16"/>
    <sheet name=" 1-9-7" sheetId="41" r:id="rId17"/>
    <sheet name=" 1-9-8" sheetId="42" r:id="rId18"/>
    <sheet name=" 1-9-9" sheetId="43" r:id="rId19"/>
    <sheet name=" 1-9-10" sheetId="44" r:id="rId20"/>
    <sheet name=" 1-9-11" sheetId="45" r:id="rId21"/>
    <sheet name=" 1-9-12" sheetId="46" r:id="rId22"/>
    <sheet name=" 1-9-13" sheetId="47" r:id="rId23"/>
    <sheet name=" 1-9-14" sheetId="33" r:id="rId24"/>
    <sheet name=" 1-9-15" sheetId="34" r:id="rId25"/>
    <sheet name=" 1-9-16" sheetId="48" r:id="rId26"/>
    <sheet name=" 1-9-17" sheetId="49" r:id="rId27"/>
    <sheet name=" 1-9-18" sheetId="50" r:id="rId28"/>
    <sheet name=" 1-9-19" sheetId="52" r:id="rId29"/>
    <sheet name=" 1-9-20" sheetId="53" r:id="rId30"/>
    <sheet name=" 1-9-21" sheetId="54" r:id="rId31"/>
    <sheet name=" 1-9-22" sheetId="55" r:id="rId32"/>
    <sheet name=" 1-9-23" sheetId="56" r:id="rId33"/>
    <sheet name=" 1-10" sheetId="10" r:id="rId34"/>
    <sheet name="1-11" sheetId="66" r:id="rId35"/>
    <sheet name="kops_2" sheetId="26" r:id="rId36"/>
    <sheet name=" 2-1" sheetId="11" r:id="rId37"/>
    <sheet name=" 2-2" sheetId="12" r:id="rId38"/>
    <sheet name=" 2-3" sheetId="13" r:id="rId39"/>
    <sheet name=" 2-4" sheetId="14" r:id="rId40"/>
    <sheet name=" 2-5" sheetId="15" r:id="rId41"/>
    <sheet name=" 2-6" sheetId="16" r:id="rId42"/>
    <sheet name=" 2-7" sheetId="17" r:id="rId43"/>
    <sheet name=" 2-8" sheetId="18" r:id="rId44"/>
    <sheet name=" 2-9" sheetId="19" r:id="rId45"/>
    <sheet name=" 2-10" sheetId="20" r:id="rId46"/>
    <sheet name=" 2-11" sheetId="21" r:id="rId47"/>
    <sheet name="kops_3" sheetId="27" r:id="rId48"/>
    <sheet name=" 3-1" sheetId="22" r:id="rId49"/>
    <sheet name=" 3-2" sheetId="60" r:id="rId50"/>
    <sheet name="kops_4" sheetId="28" r:id="rId51"/>
    <sheet name=" 4-1" sheetId="23" r:id="rId52"/>
    <sheet name=" 4-2" sheetId="30" r:id="rId53"/>
    <sheet name=" 4-3" sheetId="31" r:id="rId54"/>
    <sheet name=" 4-4" sheetId="32" r:id="rId55"/>
    <sheet name="kops_5" sheetId="65" r:id="rId56"/>
    <sheet name="5-1" sheetId="64" r:id="rId57"/>
    <sheet name="5-2" sheetId="63" r:id="rId58"/>
    <sheet name="5-3" sheetId="62" r:id="rId59"/>
  </sheets>
  <externalReferences>
    <externalReference r:id="rId60"/>
  </externalReferences>
  <definedNames>
    <definedName name="_xlnm._FilterDatabase" localSheetId="2" hidden="1">' 1-1'!$A$9:$Q$36</definedName>
    <definedName name="_xlnm._FilterDatabase" localSheetId="33" hidden="1">' 1-10'!$A$9:$Q$38</definedName>
    <definedName name="_xlnm._FilterDatabase" localSheetId="3" hidden="1">' 1-2'!$A$9:$Q$50</definedName>
    <definedName name="_xlnm._FilterDatabase" localSheetId="5" hidden="1">' 1-4'!$A$9:$Q$304</definedName>
    <definedName name="_xlnm._FilterDatabase" localSheetId="6" hidden="1">' 1-5'!$A$9:$Q$35</definedName>
    <definedName name="_xlnm._FilterDatabase" localSheetId="7" hidden="1">' 1-6'!$A$9:$Q$112</definedName>
    <definedName name="_xlnm._FilterDatabase" localSheetId="8" hidden="1">' 1-7'!$A$9:$Q$150</definedName>
    <definedName name="_xlnm._FilterDatabase" localSheetId="9" hidden="1">' 1-8'!$A$9:$Q$56</definedName>
    <definedName name="_xlnm._FilterDatabase" localSheetId="10" hidden="1">' 1-9-1'!$A$9:$Q$29</definedName>
    <definedName name="_xlnm._FilterDatabase" localSheetId="19" hidden="1">' 1-9-10'!$A$9:$Q$18</definedName>
    <definedName name="_xlnm._FilterDatabase" localSheetId="20" hidden="1">' 1-9-11'!$A$9:$Q$18</definedName>
    <definedName name="_xlnm._FilterDatabase" localSheetId="21" hidden="1">' 1-9-12'!$A$9:$Q$31</definedName>
    <definedName name="_xlnm._FilterDatabase" localSheetId="22" hidden="1">' 1-9-13'!$A$9:$Q$38</definedName>
    <definedName name="_xlnm._FilterDatabase" localSheetId="23" hidden="1">' 1-9-14'!$A$9:$Q$32</definedName>
    <definedName name="_xlnm._FilterDatabase" localSheetId="24" hidden="1">' 1-9-15'!$A$9:$Q$19</definedName>
    <definedName name="_xlnm._FilterDatabase" localSheetId="25" hidden="1">' 1-9-16'!$A$9:$Q$20</definedName>
    <definedName name="_xlnm._FilterDatabase" localSheetId="26" hidden="1">' 1-9-17'!$A$9:$Q$108</definedName>
    <definedName name="_xlnm._FilterDatabase" localSheetId="27" hidden="1">' 1-9-18'!$A$9:$Q$154</definedName>
    <definedName name="_xlnm._FilterDatabase" localSheetId="28" hidden="1">' 1-9-19'!$A$9:$Q$124</definedName>
    <definedName name="_xlnm._FilterDatabase" localSheetId="11" hidden="1">' 1-9-2'!$A$9:$Q$82</definedName>
    <definedName name="_xlnm._FilterDatabase" localSheetId="29" hidden="1">' 1-9-20'!$A$9:$Q$127</definedName>
    <definedName name="_xlnm._FilterDatabase" localSheetId="30" hidden="1">' 1-9-21'!$A$9:$Q$118</definedName>
    <definedName name="_xlnm._FilterDatabase" localSheetId="31" hidden="1">' 1-9-22'!$A$9:$Q$122</definedName>
    <definedName name="_xlnm._FilterDatabase" localSheetId="32" hidden="1">' 1-9-23'!$A$9:$Q$45</definedName>
    <definedName name="_xlnm._FilterDatabase" localSheetId="12" hidden="1">' 1-9-3'!$A$9:$Q$76</definedName>
    <definedName name="_xlnm._FilterDatabase" localSheetId="13" hidden="1">' 1-9-4'!$A$9:$Q$76</definedName>
    <definedName name="_xlnm._FilterDatabase" localSheetId="14" hidden="1">' 1-9-5'!$A$9:$Q$78</definedName>
    <definedName name="_xlnm._FilterDatabase" localSheetId="15" hidden="1">' 1-9-6'!$A$9:$Q$73</definedName>
    <definedName name="_xlnm._FilterDatabase" localSheetId="16" hidden="1">' 1-9-7'!$A$9:$Q$37</definedName>
    <definedName name="_xlnm._FilterDatabase" localSheetId="17" hidden="1">' 1-9-8'!$A$9:$Q$20</definedName>
    <definedName name="_xlnm._FilterDatabase" localSheetId="18" hidden="1">' 1-9-9'!$A$9:$Q$18</definedName>
    <definedName name="_xlnm._FilterDatabase" localSheetId="36" hidden="1">' 2-1'!$A$9:$Q$221</definedName>
    <definedName name="_xlnm._FilterDatabase" localSheetId="45" hidden="1">' 2-10'!$A$9:$Q$110</definedName>
    <definedName name="_xlnm._FilterDatabase" localSheetId="46" hidden="1">' 2-11'!$A$9:$Q$267</definedName>
    <definedName name="_xlnm._FilterDatabase" localSheetId="37" hidden="1">' 2-2'!$A$9:$Q$89</definedName>
    <definedName name="_xlnm._FilterDatabase" localSheetId="38" hidden="1">' 2-3'!$A$9:$Q$1499</definedName>
    <definedName name="_xlnm._FilterDatabase" localSheetId="39" hidden="1">' 2-4'!$A$9:$Q$238</definedName>
    <definedName name="_xlnm._FilterDatabase" localSheetId="40" hidden="1">' 2-5'!$A$9:$Q$257</definedName>
    <definedName name="_xlnm._FilterDatabase" localSheetId="41" hidden="1">' 2-6'!$A$9:$Q$65</definedName>
    <definedName name="_xlnm._FilterDatabase" localSheetId="42" hidden="1">' 2-7'!$A$9:$Q$257</definedName>
    <definedName name="_xlnm._FilterDatabase" localSheetId="43" hidden="1">' 2-8'!$A$9:$Q$103</definedName>
    <definedName name="_xlnm._FilterDatabase" localSheetId="44" hidden="1">' 2-9'!$A$9:$Q$100</definedName>
    <definedName name="_xlnm._FilterDatabase" localSheetId="52" hidden="1">' 4-2'!$A$9:$Q$63</definedName>
    <definedName name="_xlnm._FilterDatabase" localSheetId="56" hidden="1">'5-1'!$A$9:$Q$41</definedName>
    <definedName name="_xlnm._FilterDatabase" localSheetId="57" hidden="1">'5-2'!$A$9:$Q$56</definedName>
    <definedName name="_xlnm._FilterDatabase" localSheetId="58" hidden="1">'5-3'!$A$9:$Q$19</definedName>
    <definedName name="_xlnm.Print_Area" localSheetId="2">' 1-1'!$A$1:$Q$36</definedName>
    <definedName name="_xlnm.Print_Area" localSheetId="9">' 1-8'!$A$1:$Q$56</definedName>
    <definedName name="_xlnm.Print_Area" localSheetId="10">' 1-9-1'!$A$1:$Q$29</definedName>
    <definedName name="_xlnm.Print_Area" localSheetId="19">' 1-9-10'!$A$1:$Q$18</definedName>
    <definedName name="_xlnm.Print_Area" localSheetId="20">' 1-9-11'!$A$1:$Q$18</definedName>
    <definedName name="_xlnm.Print_Area" localSheetId="21">' 1-9-12'!$A$1:$Q$31</definedName>
    <definedName name="_xlnm.Print_Area" localSheetId="22">' 1-9-13'!$A$1:$Q$38</definedName>
    <definedName name="_xlnm.Print_Area" localSheetId="23">' 1-9-14'!$A$1:$Q$32</definedName>
    <definedName name="_xlnm.Print_Area" localSheetId="24">' 1-9-15'!$A$1:$Q$19</definedName>
    <definedName name="_xlnm.Print_Area" localSheetId="25">' 1-9-16'!$A$1:$Q$20</definedName>
    <definedName name="_xlnm.Print_Area" localSheetId="26">' 1-9-17'!$A$1:$Q$108</definedName>
    <definedName name="_xlnm.Print_Area" localSheetId="27">' 1-9-18'!$A$1:$Q$154</definedName>
    <definedName name="_xlnm.Print_Area" localSheetId="28">' 1-9-19'!$A$1:$Q$124</definedName>
    <definedName name="_xlnm.Print_Area" localSheetId="11">' 1-9-2'!$A$1:$Q$82</definedName>
    <definedName name="_xlnm.Print_Area" localSheetId="29">' 1-9-20'!$A$1:$Q$127</definedName>
    <definedName name="_xlnm.Print_Area" localSheetId="30">' 1-9-21'!$A$1:$Q$118</definedName>
    <definedName name="_xlnm.Print_Area" localSheetId="31">' 1-9-22'!$A$1:$Q$122</definedName>
    <definedName name="_xlnm.Print_Area" localSheetId="32">' 1-9-23'!$A$1:$Q$45</definedName>
    <definedName name="_xlnm.Print_Area" localSheetId="12">' 1-9-3'!$A$1:$Q$76</definedName>
    <definedName name="_xlnm.Print_Area" localSheetId="13">' 1-9-4'!$A$1:$Q$76</definedName>
    <definedName name="_xlnm.Print_Area" localSheetId="14">' 1-9-5'!$A$1:$Q$78</definedName>
    <definedName name="_xlnm.Print_Area" localSheetId="15">' 1-9-6'!$A$1:$Q$73</definedName>
    <definedName name="_xlnm.Print_Area" localSheetId="16">' 1-9-7'!$A$1:$Q$37</definedName>
    <definedName name="_xlnm.Print_Area" localSheetId="17">' 1-9-8'!$A$1:$Q$20</definedName>
    <definedName name="_xlnm.Print_Area" localSheetId="18">' 1-9-9'!$A$1:$Q$18</definedName>
    <definedName name="_xlnm.Print_Area" localSheetId="45">' 2-10'!$A$1:$Q$110</definedName>
    <definedName name="_xlnm.Print_Area" localSheetId="42">' 2-7'!$A$1:$Q$257</definedName>
    <definedName name="_xlnm.Print_Area" localSheetId="52">' 4-2'!$A$1:$Q$63</definedName>
    <definedName name="_xlnm.Print_Area" localSheetId="53">' 4-3'!$A$1:$Q$42</definedName>
    <definedName name="_xlnm.Print_Area" localSheetId="56">'5-1'!$A$1:$Q$41</definedName>
    <definedName name="_xlnm.Print_Area" localSheetId="57">'5-2'!$A$1:$Q$56</definedName>
    <definedName name="_xlnm.Print_Area" localSheetId="58">'5-3'!$A$1:$Q$19</definedName>
    <definedName name="_xlnm.Print_Area" localSheetId="1">kops_1!$A$1:$I$58</definedName>
    <definedName name="_xlnm.Print_Area" localSheetId="35">kops_2!$A$1:$I$35</definedName>
    <definedName name="_xlnm.Print_Area" localSheetId="47">kops_3!$A$1:$I$26</definedName>
    <definedName name="_xlnm.Print_Area" localSheetId="50">kops_4!$A$1:$I$29</definedName>
    <definedName name="_xlnm.Print_Area" localSheetId="55">kops_5!$A$1:$I$28</definedName>
    <definedName name="_xlnm.Print_Area" localSheetId="0">koptame!$A$1:$C$21</definedName>
    <definedName name="_xlnm.Print_Titles" localSheetId="2">' 1-1'!$7:$8</definedName>
    <definedName name="_xlnm.Print_Titles" localSheetId="33">' 1-10'!$7:$8</definedName>
    <definedName name="_xlnm.Print_Titles" localSheetId="3">' 1-2'!$7:$8</definedName>
    <definedName name="_xlnm.Print_Titles" localSheetId="4">' 1-3'!$7:$8</definedName>
    <definedName name="_xlnm.Print_Titles" localSheetId="5">' 1-4'!$7:$8</definedName>
    <definedName name="_xlnm.Print_Titles" localSheetId="6">' 1-5'!$7:$8</definedName>
    <definedName name="_xlnm.Print_Titles" localSheetId="7">' 1-6'!$7:$8</definedName>
    <definedName name="_xlnm.Print_Titles" localSheetId="8">' 1-7'!$7:$8</definedName>
    <definedName name="_xlnm.Print_Titles" localSheetId="9">' 1-8'!$7:$8</definedName>
    <definedName name="_xlnm.Print_Titles" localSheetId="10">' 1-9-1'!$7:$8</definedName>
    <definedName name="_xlnm.Print_Titles" localSheetId="19">' 1-9-10'!$7:$8</definedName>
    <definedName name="_xlnm.Print_Titles" localSheetId="20">' 1-9-11'!$7:$8</definedName>
    <definedName name="_xlnm.Print_Titles" localSheetId="21">' 1-9-12'!$7:$8</definedName>
    <definedName name="_xlnm.Print_Titles" localSheetId="22">' 1-9-13'!$7:$8</definedName>
    <definedName name="_xlnm.Print_Titles" localSheetId="23">' 1-9-14'!$7:$8</definedName>
    <definedName name="_xlnm.Print_Titles" localSheetId="24">' 1-9-15'!$7:$8</definedName>
    <definedName name="_xlnm.Print_Titles" localSheetId="25">' 1-9-16'!$7:$8</definedName>
    <definedName name="_xlnm.Print_Titles" localSheetId="26">' 1-9-17'!$7:$8</definedName>
    <definedName name="_xlnm.Print_Titles" localSheetId="27">' 1-9-18'!$7:$8</definedName>
    <definedName name="_xlnm.Print_Titles" localSheetId="28">' 1-9-19'!$7:$8</definedName>
    <definedName name="_xlnm.Print_Titles" localSheetId="11">' 1-9-2'!$7:$8</definedName>
    <definedName name="_xlnm.Print_Titles" localSheetId="29">' 1-9-20'!$7:$8</definedName>
    <definedName name="_xlnm.Print_Titles" localSheetId="30">' 1-9-21'!$7:$8</definedName>
    <definedName name="_xlnm.Print_Titles" localSheetId="31">' 1-9-22'!$7:$8</definedName>
    <definedName name="_xlnm.Print_Titles" localSheetId="32">' 1-9-23'!$7:$8</definedName>
    <definedName name="_xlnm.Print_Titles" localSheetId="12">' 1-9-3'!$7:$8</definedName>
    <definedName name="_xlnm.Print_Titles" localSheetId="13">' 1-9-4'!$7:$8</definedName>
    <definedName name="_xlnm.Print_Titles" localSheetId="14">' 1-9-5'!$7:$8</definedName>
    <definedName name="_xlnm.Print_Titles" localSheetId="15">' 1-9-6'!$7:$8</definedName>
    <definedName name="_xlnm.Print_Titles" localSheetId="16">' 1-9-7'!$7:$8</definedName>
    <definedName name="_xlnm.Print_Titles" localSheetId="17">' 1-9-8'!$7:$8</definedName>
    <definedName name="_xlnm.Print_Titles" localSheetId="18">' 1-9-9'!$7:$8</definedName>
    <definedName name="_xlnm.Print_Titles" localSheetId="36">' 2-1'!$7:$8</definedName>
    <definedName name="_xlnm.Print_Titles" localSheetId="45">' 2-10'!$7:$8</definedName>
    <definedName name="_xlnm.Print_Titles" localSheetId="46">' 2-11'!$7:$8</definedName>
    <definedName name="_xlnm.Print_Titles" localSheetId="37">' 2-2'!$7:$8</definedName>
    <definedName name="_xlnm.Print_Titles" localSheetId="38">' 2-3'!$7:$8</definedName>
    <definedName name="_xlnm.Print_Titles" localSheetId="39">' 2-4'!$7:$8</definedName>
    <definedName name="_xlnm.Print_Titles" localSheetId="40">' 2-5'!$7:$8</definedName>
    <definedName name="_xlnm.Print_Titles" localSheetId="41">' 2-6'!$7:$8</definedName>
    <definedName name="_xlnm.Print_Titles" localSheetId="42">' 2-7'!$7:$8</definedName>
    <definedName name="_xlnm.Print_Titles" localSheetId="43">' 2-8'!$7:$8</definedName>
    <definedName name="_xlnm.Print_Titles" localSheetId="44">' 2-9'!$7:$8</definedName>
    <definedName name="_xlnm.Print_Titles" localSheetId="48">' 3-1'!$7:$8</definedName>
    <definedName name="_xlnm.Print_Titles" localSheetId="49">' 3-2'!$7:$8</definedName>
    <definedName name="_xlnm.Print_Titles" localSheetId="51">' 4-1'!$7:$8</definedName>
    <definedName name="_xlnm.Print_Titles" localSheetId="52">' 4-2'!$7:$8</definedName>
    <definedName name="_xlnm.Print_Titles" localSheetId="53">' 4-3'!$7:$8</definedName>
    <definedName name="_xlnm.Print_Titles" localSheetId="54">' 4-4'!$7:$8</definedName>
    <definedName name="_xlnm.Print_Titles" localSheetId="56">'5-1'!$7:$8</definedName>
    <definedName name="_xlnm.Print_Titles" localSheetId="57">'5-2'!$7:$8</definedName>
    <definedName name="_xlnm.Print_Titles" localSheetId="58">'5-3'!$7:$8</definedName>
    <definedName name="_xlnm.Print_Titles" localSheetId="1">kops_1!$14:$15</definedName>
    <definedName name="_xlnm.Print_Titles" localSheetId="35">kops_2!$14:$15</definedName>
    <definedName name="_xlnm.Print_Titles" localSheetId="47">kops_3!$14:$15</definedName>
    <definedName name="_xlnm.Print_Titles" localSheetId="50">kops_4!$14:$15</definedName>
    <definedName name="_xlnm.Print_Titles" localSheetId="55">kops_5!$14:$15</definedName>
    <definedName name="_xlnm.Print_Titles" localSheetId="0">koptame!$13:$13</definedName>
  </definedNames>
  <calcPr calcId="162913"/>
</workbook>
</file>

<file path=xl/calcChain.xml><?xml version="1.0" encoding="utf-8"?>
<calcChain xmlns="http://schemas.openxmlformats.org/spreadsheetml/2006/main">
  <c r="Q6" i="66" l="1"/>
  <c r="F85" i="50" l="1"/>
  <c r="F138" i="50"/>
  <c r="F146" i="4" l="1"/>
  <c r="F147" i="4" s="1"/>
  <c r="F23" i="20" l="1"/>
  <c r="F48" i="40"/>
  <c r="F49" i="39"/>
  <c r="F48" i="38"/>
  <c r="F48" i="37"/>
  <c r="F43" i="36"/>
  <c r="F13" i="35"/>
  <c r="J24" i="65" l="1"/>
  <c r="D24" i="65" s="1"/>
  <c r="J23" i="65"/>
  <c r="D23" i="65" s="1"/>
  <c r="J22" i="65"/>
  <c r="J21" i="65"/>
  <c r="D21" i="65"/>
  <c r="P10" i="62" l="1"/>
  <c r="O10" i="62"/>
  <c r="M10" i="62"/>
  <c r="I10" i="62"/>
  <c r="N10" i="62" s="1"/>
  <c r="P38" i="64"/>
  <c r="O38" i="64"/>
  <c r="N38" i="64"/>
  <c r="M38" i="64"/>
  <c r="L38" i="64"/>
  <c r="P37" i="64"/>
  <c r="O37" i="64"/>
  <c r="M37" i="64"/>
  <c r="I37" i="64"/>
  <c r="L37" i="64" s="1"/>
  <c r="P10" i="64"/>
  <c r="O10" i="64"/>
  <c r="N10" i="64"/>
  <c r="M10" i="64"/>
  <c r="L10" i="64"/>
  <c r="P9" i="64"/>
  <c r="O9" i="64"/>
  <c r="M9" i="64"/>
  <c r="I9" i="64"/>
  <c r="N9" i="64" s="1"/>
  <c r="D32" i="63"/>
  <c r="D23" i="63"/>
  <c r="D22" i="63"/>
  <c r="D17" i="63"/>
  <c r="P53" i="63"/>
  <c r="O53" i="63"/>
  <c r="N53" i="63"/>
  <c r="M53" i="63"/>
  <c r="L53" i="63"/>
  <c r="P10" i="63"/>
  <c r="O10" i="63"/>
  <c r="M10" i="63"/>
  <c r="N10" i="63"/>
  <c r="P9" i="63"/>
  <c r="O9" i="63"/>
  <c r="M9" i="63"/>
  <c r="I9" i="63"/>
  <c r="N9" i="63" s="1"/>
  <c r="P11" i="62"/>
  <c r="O11" i="62"/>
  <c r="M11" i="62"/>
  <c r="I11" i="62"/>
  <c r="L11" i="62" s="1"/>
  <c r="P9" i="62"/>
  <c r="O9" i="62"/>
  <c r="M9" i="62"/>
  <c r="M17" i="62" s="1"/>
  <c r="I9" i="62"/>
  <c r="L9" i="62" s="1"/>
  <c r="Q10" i="62" l="1"/>
  <c r="L10" i="62"/>
  <c r="N37" i="64"/>
  <c r="Q37" i="64" s="1"/>
  <c r="Q38" i="64"/>
  <c r="Q10" i="64"/>
  <c r="O39" i="64"/>
  <c r="O40" i="64" s="1"/>
  <c r="Q40" i="64" s="1"/>
  <c r="P39" i="64"/>
  <c r="P41" i="64" s="1"/>
  <c r="M39" i="64"/>
  <c r="M41" i="64" s="1"/>
  <c r="Q9" i="64"/>
  <c r="L9" i="64"/>
  <c r="Q53" i="63"/>
  <c r="O54" i="63"/>
  <c r="O55" i="63" s="1"/>
  <c r="Q55" i="63" s="1"/>
  <c r="Q10" i="63"/>
  <c r="M54" i="63"/>
  <c r="M56" i="63" s="1"/>
  <c r="P54" i="63"/>
  <c r="P56" i="63" s="1"/>
  <c r="Q9" i="63"/>
  <c r="L10" i="63"/>
  <c r="L9" i="63"/>
  <c r="M19" i="62"/>
  <c r="N9" i="62"/>
  <c r="Q9" i="62" s="1"/>
  <c r="N11" i="62"/>
  <c r="Q11" i="62" s="1"/>
  <c r="P17" i="62"/>
  <c r="P19" i="62" s="1"/>
  <c r="O17" i="62"/>
  <c r="O18" i="62" s="1"/>
  <c r="Q18" i="62" s="1"/>
  <c r="I11" i="65" l="1"/>
  <c r="N39" i="64"/>
  <c r="N41" i="64" s="1"/>
  <c r="Q39" i="64"/>
  <c r="Q41" i="64" s="1"/>
  <c r="Q6" i="64" s="1"/>
  <c r="O41" i="64"/>
  <c r="N54" i="63"/>
  <c r="N56" i="63" s="1"/>
  <c r="Q54" i="63"/>
  <c r="Q56" i="63" s="1"/>
  <c r="Q6" i="63" s="1"/>
  <c r="O56" i="63"/>
  <c r="Q17" i="62"/>
  <c r="Q19" i="62" s="1"/>
  <c r="Q6" i="62" s="1"/>
  <c r="N17" i="62"/>
  <c r="N19" i="62" s="1"/>
  <c r="O19" i="62"/>
  <c r="F60" i="60"/>
  <c r="P11" i="60" l="1"/>
  <c r="P58" i="60"/>
  <c r="P10" i="60"/>
  <c r="P9" i="60"/>
  <c r="O11" i="60"/>
  <c r="O58" i="60"/>
  <c r="O10" i="60"/>
  <c r="O9" i="60"/>
  <c r="I10" i="65" l="1"/>
  <c r="M10" i="60"/>
  <c r="I10" i="60"/>
  <c r="M9" i="60"/>
  <c r="I9" i="60"/>
  <c r="P59" i="60"/>
  <c r="P61" i="60" s="1"/>
  <c r="H17" i="27" s="1"/>
  <c r="M58" i="60"/>
  <c r="I58" i="60"/>
  <c r="I11" i="60"/>
  <c r="M11" i="60"/>
  <c r="O59" i="60"/>
  <c r="O60" i="60" s="1"/>
  <c r="N9" i="60" l="1"/>
  <c r="L9" i="60"/>
  <c r="M59" i="60"/>
  <c r="M61" i="60" s="1"/>
  <c r="I17" i="27" s="1"/>
  <c r="N58" i="60"/>
  <c r="Q58" i="60" s="1"/>
  <c r="L58" i="60"/>
  <c r="N11" i="60"/>
  <c r="Q11" i="60" s="1"/>
  <c r="L11" i="60"/>
  <c r="Q60" i="60"/>
  <c r="L10" i="60"/>
  <c r="N10" i="60"/>
  <c r="Q10" i="60" s="1"/>
  <c r="J25" i="28"/>
  <c r="J24" i="28"/>
  <c r="J23" i="28"/>
  <c r="J22" i="28"/>
  <c r="J22" i="27"/>
  <c r="J21" i="27"/>
  <c r="J20" i="27"/>
  <c r="J19" i="27"/>
  <c r="J31" i="26"/>
  <c r="J30" i="26"/>
  <c r="J29" i="26"/>
  <c r="J28" i="26"/>
  <c r="N59" i="60" l="1"/>
  <c r="N61" i="60" s="1"/>
  <c r="F17" i="27" s="1"/>
  <c r="Q9" i="60"/>
  <c r="Q59" i="60" s="1"/>
  <c r="Q61" i="60" s="1"/>
  <c r="Q6" i="60" s="1"/>
  <c r="O61" i="60"/>
  <c r="G17" i="27" s="1"/>
  <c r="D25" i="28"/>
  <c r="D24" i="28"/>
  <c r="D22" i="27"/>
  <c r="D21" i="27"/>
  <c r="D31" i="26"/>
  <c r="D30" i="26"/>
  <c r="D28" i="26"/>
  <c r="E17" i="27" l="1"/>
  <c r="F23" i="32" l="1"/>
  <c r="F41" i="31"/>
  <c r="F62" i="30"/>
  <c r="F19" i="23"/>
  <c r="F30" i="22"/>
  <c r="F257" i="21"/>
  <c r="F109" i="20"/>
  <c r="F99" i="19"/>
  <c r="F102" i="18"/>
  <c r="F256" i="17"/>
  <c r="F64" i="16"/>
  <c r="F256" i="15"/>
  <c r="F237" i="14"/>
  <c r="F1477" i="13"/>
  <c r="F88" i="12"/>
  <c r="F220" i="11"/>
  <c r="F37" i="10"/>
  <c r="F44" i="56"/>
  <c r="F121" i="55"/>
  <c r="F117" i="54"/>
  <c r="F126" i="53"/>
  <c r="F123" i="52"/>
  <c r="F153" i="50"/>
  <c r="F107" i="49"/>
  <c r="F19" i="48"/>
  <c r="F18" i="34"/>
  <c r="F31" i="33"/>
  <c r="F37" i="47"/>
  <c r="F30" i="46"/>
  <c r="F17" i="45"/>
  <c r="F17" i="44"/>
  <c r="F17" i="43"/>
  <c r="F19" i="42"/>
  <c r="F36" i="41"/>
  <c r="F72" i="40"/>
  <c r="F77" i="39"/>
  <c r="F75" i="38"/>
  <c r="F75" i="37"/>
  <c r="F81" i="36"/>
  <c r="F28" i="35"/>
  <c r="F55" i="8"/>
  <c r="F149" i="7"/>
  <c r="F111" i="6"/>
  <c r="F34" i="5"/>
  <c r="F303" i="4"/>
  <c r="F18" i="3"/>
  <c r="F49" i="2"/>
  <c r="D22" i="28" l="1"/>
  <c r="D19" i="27"/>
  <c r="P53" i="8" l="1"/>
  <c r="O53" i="8"/>
  <c r="M53" i="8"/>
  <c r="I53" i="8"/>
  <c r="N53" i="8" s="1"/>
  <c r="Q53" i="8" l="1"/>
  <c r="L53" i="8"/>
  <c r="F29" i="41" l="1"/>
  <c r="P12" i="56" l="1"/>
  <c r="O12" i="56"/>
  <c r="M12" i="56"/>
  <c r="I12" i="56"/>
  <c r="N12" i="56" s="1"/>
  <c r="P12" i="55"/>
  <c r="O12" i="55"/>
  <c r="M12" i="55"/>
  <c r="I12" i="55"/>
  <c r="L12" i="55" s="1"/>
  <c r="P12" i="54"/>
  <c r="O12" i="54"/>
  <c r="M12" i="54"/>
  <c r="I12" i="54"/>
  <c r="N12" i="54" s="1"/>
  <c r="P12" i="53"/>
  <c r="O12" i="53"/>
  <c r="M12" i="53"/>
  <c r="I12" i="53"/>
  <c r="N12" i="53" s="1"/>
  <c r="I12" i="50"/>
  <c r="L12" i="50" s="1"/>
  <c r="M12" i="50"/>
  <c r="O12" i="50"/>
  <c r="P12" i="50"/>
  <c r="Q12" i="54" l="1"/>
  <c r="N12" i="50"/>
  <c r="Q12" i="50" s="1"/>
  <c r="Q12" i="56"/>
  <c r="L12" i="56"/>
  <c r="Q12" i="53"/>
  <c r="N12" i="55"/>
  <c r="Q12" i="55" s="1"/>
  <c r="L12" i="54"/>
  <c r="L12" i="53"/>
  <c r="M147" i="7" l="1"/>
  <c r="O147" i="7"/>
  <c r="P147" i="7"/>
  <c r="M35" i="10"/>
  <c r="O35" i="10"/>
  <c r="P35" i="10"/>
  <c r="I35" i="10"/>
  <c r="L35" i="10" s="1"/>
  <c r="F34" i="47"/>
  <c r="M35" i="47"/>
  <c r="O35" i="47"/>
  <c r="P35" i="47"/>
  <c r="I35" i="47"/>
  <c r="L35" i="47" s="1"/>
  <c r="F19" i="47"/>
  <c r="F20" i="47" s="1"/>
  <c r="F16" i="47"/>
  <c r="F13" i="47"/>
  <c r="N35" i="10" l="1"/>
  <c r="Q35" i="10" s="1"/>
  <c r="F21" i="47"/>
  <c r="N35" i="47"/>
  <c r="Q35" i="47" s="1"/>
  <c r="F25" i="47"/>
  <c r="F26" i="47"/>
  <c r="M105" i="49" l="1"/>
  <c r="O105" i="49"/>
  <c r="P105" i="49"/>
  <c r="I105" i="49"/>
  <c r="N105" i="49" s="1"/>
  <c r="M42" i="56"/>
  <c r="O42" i="56"/>
  <c r="P42" i="56"/>
  <c r="I42" i="56"/>
  <c r="L42" i="56" s="1"/>
  <c r="Q105" i="49" l="1"/>
  <c r="N42" i="56"/>
  <c r="Q42" i="56" s="1"/>
  <c r="L105" i="49"/>
  <c r="P15" i="56" l="1"/>
  <c r="O15" i="56"/>
  <c r="M15" i="56"/>
  <c r="I15" i="56"/>
  <c r="N15" i="56" s="1"/>
  <c r="P14" i="56"/>
  <c r="O14" i="56"/>
  <c r="M14" i="56"/>
  <c r="I14" i="56"/>
  <c r="L14" i="56" s="1"/>
  <c r="P13" i="56"/>
  <c r="O13" i="56"/>
  <c r="M13" i="56"/>
  <c r="I13" i="56"/>
  <c r="L13" i="56" s="1"/>
  <c r="P11" i="56"/>
  <c r="O11" i="56"/>
  <c r="M11" i="56"/>
  <c r="I11" i="56"/>
  <c r="L11" i="56" s="1"/>
  <c r="P10" i="56"/>
  <c r="O10" i="56"/>
  <c r="M10" i="56"/>
  <c r="I10" i="56"/>
  <c r="L10" i="56" s="1"/>
  <c r="P9" i="56"/>
  <c r="O9" i="56"/>
  <c r="M9" i="56"/>
  <c r="I9" i="56"/>
  <c r="L9" i="56" s="1"/>
  <c r="P119" i="55"/>
  <c r="O119" i="55"/>
  <c r="M119" i="55"/>
  <c r="I119" i="55"/>
  <c r="L119" i="55" s="1"/>
  <c r="P15" i="55"/>
  <c r="O15" i="55"/>
  <c r="M15" i="55"/>
  <c r="I15" i="55"/>
  <c r="P14" i="55"/>
  <c r="O14" i="55"/>
  <c r="M14" i="55"/>
  <c r="I14" i="55"/>
  <c r="N14" i="55" s="1"/>
  <c r="P13" i="55"/>
  <c r="O13" i="55"/>
  <c r="M13" i="55"/>
  <c r="I13" i="55"/>
  <c r="L13" i="55" s="1"/>
  <c r="P11" i="55"/>
  <c r="O11" i="55"/>
  <c r="M11" i="55"/>
  <c r="I11" i="55"/>
  <c r="L11" i="55" s="1"/>
  <c r="P10" i="55"/>
  <c r="O10" i="55"/>
  <c r="M10" i="55"/>
  <c r="I10" i="55"/>
  <c r="N10" i="55" s="1"/>
  <c r="P9" i="55"/>
  <c r="O9" i="55"/>
  <c r="M9" i="55"/>
  <c r="I9" i="55"/>
  <c r="L9" i="55" s="1"/>
  <c r="P115" i="54"/>
  <c r="O115" i="54"/>
  <c r="M115" i="54"/>
  <c r="I115" i="54"/>
  <c r="L115" i="54" s="1"/>
  <c r="P15" i="54"/>
  <c r="O15" i="54"/>
  <c r="M15" i="54"/>
  <c r="I15" i="54"/>
  <c r="L15" i="54" s="1"/>
  <c r="P14" i="54"/>
  <c r="O14" i="54"/>
  <c r="M14" i="54"/>
  <c r="I14" i="54"/>
  <c r="L14" i="54" s="1"/>
  <c r="P13" i="54"/>
  <c r="O13" i="54"/>
  <c r="M13" i="54"/>
  <c r="I13" i="54"/>
  <c r="N13" i="54" s="1"/>
  <c r="P11" i="54"/>
  <c r="O11" i="54"/>
  <c r="M11" i="54"/>
  <c r="I11" i="54"/>
  <c r="N11" i="54" s="1"/>
  <c r="P10" i="54"/>
  <c r="O10" i="54"/>
  <c r="M10" i="54"/>
  <c r="I10" i="54"/>
  <c r="P9" i="54"/>
  <c r="O9" i="54"/>
  <c r="M9" i="54"/>
  <c r="I9" i="54"/>
  <c r="N9" i="54" s="1"/>
  <c r="P124" i="53"/>
  <c r="O124" i="53"/>
  <c r="M124" i="53"/>
  <c r="I124" i="53"/>
  <c r="P15" i="53"/>
  <c r="O15" i="53"/>
  <c r="M15" i="53"/>
  <c r="I15" i="53"/>
  <c r="L15" i="53" s="1"/>
  <c r="P14" i="53"/>
  <c r="O14" i="53"/>
  <c r="M14" i="53"/>
  <c r="I14" i="53"/>
  <c r="N14" i="53" s="1"/>
  <c r="P13" i="53"/>
  <c r="O13" i="53"/>
  <c r="M13" i="53"/>
  <c r="I13" i="53"/>
  <c r="P11" i="53"/>
  <c r="O11" i="53"/>
  <c r="M11" i="53"/>
  <c r="I11" i="53"/>
  <c r="L11" i="53" s="1"/>
  <c r="P10" i="53"/>
  <c r="O10" i="53"/>
  <c r="M10" i="53"/>
  <c r="I10" i="53"/>
  <c r="N10" i="53" s="1"/>
  <c r="P9" i="53"/>
  <c r="O9" i="53"/>
  <c r="M9" i="53"/>
  <c r="I9" i="53"/>
  <c r="N9" i="53" s="1"/>
  <c r="P121" i="52"/>
  <c r="O121" i="52"/>
  <c r="M121" i="52"/>
  <c r="I121" i="52"/>
  <c r="P11" i="52"/>
  <c r="O11" i="52"/>
  <c r="M11" i="52"/>
  <c r="I11" i="52"/>
  <c r="N11" i="52" s="1"/>
  <c r="P10" i="52"/>
  <c r="O10" i="52"/>
  <c r="M10" i="52"/>
  <c r="I10" i="52"/>
  <c r="N10" i="52" s="1"/>
  <c r="P9" i="52"/>
  <c r="O9" i="52"/>
  <c r="M9" i="52"/>
  <c r="I9" i="52"/>
  <c r="N9" i="52" s="1"/>
  <c r="M10" i="50"/>
  <c r="O10" i="50"/>
  <c r="P10" i="50"/>
  <c r="M11" i="50"/>
  <c r="O11" i="50"/>
  <c r="P11" i="50"/>
  <c r="M13" i="50"/>
  <c r="O13" i="50"/>
  <c r="P13" i="50"/>
  <c r="M14" i="50"/>
  <c r="O14" i="50"/>
  <c r="P14" i="50"/>
  <c r="M15" i="50"/>
  <c r="O15" i="50"/>
  <c r="P15" i="50"/>
  <c r="M151" i="50"/>
  <c r="O151" i="50"/>
  <c r="P151" i="50"/>
  <c r="I11" i="50"/>
  <c r="N11" i="50" s="1"/>
  <c r="I13" i="50"/>
  <c r="L13" i="50" s="1"/>
  <c r="I14" i="50"/>
  <c r="I15" i="50"/>
  <c r="N15" i="50" s="1"/>
  <c r="I151" i="50"/>
  <c r="M43" i="56" l="1"/>
  <c r="M45" i="56" s="1"/>
  <c r="N13" i="56"/>
  <c r="Q13" i="56" s="1"/>
  <c r="N9" i="56"/>
  <c r="Q9" i="56" s="1"/>
  <c r="Q14" i="55"/>
  <c r="N9" i="55"/>
  <c r="Q9" i="55" s="1"/>
  <c r="L15" i="56"/>
  <c r="N11" i="56"/>
  <c r="Q11" i="56" s="1"/>
  <c r="N14" i="56"/>
  <c r="Q14" i="56" s="1"/>
  <c r="Q15" i="56"/>
  <c r="N10" i="56"/>
  <c r="Q10" i="56" s="1"/>
  <c r="N11" i="55"/>
  <c r="Q11" i="55" s="1"/>
  <c r="N13" i="55"/>
  <c r="Q13" i="55" s="1"/>
  <c r="N119" i="55"/>
  <c r="Q119" i="55" s="1"/>
  <c r="L10" i="55"/>
  <c r="O43" i="56"/>
  <c r="P43" i="56"/>
  <c r="P45" i="56" s="1"/>
  <c r="Q13" i="54"/>
  <c r="L9" i="54"/>
  <c r="N14" i="54"/>
  <c r="Q14" i="54" s="1"/>
  <c r="L11" i="54"/>
  <c r="N115" i="54"/>
  <c r="Q115" i="54" s="1"/>
  <c r="L15" i="55"/>
  <c r="N15" i="55"/>
  <c r="Q15" i="55" s="1"/>
  <c r="Q10" i="55"/>
  <c r="L14" i="55"/>
  <c r="P120" i="55"/>
  <c r="P122" i="55" s="1"/>
  <c r="Q14" i="53"/>
  <c r="P125" i="53"/>
  <c r="P127" i="53" s="1"/>
  <c r="N15" i="53"/>
  <c r="Q15" i="53" s="1"/>
  <c r="M125" i="53"/>
  <c r="M127" i="53" s="1"/>
  <c r="L14" i="53"/>
  <c r="Q10" i="53"/>
  <c r="Q11" i="54"/>
  <c r="N15" i="54"/>
  <c r="Q15" i="54" s="1"/>
  <c r="Q9" i="54"/>
  <c r="N10" i="54"/>
  <c r="Q10" i="54" s="1"/>
  <c r="L10" i="54"/>
  <c r="L13" i="54"/>
  <c r="P116" i="54"/>
  <c r="P118" i="54" s="1"/>
  <c r="Q11" i="52"/>
  <c r="L11" i="52"/>
  <c r="M122" i="52"/>
  <c r="M124" i="52" s="1"/>
  <c r="P122" i="52"/>
  <c r="P124" i="52" s="1"/>
  <c r="Q10" i="52"/>
  <c r="L13" i="53"/>
  <c r="N13" i="53"/>
  <c r="Q13" i="53" s="1"/>
  <c r="Q9" i="53"/>
  <c r="L10" i="53"/>
  <c r="L9" i="53"/>
  <c r="N11" i="53"/>
  <c r="Q11" i="53" s="1"/>
  <c r="N124" i="53"/>
  <c r="Q124" i="53" s="1"/>
  <c r="L124" i="53"/>
  <c r="Q9" i="52"/>
  <c r="L10" i="52"/>
  <c r="L9" i="52"/>
  <c r="N121" i="52"/>
  <c r="Q121" i="52" s="1"/>
  <c r="L121" i="52"/>
  <c r="L11" i="50"/>
  <c r="Q11" i="50"/>
  <c r="Q15" i="50"/>
  <c r="L151" i="50"/>
  <c r="N151" i="50"/>
  <c r="Q151" i="50" s="1"/>
  <c r="L14" i="50"/>
  <c r="N14" i="50"/>
  <c r="Q14" i="50" s="1"/>
  <c r="N13" i="50"/>
  <c r="Q13" i="50" s="1"/>
  <c r="L15" i="50"/>
  <c r="M120" i="55" l="1"/>
  <c r="M122" i="55" s="1"/>
  <c r="O120" i="55"/>
  <c r="O121" i="55" s="1"/>
  <c r="Q121" i="55" s="1"/>
  <c r="M116" i="54"/>
  <c r="M118" i="54" s="1"/>
  <c r="O116" i="54"/>
  <c r="O117" i="54" s="1"/>
  <c r="Q117" i="54" s="1"/>
  <c r="O125" i="53"/>
  <c r="O126" i="53" s="1"/>
  <c r="Q126" i="53" s="1"/>
  <c r="O122" i="52"/>
  <c r="O123" i="52" s="1"/>
  <c r="Q123" i="52" s="1"/>
  <c r="Q43" i="56"/>
  <c r="N43" i="56"/>
  <c r="N45" i="56" s="1"/>
  <c r="O44" i="56"/>
  <c r="Q44" i="56" s="1"/>
  <c r="Q116" i="54"/>
  <c r="N120" i="55"/>
  <c r="N122" i="55" s="1"/>
  <c r="Q125" i="53"/>
  <c r="N116" i="54"/>
  <c r="N118" i="54" s="1"/>
  <c r="Q122" i="52"/>
  <c r="N125" i="53"/>
  <c r="N127" i="53" s="1"/>
  <c r="N122" i="52"/>
  <c r="N124" i="52" s="1"/>
  <c r="Q45" i="56" l="1"/>
  <c r="Q6" i="56" s="1"/>
  <c r="O45" i="56"/>
  <c r="Q120" i="55"/>
  <c r="Q122" i="55" s="1"/>
  <c r="Q6" i="55" s="1"/>
  <c r="Q118" i="54"/>
  <c r="Q6" i="54" s="1"/>
  <c r="Q127" i="53"/>
  <c r="Q6" i="53" s="1"/>
  <c r="O122" i="55"/>
  <c r="O118" i="54"/>
  <c r="O127" i="53"/>
  <c r="Q124" i="52"/>
  <c r="Q6" i="52" s="1"/>
  <c r="O124" i="52"/>
  <c r="I10" i="50"/>
  <c r="P9" i="50"/>
  <c r="O9" i="50"/>
  <c r="M9" i="50"/>
  <c r="I9" i="50"/>
  <c r="L9" i="50" s="1"/>
  <c r="L10" i="50" l="1"/>
  <c r="N10" i="50"/>
  <c r="Q10" i="50" s="1"/>
  <c r="N9" i="50"/>
  <c r="O152" i="50"/>
  <c r="P152" i="50"/>
  <c r="P154" i="50" s="1"/>
  <c r="M152" i="50"/>
  <c r="M154" i="50" s="1"/>
  <c r="P13" i="49"/>
  <c r="O13" i="49"/>
  <c r="M13" i="49"/>
  <c r="I13" i="49"/>
  <c r="N13" i="49" s="1"/>
  <c r="P12" i="49"/>
  <c r="O12" i="49"/>
  <c r="M12" i="49"/>
  <c r="I12" i="49"/>
  <c r="N12" i="49" s="1"/>
  <c r="P11" i="49"/>
  <c r="O11" i="49"/>
  <c r="M11" i="49"/>
  <c r="I11" i="49"/>
  <c r="L11" i="49" s="1"/>
  <c r="P10" i="49"/>
  <c r="O10" i="49"/>
  <c r="M10" i="49"/>
  <c r="I10" i="49"/>
  <c r="N10" i="49" s="1"/>
  <c r="P9" i="49"/>
  <c r="O9" i="49"/>
  <c r="M9" i="49"/>
  <c r="I9" i="49"/>
  <c r="L9" i="49" s="1"/>
  <c r="P17" i="48"/>
  <c r="O17" i="48"/>
  <c r="M17" i="48"/>
  <c r="I17" i="48"/>
  <c r="N17" i="48" s="1"/>
  <c r="P11" i="48"/>
  <c r="O11" i="48"/>
  <c r="M11" i="48"/>
  <c r="I11" i="48"/>
  <c r="P10" i="48"/>
  <c r="O10" i="48"/>
  <c r="M10" i="48"/>
  <c r="I10" i="48"/>
  <c r="N10" i="48" s="1"/>
  <c r="P9" i="48"/>
  <c r="O9" i="48"/>
  <c r="M9" i="48"/>
  <c r="I9" i="48"/>
  <c r="P12" i="47"/>
  <c r="O12" i="47"/>
  <c r="M12" i="47"/>
  <c r="I12" i="47"/>
  <c r="L12" i="47" s="1"/>
  <c r="P10" i="47"/>
  <c r="O10" i="47"/>
  <c r="M10" i="47"/>
  <c r="I10" i="47"/>
  <c r="P9" i="47"/>
  <c r="O9" i="47"/>
  <c r="M9" i="47"/>
  <c r="I9" i="47"/>
  <c r="N9" i="47" s="1"/>
  <c r="P28" i="46"/>
  <c r="O28" i="46"/>
  <c r="M28" i="46"/>
  <c r="I28" i="46"/>
  <c r="P13" i="46"/>
  <c r="O13" i="46"/>
  <c r="M13" i="46"/>
  <c r="I13" i="46"/>
  <c r="N13" i="46" s="1"/>
  <c r="P12" i="46"/>
  <c r="O12" i="46"/>
  <c r="M12" i="46"/>
  <c r="I12" i="46"/>
  <c r="N12" i="46" s="1"/>
  <c r="P11" i="46"/>
  <c r="O11" i="46"/>
  <c r="M11" i="46"/>
  <c r="I11" i="46"/>
  <c r="L11" i="46" s="1"/>
  <c r="P9" i="46"/>
  <c r="O9" i="46"/>
  <c r="M9" i="46"/>
  <c r="I9" i="46"/>
  <c r="L9" i="46" s="1"/>
  <c r="P15" i="45"/>
  <c r="O15" i="45"/>
  <c r="M15" i="45"/>
  <c r="I15" i="45"/>
  <c r="N15" i="45" s="1"/>
  <c r="P12" i="45"/>
  <c r="O12" i="45"/>
  <c r="M12" i="45"/>
  <c r="I12" i="45"/>
  <c r="N12" i="45" s="1"/>
  <c r="P11" i="45"/>
  <c r="O11" i="45"/>
  <c r="M11" i="45"/>
  <c r="I11" i="45"/>
  <c r="N11" i="45" s="1"/>
  <c r="P10" i="45"/>
  <c r="O10" i="45"/>
  <c r="M10" i="45"/>
  <c r="I10" i="45"/>
  <c r="L10" i="45" s="1"/>
  <c r="P9" i="45"/>
  <c r="O9" i="45"/>
  <c r="M9" i="45"/>
  <c r="I9" i="45"/>
  <c r="N9" i="45" s="1"/>
  <c r="P15" i="44"/>
  <c r="O15" i="44"/>
  <c r="M15" i="44"/>
  <c r="I15" i="44"/>
  <c r="L15" i="44" s="1"/>
  <c r="P12" i="44"/>
  <c r="O12" i="44"/>
  <c r="M12" i="44"/>
  <c r="I12" i="44"/>
  <c r="L12" i="44" s="1"/>
  <c r="P11" i="44"/>
  <c r="O11" i="44"/>
  <c r="M11" i="44"/>
  <c r="I11" i="44"/>
  <c r="N11" i="44" s="1"/>
  <c r="P10" i="44"/>
  <c r="O10" i="44"/>
  <c r="M10" i="44"/>
  <c r="I10" i="44"/>
  <c r="L10" i="44" s="1"/>
  <c r="P9" i="44"/>
  <c r="O9" i="44"/>
  <c r="M9" i="44"/>
  <c r="I9" i="44"/>
  <c r="N9" i="44" s="1"/>
  <c r="F14" i="43"/>
  <c r="F13" i="43"/>
  <c r="M106" i="49" l="1"/>
  <c r="M108" i="49" s="1"/>
  <c r="M16" i="44"/>
  <c r="M18" i="44" s="1"/>
  <c r="P16" i="45"/>
  <c r="P18" i="45" s="1"/>
  <c r="M16" i="45"/>
  <c r="M18" i="45" s="1"/>
  <c r="Q17" i="48"/>
  <c r="N12" i="47"/>
  <c r="Q12" i="47" s="1"/>
  <c r="O153" i="50"/>
  <c r="Q153" i="50" s="1"/>
  <c r="N152" i="50"/>
  <c r="N154" i="50" s="1"/>
  <c r="Q9" i="50"/>
  <c r="Q152" i="50" s="1"/>
  <c r="Q10" i="49"/>
  <c r="L10" i="49"/>
  <c r="Q12" i="49"/>
  <c r="N9" i="49"/>
  <c r="Q13" i="49"/>
  <c r="L12" i="49"/>
  <c r="O106" i="49"/>
  <c r="L13" i="49"/>
  <c r="P106" i="49"/>
  <c r="P108" i="49" s="1"/>
  <c r="N11" i="49"/>
  <c r="Q11" i="49" s="1"/>
  <c r="Q10" i="48"/>
  <c r="L17" i="48"/>
  <c r="L10" i="48"/>
  <c r="N11" i="48"/>
  <c r="Q11" i="48" s="1"/>
  <c r="L11" i="48"/>
  <c r="M18" i="48"/>
  <c r="M20" i="48" s="1"/>
  <c r="N9" i="48"/>
  <c r="L9" i="48"/>
  <c r="N10" i="47"/>
  <c r="Q10" i="47" s="1"/>
  <c r="L10" i="47"/>
  <c r="Q9" i="47"/>
  <c r="P36" i="47"/>
  <c r="P38" i="47" s="1"/>
  <c r="M36" i="47"/>
  <c r="M38" i="47" s="1"/>
  <c r="L9" i="47"/>
  <c r="O36" i="47"/>
  <c r="L12" i="46"/>
  <c r="N11" i="46"/>
  <c r="Q11" i="46" s="1"/>
  <c r="Q12" i="46"/>
  <c r="L13" i="46"/>
  <c r="Q13" i="46"/>
  <c r="N9" i="46"/>
  <c r="M29" i="46"/>
  <c r="M31" i="46" s="1"/>
  <c r="O29" i="46"/>
  <c r="P29" i="46"/>
  <c r="P31" i="46" s="1"/>
  <c r="N28" i="46"/>
  <c r="Q28" i="46" s="1"/>
  <c r="L28" i="46"/>
  <c r="L11" i="45"/>
  <c r="Q11" i="45"/>
  <c r="L9" i="45"/>
  <c r="L12" i="45"/>
  <c r="Q15" i="45"/>
  <c r="Q9" i="45"/>
  <c r="N10" i="45"/>
  <c r="Q10" i="45" s="1"/>
  <c r="Q12" i="45"/>
  <c r="L15" i="45"/>
  <c r="P16" i="44"/>
  <c r="P18" i="44" s="1"/>
  <c r="Q9" i="44"/>
  <c r="Q11" i="44"/>
  <c r="L11" i="44"/>
  <c r="L9" i="44"/>
  <c r="N12" i="44"/>
  <c r="Q12" i="44" s="1"/>
  <c r="N10" i="44"/>
  <c r="Q10" i="44" s="1"/>
  <c r="N15" i="44"/>
  <c r="Q15" i="44" s="1"/>
  <c r="N106" i="49" l="1"/>
  <c r="O16" i="45"/>
  <c r="O17" i="45" s="1"/>
  <c r="Q17" i="45" s="1"/>
  <c r="Q154" i="50"/>
  <c r="Q6" i="50" s="1"/>
  <c r="O154" i="50"/>
  <c r="O107" i="49"/>
  <c r="Q107" i="49" s="1"/>
  <c r="Q9" i="49"/>
  <c r="Q106" i="49" s="1"/>
  <c r="P18" i="48"/>
  <c r="P20" i="48" s="1"/>
  <c r="O18" i="48"/>
  <c r="O19" i="48" s="1"/>
  <c r="Q19" i="48" s="1"/>
  <c r="Q9" i="48"/>
  <c r="N18" i="48"/>
  <c r="N20" i="48" s="1"/>
  <c r="O37" i="47"/>
  <c r="Q37" i="47" s="1"/>
  <c r="Q36" i="47"/>
  <c r="N36" i="47"/>
  <c r="N38" i="47" s="1"/>
  <c r="O30" i="46"/>
  <c r="Q30" i="46" s="1"/>
  <c r="N29" i="46"/>
  <c r="N31" i="46" s="1"/>
  <c r="Q9" i="46"/>
  <c r="Q29" i="46" s="1"/>
  <c r="N16" i="45"/>
  <c r="N18" i="45" s="1"/>
  <c r="O16" i="44"/>
  <c r="O17" i="44" s="1"/>
  <c r="Q17" i="44" s="1"/>
  <c r="N16" i="44"/>
  <c r="N18" i="44" s="1"/>
  <c r="N108" i="49" l="1"/>
  <c r="Q16" i="45"/>
  <c r="Q18" i="45" s="1"/>
  <c r="Q6" i="45" s="1"/>
  <c r="Q16" i="44"/>
  <c r="Q18" i="44" s="1"/>
  <c r="Q6" i="44" s="1"/>
  <c r="Q38" i="47"/>
  <c r="Q6" i="47" s="1"/>
  <c r="Q108" i="49"/>
  <c r="Q6" i="49" s="1"/>
  <c r="O108" i="49"/>
  <c r="Q18" i="48"/>
  <c r="Q20" i="48" s="1"/>
  <c r="Q6" i="48" s="1"/>
  <c r="O20" i="48"/>
  <c r="O38" i="47"/>
  <c r="Q31" i="46"/>
  <c r="Q6" i="46" s="1"/>
  <c r="O31" i="46"/>
  <c r="O18" i="45"/>
  <c r="O18" i="44"/>
  <c r="P15" i="43" l="1"/>
  <c r="O15" i="43"/>
  <c r="M15" i="43"/>
  <c r="I15" i="43"/>
  <c r="L15" i="43" s="1"/>
  <c r="P12" i="43"/>
  <c r="O12" i="43"/>
  <c r="M12" i="43"/>
  <c r="I12" i="43"/>
  <c r="N12" i="43" s="1"/>
  <c r="P11" i="43"/>
  <c r="O11" i="43"/>
  <c r="M11" i="43"/>
  <c r="I11" i="43"/>
  <c r="L11" i="43" s="1"/>
  <c r="P10" i="43"/>
  <c r="O10" i="43"/>
  <c r="M10" i="43"/>
  <c r="I10" i="43"/>
  <c r="L10" i="43" s="1"/>
  <c r="P9" i="43"/>
  <c r="O9" i="43"/>
  <c r="M9" i="43"/>
  <c r="I9" i="43"/>
  <c r="N9" i="43" s="1"/>
  <c r="P17" i="42"/>
  <c r="O17" i="42"/>
  <c r="M17" i="42"/>
  <c r="I17" i="42"/>
  <c r="L17" i="42" s="1"/>
  <c r="P12" i="42"/>
  <c r="O12" i="42"/>
  <c r="M12" i="42"/>
  <c r="I12" i="42"/>
  <c r="N12" i="42" s="1"/>
  <c r="P11" i="42"/>
  <c r="O11" i="42"/>
  <c r="M11" i="42"/>
  <c r="I11" i="42"/>
  <c r="N11" i="42" s="1"/>
  <c r="P10" i="42"/>
  <c r="O10" i="42"/>
  <c r="M10" i="42"/>
  <c r="I10" i="42"/>
  <c r="N10" i="42" s="1"/>
  <c r="P9" i="42"/>
  <c r="O9" i="42"/>
  <c r="M9" i="42"/>
  <c r="I9" i="42"/>
  <c r="L9" i="42" s="1"/>
  <c r="P34" i="41"/>
  <c r="O34" i="41"/>
  <c r="M34" i="41"/>
  <c r="I34" i="41"/>
  <c r="P11" i="41"/>
  <c r="O11" i="41"/>
  <c r="M11" i="41"/>
  <c r="I11" i="41"/>
  <c r="N11" i="41" s="1"/>
  <c r="P10" i="41"/>
  <c r="O10" i="41"/>
  <c r="M10" i="41"/>
  <c r="I10" i="41"/>
  <c r="L10" i="41" s="1"/>
  <c r="P9" i="41"/>
  <c r="O9" i="41"/>
  <c r="M9" i="41"/>
  <c r="I9" i="41"/>
  <c r="L9" i="41" s="1"/>
  <c r="P70" i="40"/>
  <c r="O70" i="40"/>
  <c r="M70" i="40"/>
  <c r="I70" i="40"/>
  <c r="L70" i="40" s="1"/>
  <c r="P12" i="40"/>
  <c r="O12" i="40"/>
  <c r="M12" i="40"/>
  <c r="I12" i="40"/>
  <c r="L12" i="40" s="1"/>
  <c r="P11" i="40"/>
  <c r="O11" i="40"/>
  <c r="M11" i="40"/>
  <c r="I11" i="40"/>
  <c r="N11" i="40" s="1"/>
  <c r="P10" i="40"/>
  <c r="O10" i="40"/>
  <c r="M10" i="40"/>
  <c r="I10" i="40"/>
  <c r="L10" i="40" s="1"/>
  <c r="P9" i="40"/>
  <c r="O9" i="40"/>
  <c r="M9" i="40"/>
  <c r="I9" i="40"/>
  <c r="N9" i="40" s="1"/>
  <c r="P75" i="39"/>
  <c r="O75" i="39"/>
  <c r="M75" i="39"/>
  <c r="I75" i="39"/>
  <c r="L75" i="39" s="1"/>
  <c r="P13" i="39"/>
  <c r="O13" i="39"/>
  <c r="M13" i="39"/>
  <c r="I13" i="39"/>
  <c r="N13" i="39" s="1"/>
  <c r="P12" i="39"/>
  <c r="O12" i="39"/>
  <c r="M12" i="39"/>
  <c r="I12" i="39"/>
  <c r="L12" i="39" s="1"/>
  <c r="P11" i="39"/>
  <c r="O11" i="39"/>
  <c r="M11" i="39"/>
  <c r="I11" i="39"/>
  <c r="P10" i="39"/>
  <c r="O10" i="39"/>
  <c r="M10" i="39"/>
  <c r="I10" i="39"/>
  <c r="P9" i="39"/>
  <c r="O9" i="39"/>
  <c r="M9" i="39"/>
  <c r="I9" i="39"/>
  <c r="N9" i="39" s="1"/>
  <c r="P73" i="38"/>
  <c r="O73" i="38"/>
  <c r="M73" i="38"/>
  <c r="I73" i="38"/>
  <c r="L73" i="38" s="1"/>
  <c r="P12" i="38"/>
  <c r="O12" i="38"/>
  <c r="M12" i="38"/>
  <c r="I12" i="38"/>
  <c r="L12" i="38" s="1"/>
  <c r="P11" i="38"/>
  <c r="O11" i="38"/>
  <c r="M11" i="38"/>
  <c r="I11" i="38"/>
  <c r="L11" i="38" s="1"/>
  <c r="P10" i="38"/>
  <c r="O10" i="38"/>
  <c r="M10" i="38"/>
  <c r="I10" i="38"/>
  <c r="L10" i="38" s="1"/>
  <c r="P9" i="38"/>
  <c r="O9" i="38"/>
  <c r="M9" i="38"/>
  <c r="I9" i="38"/>
  <c r="L9" i="38" s="1"/>
  <c r="P73" i="37"/>
  <c r="O73" i="37"/>
  <c r="M73" i="37"/>
  <c r="I73" i="37"/>
  <c r="N73" i="37" s="1"/>
  <c r="P12" i="37"/>
  <c r="O12" i="37"/>
  <c r="M12" i="37"/>
  <c r="I12" i="37"/>
  <c r="L12" i="37" s="1"/>
  <c r="P11" i="37"/>
  <c r="O11" i="37"/>
  <c r="M11" i="37"/>
  <c r="I11" i="37"/>
  <c r="N11" i="37" s="1"/>
  <c r="P10" i="37"/>
  <c r="O10" i="37"/>
  <c r="M10" i="37"/>
  <c r="I10" i="37"/>
  <c r="N10" i="37" s="1"/>
  <c r="P9" i="37"/>
  <c r="O9" i="37"/>
  <c r="M9" i="37"/>
  <c r="I9" i="37"/>
  <c r="L9" i="37" s="1"/>
  <c r="P79" i="36"/>
  <c r="O79" i="36"/>
  <c r="M79" i="36"/>
  <c r="I79" i="36"/>
  <c r="N79" i="36" s="1"/>
  <c r="P12" i="36"/>
  <c r="O12" i="36"/>
  <c r="M12" i="36"/>
  <c r="I12" i="36"/>
  <c r="L12" i="36" s="1"/>
  <c r="P11" i="36"/>
  <c r="O11" i="36"/>
  <c r="M11" i="36"/>
  <c r="I11" i="36"/>
  <c r="N11" i="36" s="1"/>
  <c r="P10" i="36"/>
  <c r="O10" i="36"/>
  <c r="M10" i="36"/>
  <c r="I10" i="36"/>
  <c r="P9" i="36"/>
  <c r="O9" i="36"/>
  <c r="M9" i="36"/>
  <c r="I9" i="36"/>
  <c r="N9" i="36" s="1"/>
  <c r="P26" i="35"/>
  <c r="O26" i="35"/>
  <c r="M26" i="35"/>
  <c r="I26" i="35"/>
  <c r="N26" i="35" s="1"/>
  <c r="P12" i="35"/>
  <c r="O12" i="35"/>
  <c r="M12" i="35"/>
  <c r="I12" i="35"/>
  <c r="L12" i="35" s="1"/>
  <c r="P11" i="35"/>
  <c r="O11" i="35"/>
  <c r="M11" i="35"/>
  <c r="I11" i="35"/>
  <c r="N11" i="35" s="1"/>
  <c r="P10" i="35"/>
  <c r="O10" i="35"/>
  <c r="M10" i="35"/>
  <c r="I10" i="35"/>
  <c r="N10" i="35" s="1"/>
  <c r="P9" i="35"/>
  <c r="O9" i="35"/>
  <c r="M9" i="35"/>
  <c r="I9" i="35"/>
  <c r="L9" i="35" s="1"/>
  <c r="O76" i="39" l="1"/>
  <c r="O27" i="35"/>
  <c r="P27" i="35"/>
  <c r="P29" i="35" s="1"/>
  <c r="P80" i="36"/>
  <c r="P82" i="36" s="1"/>
  <c r="Q12" i="43"/>
  <c r="N17" i="42"/>
  <c r="Q17" i="42" s="1"/>
  <c r="M16" i="43"/>
  <c r="M18" i="43" s="1"/>
  <c r="L12" i="43"/>
  <c r="N11" i="43"/>
  <c r="Q11" i="43" s="1"/>
  <c r="N15" i="43"/>
  <c r="Q15" i="43" s="1"/>
  <c r="Q9" i="43"/>
  <c r="L9" i="43"/>
  <c r="P16" i="43"/>
  <c r="P18" i="43" s="1"/>
  <c r="N10" i="43"/>
  <c r="Q10" i="43" s="1"/>
  <c r="O16" i="43"/>
  <c r="N9" i="42"/>
  <c r="Q9" i="42" s="1"/>
  <c r="Q10" i="42"/>
  <c r="Q11" i="42"/>
  <c r="M18" i="42"/>
  <c r="M20" i="42" s="1"/>
  <c r="Q12" i="42"/>
  <c r="L12" i="42"/>
  <c r="L11" i="42"/>
  <c r="O18" i="42"/>
  <c r="L10" i="42"/>
  <c r="P18" i="42"/>
  <c r="P20" i="42" s="1"/>
  <c r="N10" i="41"/>
  <c r="Q10" i="41" s="1"/>
  <c r="O35" i="41"/>
  <c r="O36" i="41" s="1"/>
  <c r="Q36" i="41" s="1"/>
  <c r="M35" i="41"/>
  <c r="M37" i="41" s="1"/>
  <c r="N9" i="41"/>
  <c r="Q11" i="41"/>
  <c r="L11" i="41"/>
  <c r="N34" i="41"/>
  <c r="Q34" i="41" s="1"/>
  <c r="L34" i="41"/>
  <c r="P35" i="41"/>
  <c r="P37" i="41" s="1"/>
  <c r="Q11" i="40"/>
  <c r="N10" i="40"/>
  <c r="Q10" i="40" s="1"/>
  <c r="N12" i="40"/>
  <c r="Q12" i="40" s="1"/>
  <c r="L9" i="40"/>
  <c r="L11" i="40"/>
  <c r="N70" i="40"/>
  <c r="Q70" i="40" s="1"/>
  <c r="O71" i="40"/>
  <c r="Q9" i="40"/>
  <c r="N12" i="39"/>
  <c r="Q12" i="39" s="1"/>
  <c r="Q9" i="39"/>
  <c r="L9" i="39"/>
  <c r="L13" i="39"/>
  <c r="N75" i="39"/>
  <c r="Q75" i="39" s="1"/>
  <c r="Q13" i="39"/>
  <c r="N11" i="39"/>
  <c r="Q11" i="39" s="1"/>
  <c r="L11" i="39"/>
  <c r="N10" i="39"/>
  <c r="Q10" i="39" s="1"/>
  <c r="L10" i="39"/>
  <c r="O74" i="38"/>
  <c r="N9" i="38"/>
  <c r="Q9" i="38" s="1"/>
  <c r="N73" i="38"/>
  <c r="Q73" i="38" s="1"/>
  <c r="N12" i="38"/>
  <c r="Q12" i="38" s="1"/>
  <c r="N10" i="38"/>
  <c r="Q10" i="38" s="1"/>
  <c r="O74" i="37"/>
  <c r="N11" i="38"/>
  <c r="Q11" i="38" s="1"/>
  <c r="P74" i="37"/>
  <c r="P76" i="37" s="1"/>
  <c r="Q73" i="37"/>
  <c r="L10" i="37"/>
  <c r="L11" i="37"/>
  <c r="Q10" i="37"/>
  <c r="M74" i="37"/>
  <c r="M76" i="37" s="1"/>
  <c r="L73" i="37"/>
  <c r="Q11" i="37"/>
  <c r="N9" i="37"/>
  <c r="N12" i="37"/>
  <c r="Q12" i="37" s="1"/>
  <c r="N12" i="36"/>
  <c r="Q12" i="36" s="1"/>
  <c r="L9" i="36"/>
  <c r="L79" i="36"/>
  <c r="Q79" i="36"/>
  <c r="Q11" i="36"/>
  <c r="L11" i="36"/>
  <c r="N10" i="36"/>
  <c r="Q10" i="36" s="1"/>
  <c r="L10" i="36"/>
  <c r="O80" i="36"/>
  <c r="Q9" i="36"/>
  <c r="N12" i="35"/>
  <c r="Q12" i="35" s="1"/>
  <c r="L26" i="35"/>
  <c r="Q26" i="35"/>
  <c r="L10" i="35"/>
  <c r="N9" i="35"/>
  <c r="Q9" i="35" s="1"/>
  <c r="Q11" i="35"/>
  <c r="L11" i="35"/>
  <c r="Q10" i="35"/>
  <c r="P16" i="34"/>
  <c r="O16" i="34"/>
  <c r="M16" i="34"/>
  <c r="I16" i="34"/>
  <c r="N16" i="34" s="1"/>
  <c r="P11" i="34"/>
  <c r="O11" i="34"/>
  <c r="M11" i="34"/>
  <c r="I11" i="34"/>
  <c r="L11" i="34" s="1"/>
  <c r="P10" i="34"/>
  <c r="O10" i="34"/>
  <c r="M10" i="34"/>
  <c r="I10" i="34"/>
  <c r="N10" i="34" s="1"/>
  <c r="P9" i="34"/>
  <c r="O9" i="34"/>
  <c r="M9" i="34"/>
  <c r="I9" i="34"/>
  <c r="L9" i="34" s="1"/>
  <c r="P29" i="33"/>
  <c r="O29" i="33"/>
  <c r="M29" i="33"/>
  <c r="I29" i="33"/>
  <c r="L29" i="33" s="1"/>
  <c r="F28" i="33"/>
  <c r="F25" i="33"/>
  <c r="F24" i="33"/>
  <c r="P12" i="33"/>
  <c r="O12" i="33"/>
  <c r="M12" i="33"/>
  <c r="I12" i="33"/>
  <c r="N12" i="33" s="1"/>
  <c r="P10" i="33"/>
  <c r="O10" i="33"/>
  <c r="M10" i="33"/>
  <c r="I10" i="33"/>
  <c r="N10" i="33" s="1"/>
  <c r="P9" i="33"/>
  <c r="O9" i="33"/>
  <c r="M9" i="33"/>
  <c r="I9" i="33"/>
  <c r="N9" i="33" s="1"/>
  <c r="Q16" i="34" l="1"/>
  <c r="Q71" i="40"/>
  <c r="Q27" i="35"/>
  <c r="Q76" i="39"/>
  <c r="Q12" i="33"/>
  <c r="Q74" i="38"/>
  <c r="Q16" i="43"/>
  <c r="N16" i="43"/>
  <c r="N18" i="43" s="1"/>
  <c r="O17" i="43"/>
  <c r="Q17" i="43" s="1"/>
  <c r="N18" i="42"/>
  <c r="N20" i="42" s="1"/>
  <c r="Q18" i="42"/>
  <c r="O19" i="42"/>
  <c r="Q19" i="42" s="1"/>
  <c r="N35" i="41"/>
  <c r="N37" i="41" s="1"/>
  <c r="Q9" i="41"/>
  <c r="Q35" i="41" s="1"/>
  <c r="Q37" i="41" s="1"/>
  <c r="Q6" i="41" s="1"/>
  <c r="O37" i="41"/>
  <c r="M71" i="40"/>
  <c r="M73" i="40" s="1"/>
  <c r="P71" i="40"/>
  <c r="P73" i="40" s="1"/>
  <c r="N71" i="40"/>
  <c r="N73" i="40" s="1"/>
  <c r="O72" i="40"/>
  <c r="Q72" i="40" s="1"/>
  <c r="M76" i="39"/>
  <c r="M78" i="39" s="1"/>
  <c r="P76" i="39"/>
  <c r="P78" i="39" s="1"/>
  <c r="N76" i="39"/>
  <c r="N78" i="39" s="1"/>
  <c r="O77" i="39"/>
  <c r="Q77" i="39" s="1"/>
  <c r="M74" i="38"/>
  <c r="M76" i="38" s="1"/>
  <c r="P74" i="38"/>
  <c r="P76" i="38" s="1"/>
  <c r="N74" i="38"/>
  <c r="N76" i="38" s="1"/>
  <c r="O75" i="38"/>
  <c r="Q75" i="38" s="1"/>
  <c r="O75" i="37"/>
  <c r="Q75" i="37" s="1"/>
  <c r="N74" i="37"/>
  <c r="N76" i="37" s="1"/>
  <c r="Q9" i="37"/>
  <c r="M80" i="36"/>
  <c r="M82" i="36" s="1"/>
  <c r="O81" i="36"/>
  <c r="Q81" i="36" s="1"/>
  <c r="N80" i="36"/>
  <c r="N82" i="36" s="1"/>
  <c r="M27" i="35"/>
  <c r="M29" i="35" s="1"/>
  <c r="O28" i="35"/>
  <c r="Q28" i="35" s="1"/>
  <c r="N27" i="35"/>
  <c r="N29" i="35" s="1"/>
  <c r="N11" i="34"/>
  <c r="Q11" i="34" s="1"/>
  <c r="Q10" i="34"/>
  <c r="N9" i="34"/>
  <c r="Q9" i="34" s="1"/>
  <c r="L16" i="34"/>
  <c r="M17" i="34"/>
  <c r="M19" i="34" s="1"/>
  <c r="P17" i="34"/>
  <c r="P19" i="34" s="1"/>
  <c r="L10" i="34"/>
  <c r="O17" i="34"/>
  <c r="N29" i="33"/>
  <c r="Q29" i="33" s="1"/>
  <c r="O30" i="33"/>
  <c r="L12" i="33"/>
  <c r="Q10" i="33"/>
  <c r="Q9" i="33"/>
  <c r="M30" i="33"/>
  <c r="M32" i="33" s="1"/>
  <c r="L9" i="33"/>
  <c r="L10" i="33"/>
  <c r="F34" i="30"/>
  <c r="F33" i="30"/>
  <c r="F30" i="30"/>
  <c r="F32" i="30" s="1"/>
  <c r="Q74" i="37" l="1"/>
  <c r="Q76" i="37" s="1"/>
  <c r="Q6" i="37" s="1"/>
  <c r="P30" i="33"/>
  <c r="P32" i="33" s="1"/>
  <c r="Q18" i="43"/>
  <c r="Q6" i="43" s="1"/>
  <c r="O18" i="43"/>
  <c r="O20" i="42"/>
  <c r="Q20" i="42"/>
  <c r="Q6" i="42" s="1"/>
  <c r="O73" i="40"/>
  <c r="Q73" i="40"/>
  <c r="Q6" i="40" s="1"/>
  <c r="Q78" i="39"/>
  <c r="Q6" i="39" s="1"/>
  <c r="O78" i="39"/>
  <c r="Q76" i="38"/>
  <c r="Q6" i="38" s="1"/>
  <c r="O76" i="38"/>
  <c r="O76" i="37"/>
  <c r="Q80" i="36"/>
  <c r="Q82" i="36" s="1"/>
  <c r="Q6" i="36" s="1"/>
  <c r="O82" i="36"/>
  <c r="Q29" i="35"/>
  <c r="Q6" i="35" s="1"/>
  <c r="O29" i="35"/>
  <c r="N17" i="34"/>
  <c r="N19" i="34" s="1"/>
  <c r="O18" i="34"/>
  <c r="Q18" i="34" s="1"/>
  <c r="Q17" i="34"/>
  <c r="O31" i="33"/>
  <c r="Q31" i="33" s="1"/>
  <c r="N30" i="33"/>
  <c r="N32" i="33" s="1"/>
  <c r="F31" i="30"/>
  <c r="P21" i="32"/>
  <c r="O21" i="32"/>
  <c r="M21" i="32"/>
  <c r="I21" i="32"/>
  <c r="L21" i="32" s="1"/>
  <c r="P11" i="32"/>
  <c r="O11" i="32"/>
  <c r="M11" i="32"/>
  <c r="I11" i="32"/>
  <c r="L11" i="32" s="1"/>
  <c r="P10" i="32"/>
  <c r="O10" i="32"/>
  <c r="M10" i="32"/>
  <c r="I10" i="32"/>
  <c r="N10" i="32" s="1"/>
  <c r="P9" i="32"/>
  <c r="O9" i="32"/>
  <c r="M9" i="32"/>
  <c r="I9" i="32"/>
  <c r="N9" i="32" s="1"/>
  <c r="P39" i="31"/>
  <c r="O39" i="31"/>
  <c r="M39" i="31"/>
  <c r="I39" i="31"/>
  <c r="N39" i="31" s="1"/>
  <c r="P11" i="31"/>
  <c r="O11" i="31"/>
  <c r="M11" i="31"/>
  <c r="I11" i="31"/>
  <c r="N11" i="31" s="1"/>
  <c r="P10" i="31"/>
  <c r="O10" i="31"/>
  <c r="M10" i="31"/>
  <c r="I10" i="31"/>
  <c r="L10" i="31" s="1"/>
  <c r="P9" i="31"/>
  <c r="O9" i="31"/>
  <c r="M9" i="31"/>
  <c r="I9" i="31"/>
  <c r="N9" i="31" s="1"/>
  <c r="P60" i="30"/>
  <c r="O60" i="30"/>
  <c r="M60" i="30"/>
  <c r="I60" i="30"/>
  <c r="N60" i="30" s="1"/>
  <c r="P51" i="30"/>
  <c r="O51" i="30"/>
  <c r="M51" i="30"/>
  <c r="I51" i="30"/>
  <c r="N51" i="30" s="1"/>
  <c r="P50" i="30"/>
  <c r="O50" i="30"/>
  <c r="M50" i="30"/>
  <c r="I50" i="30"/>
  <c r="N50" i="30" s="1"/>
  <c r="P12" i="30"/>
  <c r="O12" i="30"/>
  <c r="M12" i="30"/>
  <c r="I12" i="30"/>
  <c r="N12" i="30" s="1"/>
  <c r="P11" i="30"/>
  <c r="O11" i="30"/>
  <c r="M11" i="30"/>
  <c r="I11" i="30"/>
  <c r="N11" i="30" s="1"/>
  <c r="P10" i="30"/>
  <c r="O10" i="30"/>
  <c r="M10" i="30"/>
  <c r="I10" i="30"/>
  <c r="N10" i="30" s="1"/>
  <c r="P9" i="30"/>
  <c r="O9" i="30"/>
  <c r="M9" i="30"/>
  <c r="I9" i="30"/>
  <c r="N9" i="30" s="1"/>
  <c r="O61" i="30" l="1"/>
  <c r="O62" i="30" s="1"/>
  <c r="Q62" i="30" s="1"/>
  <c r="L9" i="32"/>
  <c r="M61" i="30"/>
  <c r="M63" i="30" s="1"/>
  <c r="M40" i="31"/>
  <c r="M42" i="31" s="1"/>
  <c r="Q50" i="30"/>
  <c r="Q60" i="30"/>
  <c r="Q19" i="34"/>
  <c r="Q6" i="34" s="1"/>
  <c r="O19" i="34"/>
  <c r="Q30" i="33"/>
  <c r="Q32" i="33" s="1"/>
  <c r="Q6" i="33" s="1"/>
  <c r="O32" i="33"/>
  <c r="O22" i="32"/>
  <c r="O23" i="32" s="1"/>
  <c r="Q23" i="32" s="1"/>
  <c r="L10" i="32"/>
  <c r="N21" i="32"/>
  <c r="Q21" i="32" s="1"/>
  <c r="Q11" i="31"/>
  <c r="L12" i="30"/>
  <c r="P22" i="32"/>
  <c r="P24" i="32" s="1"/>
  <c r="N11" i="32"/>
  <c r="Q11" i="32" s="1"/>
  <c r="Q10" i="32"/>
  <c r="M22" i="32"/>
  <c r="M24" i="32" s="1"/>
  <c r="L11" i="31"/>
  <c r="Q39" i="31"/>
  <c r="L39" i="31"/>
  <c r="N10" i="31"/>
  <c r="Q10" i="31" s="1"/>
  <c r="L9" i="31"/>
  <c r="O40" i="31"/>
  <c r="O41" i="31" s="1"/>
  <c r="Q41" i="31" s="1"/>
  <c r="P40" i="31"/>
  <c r="P42" i="31" s="1"/>
  <c r="Q10" i="30"/>
  <c r="L60" i="30"/>
  <c r="Q12" i="30"/>
  <c r="P61" i="30"/>
  <c r="P63" i="30" s="1"/>
  <c r="Q51" i="30"/>
  <c r="Q11" i="30"/>
  <c r="Q9" i="32"/>
  <c r="Q9" i="31"/>
  <c r="Q9" i="30"/>
  <c r="L9" i="30"/>
  <c r="L11" i="30"/>
  <c r="L51" i="30"/>
  <c r="L10" i="30"/>
  <c r="L50" i="30"/>
  <c r="T14" i="31" l="1"/>
  <c r="Q61" i="30"/>
  <c r="Q63" i="30" s="1"/>
  <c r="Q6" i="30" s="1"/>
  <c r="O24" i="32"/>
  <c r="N22" i="32"/>
  <c r="N24" i="32" s="1"/>
  <c r="Q22" i="32"/>
  <c r="Q24" i="32" s="1"/>
  <c r="Q6" i="32" s="1"/>
  <c r="N40" i="31"/>
  <c r="N42" i="31" s="1"/>
  <c r="Q40" i="31"/>
  <c r="Q42" i="31" s="1"/>
  <c r="Q6" i="31" s="1"/>
  <c r="O42" i="31"/>
  <c r="O63" i="30"/>
  <c r="N61" i="30"/>
  <c r="N63" i="30" s="1"/>
  <c r="P10" i="8" l="1"/>
  <c r="O10" i="8"/>
  <c r="M10" i="8"/>
  <c r="I10" i="8"/>
  <c r="N10" i="8" s="1"/>
  <c r="Q10" i="8" l="1"/>
  <c r="L10" i="8"/>
  <c r="F221" i="4" l="1"/>
  <c r="F222" i="4"/>
  <c r="D54" i="25" l="1"/>
  <c r="D53" i="25"/>
  <c r="D51" i="25"/>
  <c r="I10" i="23" l="1"/>
  <c r="N10" i="23" s="1"/>
  <c r="I17" i="23"/>
  <c r="I9" i="23"/>
  <c r="L10" i="23"/>
  <c r="M10" i="23"/>
  <c r="O10" i="23"/>
  <c r="P10" i="23"/>
  <c r="M17" i="23"/>
  <c r="O17" i="23"/>
  <c r="P17" i="23"/>
  <c r="P9" i="23"/>
  <c r="O9" i="23"/>
  <c r="M9" i="23"/>
  <c r="I28" i="22"/>
  <c r="L28" i="22" s="1"/>
  <c r="I9" i="22"/>
  <c r="M28" i="22"/>
  <c r="O28" i="22"/>
  <c r="P28" i="22"/>
  <c r="P9" i="22"/>
  <c r="O9" i="22"/>
  <c r="M9" i="22"/>
  <c r="I10" i="21"/>
  <c r="I11" i="21"/>
  <c r="I255" i="21"/>
  <c r="L255" i="21" s="1"/>
  <c r="I9" i="21"/>
  <c r="N9" i="21" s="1"/>
  <c r="M10" i="21"/>
  <c r="O10" i="21"/>
  <c r="P10" i="21"/>
  <c r="M11" i="21"/>
  <c r="O11" i="21"/>
  <c r="P11" i="21"/>
  <c r="M255" i="21"/>
  <c r="O255" i="21"/>
  <c r="P255" i="21"/>
  <c r="P9" i="21"/>
  <c r="O9" i="21"/>
  <c r="M9" i="21"/>
  <c r="I10" i="20"/>
  <c r="I107" i="20"/>
  <c r="I9" i="20"/>
  <c r="N9" i="20" s="1"/>
  <c r="M10" i="20"/>
  <c r="O10" i="20"/>
  <c r="P10" i="20"/>
  <c r="M107" i="20"/>
  <c r="O107" i="20"/>
  <c r="P107" i="20"/>
  <c r="P9" i="20"/>
  <c r="O9" i="20"/>
  <c r="M9" i="20"/>
  <c r="I10" i="19"/>
  <c r="N10" i="19" s="1"/>
  <c r="I97" i="19"/>
  <c r="L97" i="19" s="1"/>
  <c r="I9" i="19"/>
  <c r="M10" i="19"/>
  <c r="O10" i="19"/>
  <c r="P10" i="19"/>
  <c r="M97" i="19"/>
  <c r="O97" i="19"/>
  <c r="P97" i="19"/>
  <c r="P9" i="19"/>
  <c r="O9" i="19"/>
  <c r="M9" i="19"/>
  <c r="I10" i="18"/>
  <c r="N10" i="18" s="1"/>
  <c r="I100" i="18"/>
  <c r="I9" i="18"/>
  <c r="L10" i="18"/>
  <c r="M10" i="18"/>
  <c r="O10" i="18"/>
  <c r="P10" i="18"/>
  <c r="M100" i="18"/>
  <c r="O100" i="18"/>
  <c r="P100" i="18"/>
  <c r="P9" i="18"/>
  <c r="O9" i="18"/>
  <c r="M9" i="18"/>
  <c r="I254" i="17"/>
  <c r="L254" i="17" s="1"/>
  <c r="I9" i="17"/>
  <c r="M254" i="17"/>
  <c r="O254" i="17"/>
  <c r="P254" i="17"/>
  <c r="P9" i="17"/>
  <c r="O9" i="17"/>
  <c r="M9" i="17"/>
  <c r="I62" i="16"/>
  <c r="I9" i="16"/>
  <c r="M62" i="16"/>
  <c r="O62" i="16"/>
  <c r="P62" i="16"/>
  <c r="P9" i="16"/>
  <c r="O9" i="16"/>
  <c r="M9" i="16"/>
  <c r="I10" i="15"/>
  <c r="L10" i="15" s="1"/>
  <c r="I254" i="15"/>
  <c r="L254" i="15" s="1"/>
  <c r="I9" i="15"/>
  <c r="N9" i="15" s="1"/>
  <c r="M10" i="15"/>
  <c r="N10" i="15"/>
  <c r="O10" i="15"/>
  <c r="P10" i="15"/>
  <c r="M254" i="15"/>
  <c r="O254" i="15"/>
  <c r="P254" i="15"/>
  <c r="P9" i="15"/>
  <c r="O9" i="15"/>
  <c r="M9" i="15"/>
  <c r="I10" i="14"/>
  <c r="L10" i="14" s="1"/>
  <c r="I235" i="14"/>
  <c r="I9" i="14"/>
  <c r="L9" i="14" s="1"/>
  <c r="M10" i="14"/>
  <c r="O10" i="14"/>
  <c r="P10" i="14"/>
  <c r="M235" i="14"/>
  <c r="O235" i="14"/>
  <c r="P235" i="14"/>
  <c r="P9" i="14"/>
  <c r="O9" i="14"/>
  <c r="M9" i="14"/>
  <c r="I10" i="13"/>
  <c r="I1475" i="13"/>
  <c r="L1475" i="13" s="1"/>
  <c r="I9" i="13"/>
  <c r="L9" i="13" s="1"/>
  <c r="M10" i="13"/>
  <c r="O10" i="13"/>
  <c r="P10" i="13"/>
  <c r="M1475" i="13"/>
  <c r="O1475" i="13"/>
  <c r="P1475" i="13"/>
  <c r="P9" i="13"/>
  <c r="O9" i="13"/>
  <c r="M9" i="13"/>
  <c r="I10" i="12"/>
  <c r="L10" i="12" s="1"/>
  <c r="I86" i="12"/>
  <c r="L86" i="12" s="1"/>
  <c r="I9" i="12"/>
  <c r="N9" i="12" s="1"/>
  <c r="M10" i="12"/>
  <c r="O10" i="12"/>
  <c r="P10" i="12"/>
  <c r="M86" i="12"/>
  <c r="O86" i="12"/>
  <c r="P86" i="12"/>
  <c r="P9" i="12"/>
  <c r="O9" i="12"/>
  <c r="M9" i="12"/>
  <c r="I10" i="11"/>
  <c r="N10" i="11" s="1"/>
  <c r="I11" i="11"/>
  <c r="L11" i="11" s="1"/>
  <c r="I218" i="11"/>
  <c r="L218" i="11" s="1"/>
  <c r="I9" i="11"/>
  <c r="L9" i="11" s="1"/>
  <c r="M10" i="11"/>
  <c r="O10" i="11"/>
  <c r="P10" i="11"/>
  <c r="M11" i="11"/>
  <c r="O11" i="11"/>
  <c r="P11" i="11"/>
  <c r="M218" i="11"/>
  <c r="O218" i="11"/>
  <c r="P218" i="11"/>
  <c r="P9" i="11"/>
  <c r="O9" i="11"/>
  <c r="M9" i="11"/>
  <c r="I10" i="10"/>
  <c r="N10" i="10" s="1"/>
  <c r="I9" i="10"/>
  <c r="N9" i="10" s="1"/>
  <c r="M10" i="10"/>
  <c r="O10" i="10"/>
  <c r="P10" i="10"/>
  <c r="P9" i="10"/>
  <c r="O9" i="10"/>
  <c r="M9" i="10"/>
  <c r="I11" i="8"/>
  <c r="N11" i="8" s="1"/>
  <c r="I12" i="8"/>
  <c r="L12" i="8" s="1"/>
  <c r="I9" i="8"/>
  <c r="L9" i="8" s="1"/>
  <c r="M11" i="8"/>
  <c r="O11" i="8"/>
  <c r="P11" i="8"/>
  <c r="M12" i="8"/>
  <c r="O12" i="8"/>
  <c r="P12" i="8"/>
  <c r="P9" i="8"/>
  <c r="O9" i="8"/>
  <c r="M9" i="8"/>
  <c r="I10" i="7"/>
  <c r="L10" i="7" s="1"/>
  <c r="I147" i="7"/>
  <c r="I9" i="7"/>
  <c r="N9" i="7" s="1"/>
  <c r="M10" i="7"/>
  <c r="O10" i="7"/>
  <c r="P10" i="7"/>
  <c r="P9" i="7"/>
  <c r="O9" i="7"/>
  <c r="M9" i="7"/>
  <c r="I10" i="6"/>
  <c r="N10" i="6" s="1"/>
  <c r="I11" i="6"/>
  <c r="I109" i="6"/>
  <c r="L109" i="6" s="1"/>
  <c r="M10" i="6"/>
  <c r="O10" i="6"/>
  <c r="P10" i="6"/>
  <c r="M11" i="6"/>
  <c r="O11" i="6"/>
  <c r="P11" i="6"/>
  <c r="M109" i="6"/>
  <c r="O109" i="6"/>
  <c r="P109" i="6"/>
  <c r="I9" i="5"/>
  <c r="P9" i="5"/>
  <c r="O9" i="5"/>
  <c r="M9" i="5"/>
  <c r="I10" i="4"/>
  <c r="I301" i="4"/>
  <c r="L301" i="4" s="1"/>
  <c r="I9" i="4"/>
  <c r="L9" i="4" s="1"/>
  <c r="M10" i="4"/>
  <c r="O10" i="4"/>
  <c r="P10" i="4"/>
  <c r="M301" i="4"/>
  <c r="O301" i="4"/>
  <c r="P301" i="4"/>
  <c r="P9" i="4"/>
  <c r="O9" i="4"/>
  <c r="M9" i="4"/>
  <c r="I10" i="3"/>
  <c r="N10" i="3" s="1"/>
  <c r="I9" i="3"/>
  <c r="L9" i="3" s="1"/>
  <c r="M10" i="3"/>
  <c r="O10" i="3"/>
  <c r="P10" i="3"/>
  <c r="P9" i="3"/>
  <c r="O9" i="3"/>
  <c r="M9" i="3"/>
  <c r="I10" i="2"/>
  <c r="N10" i="2" s="1"/>
  <c r="I9" i="2"/>
  <c r="N9" i="2" s="1"/>
  <c r="M10" i="2"/>
  <c r="O10" i="2"/>
  <c r="P10" i="2"/>
  <c r="P9" i="2"/>
  <c r="O9" i="2"/>
  <c r="M9" i="2"/>
  <c r="I9" i="1"/>
  <c r="L9" i="1" s="1"/>
  <c r="P9" i="1"/>
  <c r="O9" i="1"/>
  <c r="M9" i="1"/>
  <c r="O34" i="1" l="1"/>
  <c r="P34" i="1"/>
  <c r="P36" i="1" s="1"/>
  <c r="M34" i="1"/>
  <c r="N86" i="12"/>
  <c r="Q86" i="12" s="1"/>
  <c r="N10" i="14"/>
  <c r="Q10" i="14" s="1"/>
  <c r="L10" i="10"/>
  <c r="N1475" i="13"/>
  <c r="Q1475" i="13" s="1"/>
  <c r="N218" i="11"/>
  <c r="Q218" i="11" s="1"/>
  <c r="N11" i="11"/>
  <c r="Q11" i="11" s="1"/>
  <c r="L10" i="11"/>
  <c r="N9" i="16"/>
  <c r="Q9" i="16" s="1"/>
  <c r="L9" i="16"/>
  <c r="N10" i="12"/>
  <c r="Q10" i="12" s="1"/>
  <c r="N9" i="13"/>
  <c r="Q9" i="13" s="1"/>
  <c r="N9" i="14"/>
  <c r="Q9" i="14" s="1"/>
  <c r="N9" i="19"/>
  <c r="Q9" i="19" s="1"/>
  <c r="L9" i="19"/>
  <c r="N255" i="21"/>
  <c r="Q255" i="21" s="1"/>
  <c r="L10" i="3"/>
  <c r="L9" i="2"/>
  <c r="N28" i="22"/>
  <c r="Q28" i="22" s="1"/>
  <c r="L147" i="7"/>
  <c r="N147" i="7"/>
  <c r="Q147" i="7" s="1"/>
  <c r="M36" i="10"/>
  <c r="M38" i="10" s="1"/>
  <c r="L9" i="21"/>
  <c r="N9" i="11"/>
  <c r="Q9" i="11" s="1"/>
  <c r="N9" i="1"/>
  <c r="N10" i="7"/>
  <c r="Q10" i="7" s="1"/>
  <c r="N97" i="19"/>
  <c r="Q97" i="19" s="1"/>
  <c r="Q9" i="21"/>
  <c r="N254" i="17"/>
  <c r="Q254" i="17" s="1"/>
  <c r="N10" i="20"/>
  <c r="Q10" i="20" s="1"/>
  <c r="L10" i="20"/>
  <c r="L11" i="21"/>
  <c r="N11" i="21"/>
  <c r="Q11" i="21" s="1"/>
  <c r="L10" i="6"/>
  <c r="L9" i="12"/>
  <c r="L10" i="13"/>
  <c r="N10" i="13"/>
  <c r="Q10" i="13" s="1"/>
  <c r="Q10" i="18"/>
  <c r="O48" i="2"/>
  <c r="O49" i="2" s="1"/>
  <c r="Q49" i="2" s="1"/>
  <c r="L10" i="2"/>
  <c r="O35" i="1"/>
  <c r="Q35" i="1" s="1"/>
  <c r="Q10" i="2"/>
  <c r="Q10" i="3"/>
  <c r="N12" i="8"/>
  <c r="Q12" i="8" s="1"/>
  <c r="N9" i="18"/>
  <c r="Q9" i="18" s="1"/>
  <c r="L9" i="18"/>
  <c r="M29" i="22"/>
  <c r="M31" i="22" s="1"/>
  <c r="I16" i="27" s="1"/>
  <c r="N254" i="15"/>
  <c r="Q254" i="15" s="1"/>
  <c r="Q10" i="15"/>
  <c r="L9" i="15"/>
  <c r="N109" i="6"/>
  <c r="Q109" i="6" s="1"/>
  <c r="Q11" i="8"/>
  <c r="M48" i="2"/>
  <c r="M50" i="2" s="1"/>
  <c r="P148" i="7"/>
  <c r="P150" i="7" s="1"/>
  <c r="M148" i="7"/>
  <c r="M150" i="7" s="1"/>
  <c r="O87" i="12"/>
  <c r="O88" i="12" s="1"/>
  <c r="N9" i="8"/>
  <c r="Q9" i="8" s="1"/>
  <c r="N9" i="3"/>
  <c r="Q9" i="3" s="1"/>
  <c r="O302" i="4"/>
  <c r="O303" i="4" s="1"/>
  <c r="Q303" i="4" s="1"/>
  <c r="P33" i="5"/>
  <c r="P35" i="5" s="1"/>
  <c r="M17" i="3"/>
  <c r="M19" i="3" s="1"/>
  <c r="L9" i="7"/>
  <c r="M54" i="8"/>
  <c r="M56" i="8" s="1"/>
  <c r="Q10" i="23"/>
  <c r="O17" i="3"/>
  <c r="O18" i="3" s="1"/>
  <c r="Q18" i="3" s="1"/>
  <c r="M302" i="4"/>
  <c r="M304" i="4" s="1"/>
  <c r="O33" i="5"/>
  <c r="O34" i="5" s="1"/>
  <c r="Q34" i="5" s="1"/>
  <c r="L107" i="20"/>
  <c r="N107" i="20"/>
  <c r="Q107" i="20" s="1"/>
  <c r="N17" i="23"/>
  <c r="Q17" i="23" s="1"/>
  <c r="L17" i="23"/>
  <c r="P17" i="3"/>
  <c r="P19" i="3" s="1"/>
  <c r="O148" i="7"/>
  <c r="O149" i="7" s="1"/>
  <c r="Q149" i="7" s="1"/>
  <c r="P54" i="8"/>
  <c r="P56" i="8" s="1"/>
  <c r="O54" i="8"/>
  <c r="O55" i="8" s="1"/>
  <c r="Q55" i="8" s="1"/>
  <c r="Q10" i="10"/>
  <c r="L9" i="22"/>
  <c r="N9" i="22"/>
  <c r="O255" i="15"/>
  <c r="O256" i="15" s="1"/>
  <c r="P98" i="19"/>
  <c r="P100" i="19" s="1"/>
  <c r="L10" i="19"/>
  <c r="O29" i="22"/>
  <c r="O30" i="22" s="1"/>
  <c r="Q30" i="22" s="1"/>
  <c r="Q9" i="20"/>
  <c r="Q9" i="2"/>
  <c r="Q9" i="10"/>
  <c r="P48" i="2"/>
  <c r="P50" i="2" s="1"/>
  <c r="M33" i="5"/>
  <c r="M35" i="5" s="1"/>
  <c r="P110" i="6"/>
  <c r="P112" i="6" s="1"/>
  <c r="L11" i="8"/>
  <c r="Q10" i="11"/>
  <c r="N10" i="4"/>
  <c r="Q10" i="4" s="1"/>
  <c r="L10" i="4"/>
  <c r="L9" i="5"/>
  <c r="N9" i="5"/>
  <c r="L9" i="10"/>
  <c r="N9" i="4"/>
  <c r="Q10" i="6"/>
  <c r="O219" i="11"/>
  <c r="N11" i="6"/>
  <c r="Q11" i="6" s="1"/>
  <c r="L11" i="6"/>
  <c r="M219" i="11"/>
  <c r="M221" i="11" s="1"/>
  <c r="M87" i="12"/>
  <c r="M89" i="12" s="1"/>
  <c r="N301" i="4"/>
  <c r="Q301" i="4" s="1"/>
  <c r="Q9" i="7"/>
  <c r="N9" i="23"/>
  <c r="L9" i="23"/>
  <c r="M110" i="6"/>
  <c r="M112" i="6" s="1"/>
  <c r="O36" i="10"/>
  <c r="P302" i="4"/>
  <c r="P304" i="4" s="1"/>
  <c r="O110" i="6"/>
  <c r="P219" i="11"/>
  <c r="P221" i="11" s="1"/>
  <c r="O1476" i="13"/>
  <c r="P36" i="10"/>
  <c r="P38" i="10" s="1"/>
  <c r="Q9" i="12"/>
  <c r="P87" i="12"/>
  <c r="P89" i="12" s="1"/>
  <c r="M1476" i="13"/>
  <c r="M1478" i="13" s="1"/>
  <c r="P255" i="15"/>
  <c r="P257" i="15" s="1"/>
  <c r="N235" i="14"/>
  <c r="Q235" i="14" s="1"/>
  <c r="L235" i="14"/>
  <c r="P1476" i="13"/>
  <c r="P1478" i="13" s="1"/>
  <c r="P101" i="18"/>
  <c r="P103" i="18" s="1"/>
  <c r="O63" i="16"/>
  <c r="P236" i="14"/>
  <c r="P238" i="14" s="1"/>
  <c r="O236" i="14"/>
  <c r="M255" i="15"/>
  <c r="M257" i="15" s="1"/>
  <c r="P63" i="16"/>
  <c r="P65" i="16" s="1"/>
  <c r="M63" i="16"/>
  <c r="M65" i="16" s="1"/>
  <c r="M236" i="14"/>
  <c r="M238" i="14" s="1"/>
  <c r="O98" i="19"/>
  <c r="O108" i="20"/>
  <c r="N62" i="16"/>
  <c r="Q62" i="16" s="1"/>
  <c r="L62" i="16"/>
  <c r="Q9" i="15"/>
  <c r="M101" i="18"/>
  <c r="M103" i="18" s="1"/>
  <c r="M255" i="17"/>
  <c r="M257" i="17" s="1"/>
  <c r="L9" i="20"/>
  <c r="O255" i="17"/>
  <c r="L9" i="17"/>
  <c r="N9" i="17"/>
  <c r="P255" i="17"/>
  <c r="P257" i="17" s="1"/>
  <c r="L100" i="18"/>
  <c r="N100" i="18"/>
  <c r="Q100" i="18" s="1"/>
  <c r="M108" i="20"/>
  <c r="M110" i="20" s="1"/>
  <c r="P18" i="23"/>
  <c r="P20" i="23" s="1"/>
  <c r="Q10" i="19"/>
  <c r="M256" i="21"/>
  <c r="M258" i="21" s="1"/>
  <c r="M98" i="19"/>
  <c r="M100" i="19" s="1"/>
  <c r="N10" i="21"/>
  <c r="Q10" i="21" s="1"/>
  <c r="L10" i="21"/>
  <c r="O101" i="18"/>
  <c r="O256" i="21"/>
  <c r="P29" i="22"/>
  <c r="P31" i="22" s="1"/>
  <c r="H16" i="27" s="1"/>
  <c r="P108" i="20"/>
  <c r="P110" i="20" s="1"/>
  <c r="O18" i="23"/>
  <c r="P256" i="21"/>
  <c r="P258" i="21" s="1"/>
  <c r="M18" i="23"/>
  <c r="M20" i="23" s="1"/>
  <c r="Q9" i="1" l="1"/>
  <c r="Q34" i="1" s="1"/>
  <c r="Q36" i="1" s="1"/>
  <c r="Q6" i="1" s="1"/>
  <c r="N34" i="1"/>
  <c r="N36" i="1" s="1"/>
  <c r="M36" i="1"/>
  <c r="I11" i="27"/>
  <c r="Q256" i="21"/>
  <c r="Q54" i="8"/>
  <c r="Q56" i="8" s="1"/>
  <c r="I11" i="28"/>
  <c r="O31" i="22"/>
  <c r="G16" i="27" s="1"/>
  <c r="O50" i="2"/>
  <c r="O36" i="1"/>
  <c r="N29" i="22"/>
  <c r="N31" i="22" s="1"/>
  <c r="F16" i="27" s="1"/>
  <c r="Q256" i="15"/>
  <c r="O257" i="15"/>
  <c r="Q88" i="12"/>
  <c r="O89" i="12"/>
  <c r="N17" i="3"/>
  <c r="N19" i="3" s="1"/>
  <c r="Q219" i="11"/>
  <c r="Q17" i="3"/>
  <c r="Q19" i="3" s="1"/>
  <c r="Q6" i="3" s="1"/>
  <c r="Q9" i="22"/>
  <c r="Q29" i="22" s="1"/>
  <c r="Q31" i="22" s="1"/>
  <c r="O19" i="3"/>
  <c r="H27" i="26"/>
  <c r="I27" i="26"/>
  <c r="I11" i="26" s="1"/>
  <c r="O99" i="19"/>
  <c r="Q99" i="19" s="1"/>
  <c r="O37" i="10"/>
  <c r="Q37" i="10" s="1"/>
  <c r="Q148" i="7"/>
  <c r="Q150" i="7" s="1"/>
  <c r="N101" i="18"/>
  <c r="N103" i="18" s="1"/>
  <c r="Q236" i="14"/>
  <c r="O150" i="7"/>
  <c r="N255" i="17"/>
  <c r="N257" i="17" s="1"/>
  <c r="Q9" i="17"/>
  <c r="Q255" i="17" s="1"/>
  <c r="O64" i="16"/>
  <c r="Q64" i="16" s="1"/>
  <c r="N236" i="14"/>
  <c r="N238" i="14" s="1"/>
  <c r="O304" i="4"/>
  <c r="N36" i="10"/>
  <c r="N38" i="10" s="1"/>
  <c r="Q48" i="2"/>
  <c r="Q50" i="2" s="1"/>
  <c r="O19" i="23"/>
  <c r="Q19" i="23" s="1"/>
  <c r="Q108" i="20"/>
  <c r="N108" i="20"/>
  <c r="N110" i="20" s="1"/>
  <c r="N256" i="21"/>
  <c r="N258" i="21" s="1"/>
  <c r="O109" i="20"/>
  <c r="Q109" i="20" s="1"/>
  <c r="N1476" i="13"/>
  <c r="N1478" i="13" s="1"/>
  <c r="O257" i="21"/>
  <c r="Q257" i="21" s="1"/>
  <c r="O256" i="17"/>
  <c r="Q256" i="17" s="1"/>
  <c r="N219" i="11"/>
  <c r="N221" i="11" s="1"/>
  <c r="Q9" i="23"/>
  <c r="Q18" i="23" s="1"/>
  <c r="N18" i="23"/>
  <c r="N20" i="23" s="1"/>
  <c r="O220" i="11"/>
  <c r="Q220" i="11" s="1"/>
  <c r="N33" i="5"/>
  <c r="N35" i="5" s="1"/>
  <c r="Q9" i="5"/>
  <c r="Q33" i="5" s="1"/>
  <c r="Q35" i="5" s="1"/>
  <c r="Q36" i="10"/>
  <c r="N48" i="2"/>
  <c r="N50" i="2" s="1"/>
  <c r="O102" i="18"/>
  <c r="Q102" i="18" s="1"/>
  <c r="Q87" i="12"/>
  <c r="Q1476" i="13"/>
  <c r="Q110" i="6"/>
  <c r="N63" i="16"/>
  <c r="N65" i="16" s="1"/>
  <c r="O237" i="14"/>
  <c r="Q237" i="14" s="1"/>
  <c r="N87" i="12"/>
  <c r="N89" i="12" s="1"/>
  <c r="O1477" i="13"/>
  <c r="Q1477" i="13" s="1"/>
  <c r="O35" i="5"/>
  <c r="N302" i="4"/>
  <c r="N304" i="4" s="1"/>
  <c r="Q9" i="4"/>
  <c r="N98" i="19"/>
  <c r="N100" i="19" s="1"/>
  <c r="O111" i="6"/>
  <c r="Q111" i="6" s="1"/>
  <c r="N255" i="15"/>
  <c r="N257" i="15" s="1"/>
  <c r="N110" i="6"/>
  <c r="N112" i="6" s="1"/>
  <c r="Q101" i="18"/>
  <c r="Q98" i="19"/>
  <c r="Q255" i="15"/>
  <c r="Q63" i="16"/>
  <c r="N54" i="8"/>
  <c r="N148" i="7"/>
  <c r="N150" i="7" s="1"/>
  <c r="O56" i="8"/>
  <c r="I11" i="25" l="1"/>
  <c r="Q302" i="4"/>
  <c r="Q304" i="4" s="1"/>
  <c r="Q6" i="4" s="1"/>
  <c r="N56" i="8"/>
  <c r="Q89" i="12"/>
  <c r="Q6" i="12" s="1"/>
  <c r="Q65" i="16"/>
  <c r="Q6" i="16" s="1"/>
  <c r="E16" i="27"/>
  <c r="Q38" i="10"/>
  <c r="Q6" i="10" s="1"/>
  <c r="Q100" i="19"/>
  <c r="Q6" i="19" s="1"/>
  <c r="O100" i="19"/>
  <c r="O110" i="20"/>
  <c r="O65" i="16"/>
  <c r="Q221" i="11"/>
  <c r="Q6" i="11" s="1"/>
  <c r="Q257" i="15"/>
  <c r="Q6" i="15" s="1"/>
  <c r="Q258" i="21"/>
  <c r="Q6" i="21" s="1"/>
  <c r="O20" i="23"/>
  <c r="Q20" i="23"/>
  <c r="Q6" i="23" s="1"/>
  <c r="O257" i="17"/>
  <c r="F27" i="26"/>
  <c r="O238" i="14"/>
  <c r="Q6" i="22"/>
  <c r="O112" i="6"/>
  <c r="O103" i="18"/>
  <c r="Q6" i="2"/>
  <c r="Q6" i="8"/>
  <c r="Q103" i="18"/>
  <c r="Q112" i="6"/>
  <c r="Q6" i="5"/>
  <c r="Q6" i="7"/>
  <c r="Q110" i="20"/>
  <c r="Q238" i="14"/>
  <c r="O1478" i="13"/>
  <c r="Q1478" i="13"/>
  <c r="O221" i="11"/>
  <c r="O258" i="21"/>
  <c r="Q257" i="17"/>
  <c r="O38" i="10"/>
  <c r="H32" i="26" l="1"/>
  <c r="E27" i="26"/>
  <c r="G27" i="26"/>
  <c r="Q6" i="20"/>
  <c r="Q6" i="13"/>
  <c r="Q6" i="6"/>
  <c r="Q6" i="14"/>
  <c r="Q6" i="18"/>
  <c r="Q6" i="17"/>
  <c r="I10" i="27" l="1"/>
  <c r="F32" i="26"/>
  <c r="I10" i="28" l="1"/>
  <c r="G32" i="26"/>
  <c r="E32" i="26"/>
  <c r="I10" i="26" s="1"/>
  <c r="I10" i="25" l="1"/>
</calcChain>
</file>

<file path=xl/comments1.xml><?xml version="1.0" encoding="utf-8"?>
<comments xmlns="http://schemas.openxmlformats.org/spreadsheetml/2006/main">
  <authors>
    <author>PC222</author>
  </authors>
  <commentList>
    <comment ref="C23" authorId="0" shapeId="0">
      <text>
        <r>
          <rPr>
            <b/>
            <sz val="9"/>
            <color indexed="81"/>
            <rFont val="Tahoma"/>
            <family val="2"/>
            <charset val="186"/>
          </rPr>
          <t>PC222:</t>
        </r>
        <r>
          <rPr>
            <sz val="9"/>
            <color indexed="81"/>
            <rFont val="Tahoma"/>
            <family val="2"/>
            <charset val="186"/>
          </rPr>
          <t xml:space="preserve">
izmainīta atsauce uz sk. Lapu EL-........</t>
        </r>
      </text>
    </comment>
  </commentList>
</comments>
</file>

<file path=xl/sharedStrings.xml><?xml version="1.0" encoding="utf-8"?>
<sst xmlns="http://schemas.openxmlformats.org/spreadsheetml/2006/main" count="15611" uniqueCount="3005">
  <si>
    <t xml:space="preserve"> 1-1</t>
  </si>
  <si>
    <t xml:space="preserve"> 1-2</t>
  </si>
  <si>
    <t xml:space="preserve"> 1-3</t>
  </si>
  <si>
    <t xml:space="preserve"> 1-4</t>
  </si>
  <si>
    <t xml:space="preserve"> 1-5</t>
  </si>
  <si>
    <t xml:space="preserve"> 1-6</t>
  </si>
  <si>
    <t xml:space="preserve"> 1-7</t>
  </si>
  <si>
    <t xml:space="preserve"> 1-8</t>
  </si>
  <si>
    <t xml:space="preserve"> 1-10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</si>
  <si>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</si>
  <si>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</si>
  <si>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</si>
  <si>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</si>
  <si>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</si>
  <si>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</si>
  <si>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</si>
  <si>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</si>
  <si>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</si>
  <si>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2-10</t>
  </si>
  <si>
    <t xml:space="preserve"> 2-11</t>
  </si>
  <si>
    <t xml:space="preserve"> 3-1</t>
  </si>
  <si>
    <t xml:space="preserve"> 4-1</t>
  </si>
  <si>
    <t>LOKĀLĀ TĀME NR. 1-1
BŪVLAUKUMA IZMAKSAS</t>
  </si>
  <si>
    <t>Tāme sastādīta 2016. gada 1. ceturkšņa  cenās, pamatojoties uz DOP daļas specifikācijām un rasējumiem</t>
  </si>
  <si>
    <t>Npk.</t>
  </si>
  <si>
    <t>Kods</t>
  </si>
  <si>
    <t>Nosaukums</t>
  </si>
  <si>
    <t>Tips</t>
  </si>
  <si>
    <t/>
  </si>
  <si>
    <t>BŪVLAUKUMA IERĪKOŠANA UN UZTURĒŠANA (DOP daļa)</t>
  </si>
  <si>
    <t>03-00000</t>
  </si>
  <si>
    <t>Pagaidu žoga, iesk. divviru vārtu 2 gb. un vienviru vārtu 1 gb. uzstādīšana, nojaukšana un noma; Bekaert vai analogs</t>
  </si>
  <si>
    <t>Pagaidu ceļu izbūve (šķembas 250mm)</t>
  </si>
  <si>
    <t>Pagaidu gājēju ceļš, bruģēts</t>
  </si>
  <si>
    <t>Būvmateriālu, būvkonstrukciju kraujlaukums</t>
  </si>
  <si>
    <t>Objekta būvtafeles uzstādīšana</t>
  </si>
  <si>
    <t>Veikt  pasākumus  saglabājamo  koku  aisardzībai</t>
  </si>
  <si>
    <t>Ugunsdzēsības stenda ar  ugunsdzēšamajiem  aparātiem  uzstādīšana</t>
  </si>
  <si>
    <t>Ofisa konteinera 3x6m uzstādīšana un noma</t>
  </si>
  <si>
    <t>Strādnieku sadzīves konteinera 3x6m uzstādīšana un noma</t>
  </si>
  <si>
    <t>Noliktavas konteinera 3x6m uzstādīšana un noma</t>
  </si>
  <si>
    <t>Apsardzes konteinera 3x3m uzstādīšana un noma</t>
  </si>
  <si>
    <t>Objekta apsardzes izmaksas (1 postenis)</t>
  </si>
  <si>
    <t>WC konteinera uzstādīšana un noma</t>
  </si>
  <si>
    <t>Pagaidu elektrības apgādes ierīkošana un būvlaukuma apgaismojuma izbūve</t>
  </si>
  <si>
    <t>Pagaidu ūdensvada izbūve un pieslēgšana</t>
  </si>
  <si>
    <t>Maksa par resursu izmantošanu ( ūdens, kanalizācija, elektroenerģija, siltums ) objekta būvniecības laikā</t>
  </si>
  <si>
    <t>Uzstādīt  brīdinājuma  zīmes  un  pagaidus  ceļa  zīmes</t>
  </si>
  <si>
    <t>Torņa celtņa montāža, demontāža, noma</t>
  </si>
  <si>
    <t>Ģeodēzijas pakalpojumi</t>
  </si>
  <si>
    <t>Veikt esošo aukstumiekārtu aizsardzības pasākumus no būvniecības laikā radītā gaisa piesāņojuma un iespējamiem mehāniskiem bojājumiem</t>
  </si>
  <si>
    <t>Objekta ģenerāltīrīšana</t>
  </si>
  <si>
    <t>KOPĀ</t>
  </si>
  <si>
    <t>Būvlaukuma izmaksas</t>
  </si>
  <si>
    <t>Mērv.</t>
  </si>
  <si>
    <t>m</t>
  </si>
  <si>
    <t>m2</t>
  </si>
  <si>
    <t>gb</t>
  </si>
  <si>
    <t>mēn</t>
  </si>
  <si>
    <t>kpl</t>
  </si>
  <si>
    <t>%</t>
  </si>
  <si>
    <t>kopā:</t>
  </si>
  <si>
    <t>Tāmes izmaksas, EUR</t>
  </si>
  <si>
    <t>Vienības izmaksas</t>
  </si>
  <si>
    <t>Kopā uz visu apjomu</t>
  </si>
  <si>
    <t>Daudz.</t>
  </si>
  <si>
    <t>laika norma (c/h)</t>
  </si>
  <si>
    <t>darba samaksas likme (EUR/h)</t>
  </si>
  <si>
    <t>darba alga (EUR)</t>
  </si>
  <si>
    <t>materiāli (EUR)</t>
  </si>
  <si>
    <t>mehānismi (EUR)</t>
  </si>
  <si>
    <t>kopā (EUR)</t>
  </si>
  <si>
    <t>darbietilpība (c/h)</t>
  </si>
  <si>
    <t>summa (EUR)</t>
  </si>
  <si>
    <t>LOKĀLĀ TĀME NR. 1-2
DEMONTĀŽAS DARBI</t>
  </si>
  <si>
    <t>Tāme sastādīta 2016. gada 1. ceturkšņa  cenās, pamatojoties uz BK daļas specifikācijām un rasējumiem</t>
  </si>
  <si>
    <t>Pagrabstāva pārseguma bojājumu remonts (BK-005)</t>
  </si>
  <si>
    <t>02-00000</t>
  </si>
  <si>
    <t>Drupošo pārseguma posmu nokalšana un remonts (atdrupums)</t>
  </si>
  <si>
    <t>Siju attīrīšana no rūsas, krāsot ar pretkorozijas grunti un ugunsdrošu krāsu REI60</t>
  </si>
  <si>
    <t>Koka pārseguma demontāža, iesk. starpsiju pildījumu</t>
  </si>
  <si>
    <t>Pārsegumu un sienu paneļu demontāža (BK-006 - BK-011)</t>
  </si>
  <si>
    <t>Sal. dz. betona pārseguma paneļi 5550x740x400mm</t>
  </si>
  <si>
    <t>Sal. dz. betona pārseguma plātnes 2100x590x150mm</t>
  </si>
  <si>
    <t>Mon. dz. betona pārseguma demontāža</t>
  </si>
  <si>
    <t>Sal. dz. betona pārseguma plātnes 2800x590x180mm</t>
  </si>
  <si>
    <t>Ārsienas fasādes panelis 6000x1500x240mm</t>
  </si>
  <si>
    <t>Koka vairogu demontāža</t>
  </si>
  <si>
    <t>Sal. dz. betona pārseguma paneļi 5100x790x220mm</t>
  </si>
  <si>
    <t>Sal. dz. betona pārseguma paneļi 5760x1190x220mm</t>
  </si>
  <si>
    <t>Sal. dz. betona pārseguma paneļi 5760x790x220mm</t>
  </si>
  <si>
    <t>Sal. dz. betona sija l=2,6m</t>
  </si>
  <si>
    <t>Sal. dz. betona pārseguma plātnes 2990x850x70mm</t>
  </si>
  <si>
    <t>Dubut T Nr.10</t>
  </si>
  <si>
    <t>Sal. dz. betona pārseguma paneļi 6260x1190x220mm</t>
  </si>
  <si>
    <t>Sal. dz. betona sijas 2560x400x450mm</t>
  </si>
  <si>
    <t>Tērauda sija l=3000mm</t>
  </si>
  <si>
    <t>Gāzbetona bloku mūris</t>
  </si>
  <si>
    <t>Sienas posms 12000x2700x240mm</t>
  </si>
  <si>
    <t>Demontāžas darbi pagrabstāvā (BK-012)</t>
  </si>
  <si>
    <t>Mūra stabu demontāža</t>
  </si>
  <si>
    <t>Pagraba ārsienas bloku demontāža</t>
  </si>
  <si>
    <t>Pagraba grīdas demontāža</t>
  </si>
  <si>
    <t>Dz. betona elementu demontāža</t>
  </si>
  <si>
    <t>Ailu izkalšana sienās</t>
  </si>
  <si>
    <t>Pagraba sienas demontāža pa asi FF posmā starp asīm 20-21</t>
  </si>
  <si>
    <t>Būvgružu savākšana un izvešana uz izgāztuvi</t>
  </si>
  <si>
    <t>Demontāžas darbi</t>
  </si>
  <si>
    <t>m3</t>
  </si>
  <si>
    <t>LOKĀLĀ TĀME NR. 1-3
ZEMES DARBI</t>
  </si>
  <si>
    <t>Zemes darbi (BK-012)</t>
  </si>
  <si>
    <t>Gruntsūdens līmeņa pazemināšana (apjomu un tehnoloģiju precizē būvuzņēmējs)</t>
  </si>
  <si>
    <t>Zemes darbi</t>
  </si>
  <si>
    <t>obj</t>
  </si>
  <si>
    <t>LOKĀLĀ TĀME NR. 1-4
BŪVKONSTRUKCIJAS</t>
  </si>
  <si>
    <t>Pagrabstāva grīdas uz grunts - mezgls GR (BK-004)</t>
  </si>
  <si>
    <t>05-00000</t>
  </si>
  <si>
    <t>Blietētas šķembas 80mm, frakcija 0/16</t>
  </si>
  <si>
    <t>Blietētas šķembas 300mm, frakcija 0/45</t>
  </si>
  <si>
    <t>Putupolistirols Tenapors Extra EPS 150 70mm</t>
  </si>
  <si>
    <t>Polietilēna plēve 200mk</t>
  </si>
  <si>
    <t>Grīdu stiegrošana ar armatūras sietu 150/150 Ø6mm un atsevišķām stiegrām, ar atmatūras ierobežotājiem</t>
  </si>
  <si>
    <t>Mapefoam lenta Ø25mm</t>
  </si>
  <si>
    <t>Ekstrudēta putupolistirola loksne EPS 200 20mm</t>
  </si>
  <si>
    <t>Iekšējās pagraba stāva atbalsta sienas (BK-004)</t>
  </si>
  <si>
    <t>Betona izlīdzinošā kārta, iesk. betona C12/15 piegādi un sūknēšanu</t>
  </si>
  <si>
    <t>Atbalsta sienu stiegrošana ar armatūru Ø12mm, ar atmatūras ierobežotājiem</t>
  </si>
  <si>
    <t>Atbalsta sienu betonēšana, iesk. veidņus, betona C30/37 XC2 XS1 F200W4 piegādi un sūknēšanu</t>
  </si>
  <si>
    <t>Pakāpieni uz režģogiem (BK-004)</t>
  </si>
  <si>
    <t>Pakāpienu stiegrošana ar armatūru Ø6mm, ar atmatūras ierobežotājiem</t>
  </si>
  <si>
    <t>Pakāpienu betonēšana, iesk. veidņus, betona C30/37 XC2 XS1 F200W4 piegādi un sūknēšanu</t>
  </si>
  <si>
    <t>Mezgls AT.9 (BK-004)</t>
  </si>
  <si>
    <t>Betonēšana, iesk. veidņus, betona C30/37 XC2 XA1 F75W2 piegādi un sūknēšanu</t>
  </si>
  <si>
    <t>Cinkots metināts platformas režģis 34*38/30*3</t>
  </si>
  <si>
    <t>Kompensācijas šuves mezgls KŠ (BK-004)</t>
  </si>
  <si>
    <t>Mon. dz betona pārseguma plātnes PP-1 (BK-101)</t>
  </si>
  <si>
    <t>Mon. dz. betona pārseguma plātņu stiegrošana ar armatūru Ø8, Ø10, Ø12, Ø14, ar armatūras ierobežotājiem</t>
  </si>
  <si>
    <t>Mon. dz. betona pārseguma plātņu betonēšana, iesk. veidņus, betona C30/37 piegādi un sūknēšanu</t>
  </si>
  <si>
    <t>Mon. dz betona pārseguma plātnes PP-2 (BK-102)</t>
  </si>
  <si>
    <t>Mon. dz. betona pārseguma plātņu stiegrošana ar atmatūru Ø8, ar armatūras ierobežotājiem</t>
  </si>
  <si>
    <t>Mon. dz betona pārseguma plātnes PP-3 (BK-102)</t>
  </si>
  <si>
    <t>Mon. dz betona pārseguma plātnes PP-4 (BK-102)</t>
  </si>
  <si>
    <t>Mon. dz. betona pārseguma plātņu stiegrošana ar armatūru Ø8, Ø12, Ø14, ar armatūras ierobežotājiem</t>
  </si>
  <si>
    <t>Mon. dz betona pārseguma plātnes PP-5 (BK-123)</t>
  </si>
  <si>
    <t>Atvērumu aizbetonēšana esošajos pārseguma monolītajos posmos (BK-123)</t>
  </si>
  <si>
    <t>Mon. dz betona pārseguma plātnes PP-6 (BK-103)</t>
  </si>
  <si>
    <t>Mon. dz. betona pārseguma plātņu stiegrošana ar armatūru Ø8, Ø12, ar armatūras ierobežotājiem</t>
  </si>
  <si>
    <t>Mon. dz betona pārseguma plātnes PP-7 (BK-103)</t>
  </si>
  <si>
    <t>Mon. dz. betona pārseguma plātņu stiegrošana ar armatūru Ø8, ar armatūras ierobežotājiem</t>
  </si>
  <si>
    <t>Pārseguma pastiprinājums PP-8 (BK-103)</t>
  </si>
  <si>
    <t>Pārseguma plātnes stiegrošana ar armatūru Ø10, Ø14, ar armatūras ierobežotājiem</t>
  </si>
  <si>
    <t>Pārseguma plātne 4. stāvā asīs 3-4/BB-CC (BK-105)</t>
  </si>
  <si>
    <t>Mon. dz. betona pārseguma plātņu stiegrošana ar armatūru Ø8, Ø10, ar armatūras ierobežotājiem</t>
  </si>
  <si>
    <t>Komunikāciju šahtas izveidošana (BK-105)</t>
  </si>
  <si>
    <t>07-00000</t>
  </si>
  <si>
    <t>Pārseguma plātne 4. stāva asīs 13-21/DD-EE (BK-106)</t>
  </si>
  <si>
    <t>Komunikāciju šahtas izveidošana (BK-106)</t>
  </si>
  <si>
    <t>Pārsegums virs virsgaismas (BK-107)</t>
  </si>
  <si>
    <t>08-00000</t>
  </si>
  <si>
    <t>Koka siju 50x75mm montāža</t>
  </si>
  <si>
    <t>Koka siju 100x75mm montāža</t>
  </si>
  <si>
    <t>OSB plātnes 18mm montāža</t>
  </si>
  <si>
    <t>Dzesēšanas iekārtas platforma (BK-108)</t>
  </si>
  <si>
    <t>Mon. dz. betona plātņu stiegrošana ar armatūru Ø10, ar armatūras ierobežotājiem</t>
  </si>
  <si>
    <t>Mon. dz. betona plātņu betonēšana, iesk. veidņus, betona C30/37 XC4 XS1 XF3 F200W4 piegādi un sūknēšanu</t>
  </si>
  <si>
    <t>Ruberoīda ruļļmateriāla seguma pielīmēšana</t>
  </si>
  <si>
    <t>Betona balsta plātnes 10 gb (BK-108)</t>
  </si>
  <si>
    <t>Mon. betona plātnes betonēšana, iesk. veidņus, betona C30/37 XC4 XS1 XF3 F200W4 piegādi un sūknēšanu</t>
  </si>
  <si>
    <t>Pārseguma plātnes virs ventilācijas paneļiem 1.-4. stāva pārsegumos (BK-109)</t>
  </si>
  <si>
    <t>Mon. dz. betona plātņu stiegrošana ar armatūru Ø8, ar armatūras ierobežotājiem</t>
  </si>
  <si>
    <t>Mon. betona plātnes betonēšana, iesk. veidņus, betona C20/25 XC1 piegādi un sūknēšanu</t>
  </si>
  <si>
    <t>Finieris 20mm</t>
  </si>
  <si>
    <t>Putupolistirola loksne EPS 100 140mmm</t>
  </si>
  <si>
    <t>Jumta kāpnes (BK-110; BK-308)</t>
  </si>
  <si>
    <t>Parapeta izbūve (BK-112)</t>
  </si>
  <si>
    <t>06-00000</t>
  </si>
  <si>
    <t>Fibo keramzītbetona bloku 3 MPa mūris parapetam b=250mm, ieskaitot stiegrojumu</t>
  </si>
  <si>
    <t>Monolītie iecirkņi lifta šahtas pastiprināšanai (BK-113)</t>
  </si>
  <si>
    <t>Mon. betona plātnes betonēšana, iesk. veidņus, betona C20/25 piegādi un sūknēšanu</t>
  </si>
  <si>
    <t>Lifta šahtas starpsienas mūrējums no Fibo keramzītbetona blokiem 5 Mpa</t>
  </si>
  <si>
    <t>Keramzītbetona pārsedžu 1790x250x185mmm montāža</t>
  </si>
  <si>
    <t>Metāla profilu ailu pārsedzes esošās sienās: PA-1 un PA-2 lifta šahtas durvju ailei (BK-114); PA-3 durvju ailei (BK-117)</t>
  </si>
  <si>
    <t>Metāla konstrukciju izgatavošana, piegāde, montāža ailu pārsedzēm, iesk. stiprinājumus un montāžas detaļas; pārsedzes balstīt uz maz rūkošas remonta javas Sika MonoTop-412N</t>
  </si>
  <si>
    <t>Mon. dz. betona C30/37 XC1 F200W4 spilveni pārsedžu balstīšanai</t>
  </si>
  <si>
    <t>Pārsedžu aptīšana ar rabica sietu un apmešana</t>
  </si>
  <si>
    <t>Lifta šahtas rāmis (BK-115)</t>
  </si>
  <si>
    <t>Lifta šahtas rāmja apšūšana ar ugunsdrošu ģipškartonu 12,5mm 2 kārtās, ar akmens vates pildījumu 50mm</t>
  </si>
  <si>
    <t>Atvērumu pastiprinājums 5. stāva pārsegumā (BK-118)</t>
  </si>
  <si>
    <t>Mon. dz betona pārseguma plātnes PP-9 (BK-119)</t>
  </si>
  <si>
    <t>Mon. dz. betona pārseguma plātņu stiegrošana ar armatūru Ø8, Ø14, ar armatūras ierobežotājiem</t>
  </si>
  <si>
    <t>Ekstrudēta putupolistirola loksne EPS 150 20mm</t>
  </si>
  <si>
    <t>Loksnes portālsaites pastiprināšana (BK-121)</t>
  </si>
  <si>
    <t>Pastiprinājuma  lokšņu izmēri un izvietojums tiks precizēti pēc mezglu pilnīgas atsegšanas</t>
  </si>
  <si>
    <t>METĀLA KONSTRUKCIJAS</t>
  </si>
  <si>
    <t>Ēkas apkopes margas (BK-120; BK-207 - 208)</t>
  </si>
  <si>
    <t>Tērauda kāpnes un platforma  TKP-1 - TKP-3 (BK-209)</t>
  </si>
  <si>
    <t>Cinkoti metāla pakāpieni SP 34*38/30*3 L=1000mm B=305mm (katru pakāpienu komplektēt ar 4 gb. M12 bultskrūvēm L=35mm un 8 paplāksnēm 4 uzgriežņiem)</t>
  </si>
  <si>
    <t>5. stāva sijas JS-1 - JS-15, siju detaļas SL, ESL (BK-215 - BK-220)</t>
  </si>
  <si>
    <t>Metāla konstrukciju ugunsdrošais krāsojums 60 min.</t>
  </si>
  <si>
    <t>5. stāva horizontālās saites HS-1 - HS-3 (BK-221)</t>
  </si>
  <si>
    <t>5. stāva portāla saites PS-1 - PS-5, vēja saites VS-1 - VS-5 (BK-222 - BK-223)</t>
  </si>
  <si>
    <t>5. stāva koka paneļu balsta U profili PBU-1 - PBU-12, L profili PBL-1 - PBL-4 (BK-224 - BK-226)</t>
  </si>
  <si>
    <t>5. stāva esošo tērauda kolonnu papildinājums KKL-1 - KKL-2; KKL-6 (BK-227 - BK-228)</t>
  </si>
  <si>
    <t>5. stāva tērauda kolonnas pa asīm DD un EE  TKC-1 - TKC-5 (BK-229)</t>
  </si>
  <si>
    <t>5. stāva tērauda kolonna TKM-1 - TKM-8 (BK-230 - BK-231)</t>
  </si>
  <si>
    <t>Metāla rāmis MDA-1 (BK-122)</t>
  </si>
  <si>
    <t>KĀPŅU TELPA K3 un JUMTA KĀPNES (BK-301)</t>
  </si>
  <si>
    <t>Demontējams ķieģeļu sienas apjoms</t>
  </si>
  <si>
    <t>Sal. dz. betona pakāpieni (stiegrojumu nosaka ražotājs, lietderīgā slodze 3kN/m2, pašsvars 5,15kN/m2), zem pakāpieniem uz tērauda sijām izvietot neoprēna lentu 5x60mm</t>
  </si>
  <si>
    <t>Cinkoti metāla pakāpieni SP 34*38/30*2 l=900mm b=240mmm (katru pakāpienu komplektēt ar 4gb.  M12 bultskrūvēm un 8 paplāksnēm 4 uzgriežņiem)</t>
  </si>
  <si>
    <t>Cinkots metināts platformas režģis 34*38/30*3 s=2800x1005mm</t>
  </si>
  <si>
    <t>Cinkots metināts platformas režģis 34*38/30*3 s=2800x1135mm</t>
  </si>
  <si>
    <t>Fibo bloku 5MPa mūris b=200mm, iesk. armatūru Fibo BI</t>
  </si>
  <si>
    <t>Fibo bloku 5MPa mūris b=300mm, iesk. armatūru Fibo BI</t>
  </si>
  <si>
    <t>Ruukki nesošās profilloksnes T70-57L-1058 b=0,9mm montāža, iesk. stiprinājumus</t>
  </si>
  <si>
    <t>Mon. dz. betona joslas, sijas, pārsedzes kolonnas (BK-303)</t>
  </si>
  <si>
    <t>Mon. dz. betona sija DS-1 (BK-303)</t>
  </si>
  <si>
    <t>Mon. dz. betona sijas stiegrošana ar armatūru Ø8, Ø14, ar armatūras ierobežotājiem</t>
  </si>
  <si>
    <t>Mon. dz. betona sijas betonēšana, iesk. veidņus, betona C30/37 XC1 XF1 F50 piegādi un sūknēšanu</t>
  </si>
  <si>
    <t>Mon. dz. betona plātne MDP-1 - MDP-2 (BK-303)</t>
  </si>
  <si>
    <t>Mon. dz. betona plātnes stiegrošana ar armatūru Ø8, ar armatūras ierobežotājiem</t>
  </si>
  <si>
    <t>Mon. dz. betona plātnes betonēšana, iesk. veidņus, betona C30/37 XC1 XF1 F50 piegādi un sūknēšanu</t>
  </si>
  <si>
    <t>Mon. dz. betona joslas DJ-1 - DJ-8 (BK-303)</t>
  </si>
  <si>
    <t>Mon. dz. betona joslu stiegrošana ar armatūru Ø8, Ø10, Ø12, Ø14, ar armatūras ierobežotājiem</t>
  </si>
  <si>
    <t>Mon. dz. betona joslu betonēšana, iesk. veidņus, betona C30/37 XC1 XF1 F50 piegādi un sūknēšanu</t>
  </si>
  <si>
    <t>Plastmasas dobuma aizbāznis</t>
  </si>
  <si>
    <t>Mon. dz. betona pārsedzes DP-1; DJ-9 - DJ-16 (BK-303)</t>
  </si>
  <si>
    <t>Mon. dz. betona pārsedžu stiegrošana ar armatūru Ø8, Ø12, ar armatūras ierobežotājiem</t>
  </si>
  <si>
    <t>Mon. dz. betona pārsedžu betonēšana, iesk. veidņus, betona  C30/37 XC1 XF1 F50 piegādi un sūknēšanu</t>
  </si>
  <si>
    <t>Mon. dz. betona kolonna DK-1 (BK-303)</t>
  </si>
  <si>
    <t>Mon. dz. betona kolonnas stiegrošana ar armatūru Ø8, Ø20, ar armatūras ierobežotājiem</t>
  </si>
  <si>
    <t>Mon. dz. betona kolonnas betonēšana, iesk. veidņus, betona C30/37 XC1 XF1 F50 piegādi un sūknēšanu</t>
  </si>
  <si>
    <t>6. stāva pārseguma sijas S-1 - S-2 (BK-307)</t>
  </si>
  <si>
    <t>ĀRA ATBALSTSIENAS UN KĀPNES</t>
  </si>
  <si>
    <t>Ieejas nojume pie kāpņu telpas K3 (BK-402)</t>
  </si>
  <si>
    <t>Koka brusu 150x25mm un 150x50mm montāža, iesk. stiprinājumus</t>
  </si>
  <si>
    <t>Finiera b=18mm apšuvums</t>
  </si>
  <si>
    <t>Sal. dz. betona pakāpieni DP.1, l=3470mm (stiegrojumu nosaka ražotājs)</t>
  </si>
  <si>
    <t>Sal. dz. betona pakāpieni DP.2, l=3470mm (stiegrojumu nosaka ražotājs)</t>
  </si>
  <si>
    <t>Monolītā plātne zem kāpnēm mezgls A (BK-402)</t>
  </si>
  <si>
    <t>Mon. dz. betona atbalsta sienu stiegrošana ar armatūru Ø12, Ø14, Ø16, ar armatūras ierobežotājiem</t>
  </si>
  <si>
    <t>Mon. dz. betona atbalsta sienu betonēšana, iesk. veidņus, betona C35/45 XC2 XD3 XS1 XF2 F200W4 piegādi un sūknēšanu</t>
  </si>
  <si>
    <t>Šuvju aizpildījums ar javu M400</t>
  </si>
  <si>
    <t>Atbalsta sienas AS-1 un AS-2 (BK-403)</t>
  </si>
  <si>
    <t>Ekstrudēta putupolistirola loksne EPS 150 50mm</t>
  </si>
  <si>
    <t>Zobrata pamatne (BK-404)</t>
  </si>
  <si>
    <t>Mon. dz. betona pamatu stiegrošana ar armtūru Ø14, Ø20, ar armatūras ierobežotājiem</t>
  </si>
  <si>
    <t>Mon. dz. betona pamatu betonēšana, iesk. veidņus, betona  C35/45 XC2 XD3 XS1 XF2 F200W10 piegādi un sūknēšanu</t>
  </si>
  <si>
    <t>Pagraba siena pa asi FF un DD (1.- 3. etaps) (BK-405 - 406)</t>
  </si>
  <si>
    <t>Betona C12/15 izlīdzinošā kārta 50mm</t>
  </si>
  <si>
    <t>Mon. dz. betona sienas stiegrošana ar armatūru Ø12, Ø16, ar armatūras ierobežotājiem, iesk. ķīmiskos enkurus Hilti RE 500-SD</t>
  </si>
  <si>
    <t>Mon. dz. betona sienas betonēšana, iesk. veidņus, betona C35/45 XC2 XD3 F200W4 piegādi un sūknēšanu</t>
  </si>
  <si>
    <t>Āra evakuācijas kāpnes (BK-407 - 408)</t>
  </si>
  <si>
    <t>Mon. dz. betona pamatu stiegrošana ar armatūru Ø8, Ø12, Ø16, ar armatūras ierobežotājiem</t>
  </si>
  <si>
    <t>Mon. dz. betona C35/45 XC2 XD3 XS1 XF2 F200W4 pamatu betonēšana</t>
  </si>
  <si>
    <t>Cinkoti metāla pakāpieni SP 34*38/30*3 l=1200mm b=305mm (katru pakāpienu komplektēt ar 4gb. M12 bultskrūvēm un 8 paplāksnēm 4 uzgriežņiem)</t>
  </si>
  <si>
    <t>Cinkots metināts platformas režģis 34*38/30*3 s=1700x1500mm</t>
  </si>
  <si>
    <t>Zemējuma apvalkcaurule Ø110</t>
  </si>
  <si>
    <t>Ieejas mezgla asīs 20-21 mon. dz. betona rāmis DZR-1 (BK-409)</t>
  </si>
  <si>
    <t>Mon. dz. betona rāmja stiegrošana ar armatūru Ø8, Ø12, Ø14, Ø16, Ø20, ar armatūras ierobežotājiem</t>
  </si>
  <si>
    <t>Mon. dz. betona rāmja betonēšana, iesk. veidņus, betona C35/45 XC2 XD3 XS1 XF2 F200W4 piegādi un sūknēšanu</t>
  </si>
  <si>
    <t>Būvkonstrukcijas</t>
  </si>
  <si>
    <t>t</t>
  </si>
  <si>
    <t>kg</t>
  </si>
  <si>
    <t>LOKĀLĀ TĀME NR. 1-5
DEMONTĀŽAS DARBI (AR DAĻA)</t>
  </si>
  <si>
    <t>Tāme sastādīta 2016. gada 1. ceturkšņa  cenās, pamatojoties uz AR daļas specifikācijām un rasējumiem</t>
  </si>
  <si>
    <t>Grīdu virskārtas (linolejs un piķis - līme, sanmezglos 11-44-AA-BB flīzes un flīžu līme) ~2cm demontāža visos stāvos, izņemot 1. stāvu</t>
  </si>
  <si>
    <t>Vējtvera stilka starpsienas ar durvīm demontāža un atpakaļ montāža</t>
  </si>
  <si>
    <t>Ieejas kāpņu virskārtas (apm. 3 cm)  demontāža jaunā kājslauķa vietā</t>
  </si>
  <si>
    <t>Piekārto griestu demontāža K1.1 kāpņu telpā un vējtverī K1.1a</t>
  </si>
  <si>
    <t>Kāpņu Terrazzo pakāpienu b=5cm demontāža</t>
  </si>
  <si>
    <t>Kāpņu laukumu Terrazzo plākšņu b=5cm demontāža</t>
  </si>
  <si>
    <t>Kāpņu margu koka un metāla detaļu demontāža</t>
  </si>
  <si>
    <t>Starpsienu demontāža (ķieģeļu mūris), iesk. iekšdurvis</t>
  </si>
  <si>
    <t>Esošo logu 1800x3000mm ar palodzēm demontāža</t>
  </si>
  <si>
    <t>Esošo logu 2000x5500mm ar palodzēm un starplogu elementiem demontāža</t>
  </si>
  <si>
    <t>Esošo logu 1200x1200mm ar palodzēm demontāža (5. stāvā)</t>
  </si>
  <si>
    <t>Logu izbūvju (ķieģeļu mūris) demontāža (5. stāvs)</t>
  </si>
  <si>
    <t>5. stāva AL fasādes demontāža</t>
  </si>
  <si>
    <t>5. stāva virsgaismas logu (akrila kupols) un to dz. betona pamatņu demontāža</t>
  </si>
  <si>
    <t>Esošā 4. un 5. stāva jumta segums un gāzbetona kārta 140mm zem tā</t>
  </si>
  <si>
    <t>Piekārto griestu demontāža gaiteņos un kāpņu telpās (bīstamie atkritumi, satur azbestu)</t>
  </si>
  <si>
    <t>Būvgružu savākšana un ievietošana  konteinerī</t>
  </si>
  <si>
    <t>Būvgružu aizvešana, ieskaitot izgāztuves izmaksas</t>
  </si>
  <si>
    <t>Bīstamo atkritumu savākšana un izvešana</t>
  </si>
  <si>
    <t>Darbu apjomos dots būvgružu apjoms bez uzirdinājuma koeficienta</t>
  </si>
  <si>
    <t>Demontāžas darbi (AR daļa)</t>
  </si>
  <si>
    <t>LOKĀLĀ TĀME NR. 1-6
JUMTS</t>
  </si>
  <si>
    <t>JUMTA KONSTRUKCIJAS</t>
  </si>
  <si>
    <t>Tips "Jumta pārbūve" (AR-16; griezums A-A)</t>
  </si>
  <si>
    <t>09-00000</t>
  </si>
  <si>
    <t>Slīpumu veidojošs Thermowhite Beps WD 100R slānis 240mm&gt;b&gt;90mm virs esošā ribotā pārseguma</t>
  </si>
  <si>
    <t>Siltumizolācija akmens vate Paroc ROB 60 20mm</t>
  </si>
  <si>
    <t>Tvaika barjera Icopal SBS Tex base</t>
  </si>
  <si>
    <t>Siltumizolācija akmens vate Paroc ROS 30 100mmm ar vēdināšanas spraugām</t>
  </si>
  <si>
    <t>Siltumizolācija akmens vate Paroc ROS 30g 100mmm ar vēdināšanas spraugām</t>
  </si>
  <si>
    <t>Siltumizolācija akmens vate Paroc ROB 80 20mm</t>
  </si>
  <si>
    <t>Jumta hidroizolācijas apakšklājs Icopal SBS Polar</t>
  </si>
  <si>
    <t>Jumta hidroizolācijas virsklājs Icopal SBS Polar Top Noxite</t>
  </si>
  <si>
    <t>Tips "Jauna jumta izbūve" (AR-17; griezums B-B)</t>
  </si>
  <si>
    <t>Siltumizolācija Paroc ROB 60 20mm</t>
  </si>
  <si>
    <t>Siltumizolācija Paroc ROS 30 100mm</t>
  </si>
  <si>
    <t>Tips "Jauna jumta izbūve" (AR-18; griezums C-C)</t>
  </si>
  <si>
    <t>Siltumizolācija akmens vate Paroc ROS 30g 100mm ar vēdināšanas spraugām</t>
  </si>
  <si>
    <t>PARAPETI</t>
  </si>
  <si>
    <t>Jumta hidroizolācijas apakšklājs Icopal SBS Polar parapeta jumta pusē</t>
  </si>
  <si>
    <t>Jumta hidroizolācijas virsklājs Icopal SBS Polar Top Noxite parapeta jumta pusē</t>
  </si>
  <si>
    <t>JUMTA LŪKAS</t>
  </si>
  <si>
    <t>Jumta lūku JL-01 1200x1200mm EI 30 iebūve; kupolveida, pamatnes h virs jumta hidroizolācijas min. 300mmm, atvēršana ar roku</t>
  </si>
  <si>
    <t>JUMTA PLATFORMAS (ARD-02-01),  jumta tips "Jumta platforma iekārtām uz balstu sistēmas"</t>
  </si>
  <si>
    <t>Platforma PL-1 dzesēšanas kompresoragregātiem</t>
  </si>
  <si>
    <t>Siltumizolācija XPS plāksnes DOW Styrofoam 250 A-N 100mm</t>
  </si>
  <si>
    <t>Siltumizolācija XPS plāksnes DOW Styrofoam 250 A-N 40mm</t>
  </si>
  <si>
    <t>Platforma PL-2 mobilo sakaru antenai</t>
  </si>
  <si>
    <t>Platforma PL-3 dzesēšanas kompresoragregātiem</t>
  </si>
  <si>
    <t>Platforma PL-4 dzesēšanas agregātiem</t>
  </si>
  <si>
    <t>Mon. dz. betona platforma - sk. BK daļu</t>
  </si>
  <si>
    <t>IEKĀRTU APKALPOJOŠĀ PERSONĀLA CEĻŠ</t>
  </si>
  <si>
    <t>Papildus bitumena ruļļmateriāla kārtas pelēkā tonī ieklāšana</t>
  </si>
  <si>
    <t>DEFORMĀCIJAS ŠUVES (ARD-02-04)</t>
  </si>
  <si>
    <t>Deformācijas šuves izveidošana - elastīga starplika, piem. modificētā SBS bitumena ruļļu materiāla josla, fiksēta vienā no šuves pusēm</t>
  </si>
  <si>
    <t>JUMTA VĒDINĀŠANAS DEFLEKTORI UN INŽENIERKOMUNIKĀCIJU IZVADI</t>
  </si>
  <si>
    <t>Jumta vēdināšanas deflektoru uzstādīšana</t>
  </si>
  <si>
    <t>Inženierkomunikāciju izvadu uzstādīšana</t>
  </si>
  <si>
    <t>Inženierkomunikāciju izvadu izbūve jumta izbūves veidā</t>
  </si>
  <si>
    <t>Jumts</t>
  </si>
  <si>
    <t>LOKĀLĀ TĀME NR. 1-7
FASĀDE, KOKA PANEĻI</t>
  </si>
  <si>
    <t>Sastatnes</t>
  </si>
  <si>
    <t>01-01200</t>
  </si>
  <si>
    <t>Celt  un  nojaukt  metāliskās  īres  sastatnes  fasādes  apdares  darbiem , apvilkt sastatnes ar stiklašķiedras sietu</t>
  </si>
  <si>
    <t>Paneļu slāņi - vēja izolācijas plāksne Knauf 9,5mm, koka karkass, pildīts ar akmens vati 175mmm, tvaika barjera PE plēve, koka karkass, pildīts ar akmens vati 50mm, OSB 10mm, ģipškartona loksne Knauf GKB 12,5mm</t>
  </si>
  <si>
    <t>21-00000</t>
  </si>
  <si>
    <t>KP-1, KP-1*</t>
  </si>
  <si>
    <t>KP-2*</t>
  </si>
  <si>
    <t>KP-3*</t>
  </si>
  <si>
    <t>KP-4</t>
  </si>
  <si>
    <t>KP-5</t>
  </si>
  <si>
    <t>KP-6</t>
  </si>
  <si>
    <t>KP-7</t>
  </si>
  <si>
    <t>KP-8</t>
  </si>
  <si>
    <t>KP-9</t>
  </si>
  <si>
    <t>KP-10</t>
  </si>
  <si>
    <t>KP-11</t>
  </si>
  <si>
    <t>KP-12* ar margu</t>
  </si>
  <si>
    <t>KP-14* ar margu</t>
  </si>
  <si>
    <t>KP-15* ar margu</t>
  </si>
  <si>
    <t>KP-16* ar margu</t>
  </si>
  <si>
    <t>KP-17*</t>
  </si>
  <si>
    <t>OSB 18mm apšuvums</t>
  </si>
  <si>
    <t>OSB plātņu aplīmēšana ar bitumena ruļļmateriālu</t>
  </si>
  <si>
    <t>FASĀDES SILTINĀŠANA, APDARE</t>
  </si>
  <si>
    <t>K3 izbūve uz jumta (AR-18 - AR-21), sienas tips "Mūrēta ārsiena ar ventilējamu fasādi"</t>
  </si>
  <si>
    <t>Metāla karkasa 200mm izbūve</t>
  </si>
  <si>
    <t>Siltumizolācija Paroc eXtra 200mm</t>
  </si>
  <si>
    <t>Vēja plātne Paroc Cortex 30mmm</t>
  </si>
  <si>
    <t>Sienas tips "Ārsienas pārbūve" (AR daļas griezumi)</t>
  </si>
  <si>
    <t>Armējoša stikla šķiedras sieta iestrāde līmjavā</t>
  </si>
  <si>
    <t>Saķeri uzlabojoša fasādes grunts Henkel Ceresit CT16</t>
  </si>
  <si>
    <t>Sienas tips "Ārsienas starp logu blokiem" (AR daļas griezumi)</t>
  </si>
  <si>
    <t>Siltumizolācija Paroc eXtra 150mm</t>
  </si>
  <si>
    <t>Metāla karkasa apšuvums no telpas iekšpuses ar Knauf Aquapanel 12,5mm</t>
  </si>
  <si>
    <t>Sienas tips "Mūrēta ārsiena ar ventilējamu fasādi" (AR daļas griezumi)</t>
  </si>
  <si>
    <t>Piemūrējums no gāzbetona blokiem Aeroc EcoTerm plus 375mm</t>
  </si>
  <si>
    <t>Ģipša bāzes apmetums no iekštelpu puses</t>
  </si>
  <si>
    <t>Siltinātas fasādes apdare asīs FF-CC</t>
  </si>
  <si>
    <t>Esošā apmetuma krāsošana ar Ceresit CT 49</t>
  </si>
  <si>
    <t>Papildus siltinājums atbilstoši sienas tipam "Ārsienas pārbūve" zem galvenās dzegas:</t>
  </si>
  <si>
    <t>Galvenā dzega (ARD-01-02) - 296,7m</t>
  </si>
  <si>
    <t>Brusa 70x100mm visā dzegas garumā, enkurota pie esošā gāzbetona paneļa</t>
  </si>
  <si>
    <t>Brusa 50x200mmm visā dzegas garunā, saskrūvēta kopā ar brusu 70x100mm</t>
  </si>
  <si>
    <t>Brusa 45x45mm visā dzegas garumā, skrūvēta pie koka paneļa</t>
  </si>
  <si>
    <t>Latojums 28x100mmm, l=525mm ar soli 300mm visā dzegas garumā</t>
  </si>
  <si>
    <t>OSB 18mm 555mmm platumā</t>
  </si>
  <si>
    <t>OSB plāksnes aplīmēšana ar bituma ruļļmateriālu 1 kārtā (uzlocīta un pielīmēta uz koka paneļa 130mm)</t>
  </si>
  <si>
    <t>OSB 18mm 250mmm platumā visā dzegas garumā</t>
  </si>
  <si>
    <t>Pretvēja izolācija Paroc WAB 10t 20mm 180mm platumā</t>
  </si>
  <si>
    <t>Siltumizolācija Paroc eXtra 0,04m2 visā dzegas garumā</t>
  </si>
  <si>
    <t>Ventilācijas izvadi</t>
  </si>
  <si>
    <t>PAGRABSTĀVA ĀRSIENA, sienas tips "Cokola pārbūve" (AR-16, AR-38, ARD-04-01)</t>
  </si>
  <si>
    <t>Pamatu atrakšana, sienu attīrīšana</t>
  </si>
  <si>
    <t>Izraktās grunts atpakaļaizbēršana, blietējot grunti pa kārtām</t>
  </si>
  <si>
    <t>Papildus siltinājuma spārns</t>
  </si>
  <si>
    <t>XPS plākšņu 100mm iebūve</t>
  </si>
  <si>
    <t>Pagraba sienas siltināšana, apdare</t>
  </si>
  <si>
    <t>Jauns izlīdzinošs cementa - kaļķu bāzes ārsienas apmetums Henkel Ceresit ZKP 5 līdz 25mm</t>
  </si>
  <si>
    <t>Siltumizolācijas plākšņu XPS 50+50mm pielīmēšana ar līmi Henkel Ceresit CT43</t>
  </si>
  <si>
    <t>Piemūrējumi</t>
  </si>
  <si>
    <t>Keramzītbetona bloku Fibo 3 250mm bloku piemūrējums, enkurots esošā sienā katrā šuvē ar ķīmisko enkuru</t>
  </si>
  <si>
    <t>Keramzītbetona bloku Fibo 3 250mm bloku piemūrējums, enkurots esošā sienā katrā šuvē ar ķīmisko enkuru (5. stāvs)</t>
  </si>
  <si>
    <t>Ēkas apmale (pamatnes konstrukcija pēc GP-07 seguma tipa S4)</t>
  </si>
  <si>
    <t>Esošās grunts blīvēšana</t>
  </si>
  <si>
    <t>Ģeotekstils NW13</t>
  </si>
  <si>
    <t>Salizturīgs slānis 300mm</t>
  </si>
  <si>
    <t>Minerālmateriālu maisījums 200mm</t>
  </si>
  <si>
    <t>Izlīdzinošais slānis 40mm</t>
  </si>
  <si>
    <t>Betona bruģakmens 60mm (bruģa tips P9-6 Siguldas bloks vai analogs)</t>
  </si>
  <si>
    <t>DEFORMĀCIJAS ŠUVES FASĀDĒ</t>
  </si>
  <si>
    <t>Ejot 420E deformācijas šuves profils taisnā fasādes plaknē</t>
  </si>
  <si>
    <t>PU šnore Makroflex PE string</t>
  </si>
  <si>
    <t>Silikona bāzes hermētiķis Ceresit FT 101, krāsots atbilstoši fasādes krāsai</t>
  </si>
  <si>
    <t>Stāvi 1. - 4</t>
  </si>
  <si>
    <t>Krāsota AL ārējās palodzes, plat. 128mm (1.-4. stāva logiem)</t>
  </si>
  <si>
    <t>Starplogu elementi, apdare pie kāpņu K3 durvīm (apjoms - nosedzamā platība, bez nolocījumiem)</t>
  </si>
  <si>
    <t>Jumtiņš pie kāpnēm K3, 1. stāvā virs durvīm (apjoms - nosedzamā platība, bez nolocījumiem)</t>
  </si>
  <si>
    <t>Metāla plākšņu apdare pie ventilācijas restēm (apjoms - nosedzamā platība, bez nolocījumiem)</t>
  </si>
  <si>
    <t>Stāvs - 5</t>
  </si>
  <si>
    <t>Jumta stāvs</t>
  </si>
  <si>
    <t>Kāpņu telpas K3 izbūves fasādes apdare (apjoms - nosedzamā platība, bez nolocījumiem)</t>
  </si>
  <si>
    <t>Parapeta nosegšana uz atzīmes +21.850 - plat. 640mm, pārlaidums uz abām pusēm 50mmm</t>
  </si>
  <si>
    <t>Fasāde, koka paneļi</t>
  </si>
  <si>
    <t>LOKĀLĀ TĀME NR. 1-8
STIKLOTĀS KONSTRUKCIJAS UN AILU AIZPILDĪJUMS</t>
  </si>
  <si>
    <t>LOGI, ĀRDURVIS (AR-43)</t>
  </si>
  <si>
    <t>12-00000</t>
  </si>
  <si>
    <t>L-1A 5625x2100mm</t>
  </si>
  <si>
    <t>L-1B 5650x2100mm</t>
  </si>
  <si>
    <t>L-1E 5650x2100mm</t>
  </si>
  <si>
    <t>L-2 2545x2100mm</t>
  </si>
  <si>
    <t>L-3 2725x2100mm</t>
  </si>
  <si>
    <t>L-5 800x2100mm</t>
  </si>
  <si>
    <t>L-8A 4400x1250mm</t>
  </si>
  <si>
    <t>L-8B 4400x1250mm</t>
  </si>
  <si>
    <t>L-8E 4400x1250mm</t>
  </si>
  <si>
    <t>L-9 1800x1250mm</t>
  </si>
  <si>
    <t>L-10 2000x1250mm</t>
  </si>
  <si>
    <t>L-20a 5150x2100mm</t>
  </si>
  <si>
    <t>L-20b 5150x2100mm</t>
  </si>
  <si>
    <t>L-22 2100x5650mm</t>
  </si>
  <si>
    <t>L-6b 4744x2100mm,  EI30, karkass - Schuco FW 50+BF, krāsa - RAL9016/RAL7012</t>
  </si>
  <si>
    <t>L-7b 4214x2100mm,  EI30, karkass - Schuco FW 50+BF, krāsa - RAL9016/RAL7012</t>
  </si>
  <si>
    <t>L-11b 3489x1250mm,  EI30, karkass - Schuco FW 50+BF, krāsa - RAL9016/RAL7012</t>
  </si>
  <si>
    <t>L-14 1400x3000mm, vērtne - ADS 75.SI (ar automātisko slieksni); virsloga vērtne - AWS 75.SI+, krāsa - RAL7012/RAL7012, automātisks dūmu nosūces gaisa kompensācijas lūkas atvērējmehānisms</t>
  </si>
  <si>
    <t>L-17 1900x2200mm, vērtne - ADS 75.SI (ar automātisko slieksni); sānu logs - AWS 75.SI+, krāsa - RAL7012/RAL7012</t>
  </si>
  <si>
    <t>IEKŠDURVIS UN STIKLOTĀS STARPSIENAS (AR-44)</t>
  </si>
  <si>
    <t>08-04700</t>
  </si>
  <si>
    <t>D 04 2050x2300mm,  EI30</t>
  </si>
  <si>
    <t>D 05 2050x2300mm,  EI30</t>
  </si>
  <si>
    <t>D 07 5600x2300mm,  EI30</t>
  </si>
  <si>
    <t>D 08 1175x2200mm,  EI30</t>
  </si>
  <si>
    <t>D 09 1100x2200mm,  EI30</t>
  </si>
  <si>
    <t>D 10 1100x2200mm,  EI30</t>
  </si>
  <si>
    <t>D 11 1100x2200mm</t>
  </si>
  <si>
    <t>D 13 5600x2300mm,  EI30</t>
  </si>
  <si>
    <t>D 15 1660x2200mm, 30 dB</t>
  </si>
  <si>
    <t>D 15E 1660x2200mm, 30 dB</t>
  </si>
  <si>
    <t>D 18 1200x2200mm, 30 dB</t>
  </si>
  <si>
    <t>D 20 1100x2200mm, 30 dB</t>
  </si>
  <si>
    <t>D 21 2275x2200mm</t>
  </si>
  <si>
    <t>D 22 4400x2300mm,  EI30</t>
  </si>
  <si>
    <t>D 28 2000x2250mm,  EI30</t>
  </si>
  <si>
    <t>D 29 esošas saglabājamas durvis, papildināt ar aprīkojumu un durvju aizvērēju, jāatbilst EI30</t>
  </si>
  <si>
    <t>D 01 1200x1600mm,  EI30</t>
  </si>
  <si>
    <t>D 02 1200x2000mm,  EI30</t>
  </si>
  <si>
    <t>D 03 1200x1600mm,  EI30</t>
  </si>
  <si>
    <t>D 23 1100x2200mm,  EI30</t>
  </si>
  <si>
    <t>D 24 1200x1800mm,  EI30</t>
  </si>
  <si>
    <t>D 25 800x2000mm,  EI30</t>
  </si>
  <si>
    <t>D 26 800x2000mm</t>
  </si>
  <si>
    <t>D 26 1000x1700mm, EI30</t>
  </si>
  <si>
    <t>Stiklotās konstrukcijas un ailu aizpildījums</t>
  </si>
  <si>
    <t>SIENU KONSTRUKCIJAS</t>
  </si>
  <si>
    <t>Salokāmās starpsienas</t>
  </si>
  <si>
    <t>Salokāmā starpsiena BS1 5175x2500mm</t>
  </si>
  <si>
    <t>Salokāmā starpsiena BS2 5175x2500mm</t>
  </si>
  <si>
    <t>Salokāmā starpsiena BS3 5175x2500mm</t>
  </si>
  <si>
    <t>Salokāmā starpsiena BS4 5175x2500mm</t>
  </si>
  <si>
    <t>WC kabīņu starpsienas (mitrumizturīga ģipškartona starpsiena uz metāla karkasa; AR-41)</t>
  </si>
  <si>
    <t>Ģipškartona starpsiena uz metāla karkasa, sienas b=125mm, piem. Knauf W112</t>
  </si>
  <si>
    <t>Metāla profilu 75mm karkasa izbūve</t>
  </si>
  <si>
    <t>Skaņas izolācija 60mm</t>
  </si>
  <si>
    <t>Riģipša GKBI 2x12,5mm apšums no katras sienas puses</t>
  </si>
  <si>
    <t>Loga - kolonnas pieslēguma mezgls M15 (AR-46)</t>
  </si>
  <si>
    <t>Riģipša apšvums no vienas puses</t>
  </si>
  <si>
    <t>Riģipša apšuvums no abām pusēm</t>
  </si>
  <si>
    <t>Ugunsdroša riģipša apšuvums 2 kārtās</t>
  </si>
  <si>
    <t>Apšuvums zem 5. stāva logiem (ARD-01-05 KPM4)</t>
  </si>
  <si>
    <t>Ģipškartona siena uz metāla karkasa, piem. Knauf W629</t>
  </si>
  <si>
    <t>Metāla profilu 50mm karkasa izbūve</t>
  </si>
  <si>
    <t>Skaņas izolācija 75mm</t>
  </si>
  <si>
    <t>Riģipša GKB 2x12,5mm apšums no vienas sienas puses</t>
  </si>
  <si>
    <t>Sienas tips S-1 (AR-39)</t>
  </si>
  <si>
    <t>Ģipškartona starpsiena uz metāla karkasa, sienas b=150mm, skaņas izolācija 54dB, piem. Knauf W112</t>
  </si>
  <si>
    <t>Metāla profilu 100mm karkasa izbūve</t>
  </si>
  <si>
    <t>Riģipša GKB 2x12,5mm apšums no katras sienas puses</t>
  </si>
  <si>
    <t>Sienas tips S-2 (AR-39)</t>
  </si>
  <si>
    <t>Ģipškartona šahtsiena uz metāla karkasa, sienas b=100mm, piem. Knauf W629</t>
  </si>
  <si>
    <t>Sienas tips S-3 (AR-39)</t>
  </si>
  <si>
    <t>Mitrumizturīgā ģipškartona starpsiena uz metāla karkasa, sienas b=150mm, piem. Knauf W112</t>
  </si>
  <si>
    <t>Sienas tips S-4 (AR-39)</t>
  </si>
  <si>
    <t>Mitrumizturīgā ģipškartona šahtsiena uz metāla karkasa, sienas b=100mm, piem. Knauf W629</t>
  </si>
  <si>
    <t>Riģipša GKBI 2x12,5mm apšums no vienas sienas puses</t>
  </si>
  <si>
    <t>Sienas tips S-6 (AR-39)</t>
  </si>
  <si>
    <t>Mūrēta vieglbetona bloku siena REI 60 A1, sienas b=150mm, piem. Aeroc Element (425 kg/m3)</t>
  </si>
  <si>
    <t>Sienas tips S-7 (AR-39)</t>
  </si>
  <si>
    <t>Ugunsdroša ģipškartona starpsiena uz metāla karkasa EI60, sienas b=150mm, piem. Knauf W112</t>
  </si>
  <si>
    <t>Riģipša GKF 2x12,5mm apšums no katras sienas puses</t>
  </si>
  <si>
    <t>Sienas tips S-8 (AR-39)</t>
  </si>
  <si>
    <t>Ugunsdroša ģipškartona starpsiena uz metāla karkasa EI60, sienas b=255mm, skaņas izolācija 70dB, piem. Knauf W115</t>
  </si>
  <si>
    <t>Metāla profilu 100mm dubultkarkasa izbūve</t>
  </si>
  <si>
    <t>Skaņas izolācija 2x80mm</t>
  </si>
  <si>
    <t>Riģipša Knauf Blue 2x12,5mm apšums no katras sienas puses</t>
  </si>
  <si>
    <t>Sienas tips S-9 (AR-39)</t>
  </si>
  <si>
    <t>Ģipškartona starpsiena uz metāla karkasa, sienas b=250mm</t>
  </si>
  <si>
    <t>Sienas tips S-10 (AR-39)</t>
  </si>
  <si>
    <t>Riģipša GKF 1x20mm + 1x12,5mm apšums no vienas sienas puses</t>
  </si>
  <si>
    <t>GRIESTU KONSTRUKCIJAS</t>
  </si>
  <si>
    <t>Pagrabstāvs</t>
  </si>
  <si>
    <t>10-00000</t>
  </si>
  <si>
    <t>Esošo riboto un monolīto pārsegumu notīrīšana no birstošām daļām</t>
  </si>
  <si>
    <t>Stāvi - 1-4</t>
  </si>
  <si>
    <t>Esošo pārsegumu notīrīšana no birstošām daļām</t>
  </si>
  <si>
    <t>Esošo virsgaismu aizbūvēšana (86gb) un apšuvums ar Knauf D612 sistēmu EI60 (GKF 18+15mmm uz CD profila bez izolācijas materiāla</t>
  </si>
  <si>
    <t>Iekārti ģipškartona griesti; bez redzamām šuvēm plus fragmentāri izvietotas moduļveida izņemamas plāksnes (tips 1A) griestu plānos norādītās zonās; horizontālā daļa (Tips 4A)</t>
  </si>
  <si>
    <t>Iekārti ģipškartona griesti; bez redzamām šuvēm; vertikālā daļa (Tips 4B)</t>
  </si>
  <si>
    <t>GRĪDU KONSTRUKCIJAS</t>
  </si>
  <si>
    <t>Stāvs - 1</t>
  </si>
  <si>
    <t>Tips "1. stāva grīdas pārbūve"</t>
  </si>
  <si>
    <t>Saķeri uzlabojoša grīdas grunts</t>
  </si>
  <si>
    <t>Izlīdzinošs cementa bāzes javas slānis, stiprības klase B20, 20mm</t>
  </si>
  <si>
    <t>Skaņas izolācija Pepi Reflect Polly 2x8mm</t>
  </si>
  <si>
    <t xml:space="preserve">Cementa bāzes klons 60mm ar armējumu </t>
  </si>
  <si>
    <t>Tips "Grīdas pārbūve"</t>
  </si>
  <si>
    <t>Grunts Knauf Estrichgrund</t>
  </si>
  <si>
    <t>Tips "Grīdas pārbūve" (AA-DD-1-14)</t>
  </si>
  <si>
    <t>Jauna grīda pie lifta BB-CC-3-4</t>
  </si>
  <si>
    <t>Jauna grīda virs bijušā jumta</t>
  </si>
  <si>
    <t>DEFORMĀCIJAS ŠUVES  GRĪDĀM (ARD-12-01)</t>
  </si>
  <si>
    <t>Tips 1</t>
  </si>
  <si>
    <t>Soudal Fill tape PE blīvēšanas aukla - apaļa ekstrudēta  presētu polietilēna putu, slēgtu šūnu virve deformācijas šuvju aizpildīšanai</t>
  </si>
  <si>
    <t>Tips 2</t>
  </si>
  <si>
    <t>Tips 3</t>
  </si>
  <si>
    <t>Atdaloša elastīga PE starplika</t>
  </si>
  <si>
    <t>Deformācijas šuves profillīste ar elastīgu gumijas starpliku Migua Migutec FK 35/7590</t>
  </si>
  <si>
    <t>Zāģēta deformācijas šuve 3mm, pildīta ar popupolietilēnaloksnes starplikām</t>
  </si>
  <si>
    <t>Elastīgs noblīvējošas mastikas noslēgums</t>
  </si>
  <si>
    <t>KĀPNES</t>
  </si>
  <si>
    <t>Kāpnes K-1 (AR-47)</t>
  </si>
  <si>
    <t>Margas</t>
  </si>
  <si>
    <t>M-01.1 kāpņu laida marga (5gb)</t>
  </si>
  <si>
    <t>M-01.1* marga spoguļattēlā (8gb)</t>
  </si>
  <si>
    <t>M-01.2 Marga pieslēgumiem (4gb)</t>
  </si>
  <si>
    <t>M-01.3 Kāpņu laukuma no norobežojoša horizontāla marga (5gb)</t>
  </si>
  <si>
    <t>M-01.4 Starpstāvu margu savienojums (8gb)</t>
  </si>
  <si>
    <t>M-01.5 Kāpņu laida marga (1 gb)</t>
  </si>
  <si>
    <t>L-01.1 Kāpņu laida lenteris (5gb)</t>
  </si>
  <si>
    <t>L-01.2 Lenteris pieslēgumiem (4gb)</t>
  </si>
  <si>
    <t>L-01.3 Lenteru savienojums  (5gb)</t>
  </si>
  <si>
    <t>L-01.4 Lenteru savienojums  (8gb)</t>
  </si>
  <si>
    <t>Apjoms ārpus projekta robežām:</t>
  </si>
  <si>
    <t>M-01.6 Norobežojoša horizontāla marga (1gb)</t>
  </si>
  <si>
    <t>M-01.7 Kāpņu laida marga (1gb)</t>
  </si>
  <si>
    <t>Frēzējumu izveidošana un šuvju aizpildīšana ar divkomponentu epoksīdsveķu bāzes flīžu šuvotāju (3 gropes)</t>
  </si>
  <si>
    <t>Pretpakāpienu kāpņu vaigu remonts, izmantojot remontsastāvu, piem. Plan R35 Plus ar Latekss Plus piedevu</t>
  </si>
  <si>
    <t>Kāpnes K-2 (AR-48)</t>
  </si>
  <si>
    <t>M-02.1 kāpņu laida marga (8gb)</t>
  </si>
  <si>
    <t>M-02.1* marga spoguļattēlā (8gb)</t>
  </si>
  <si>
    <t>M-02.2 Starpstāvu margu savienojums un pieslēgums (11gb)</t>
  </si>
  <si>
    <t>M-02.3 Kāpņu laukuma no norobežojoša horizontāla marga (9gb)</t>
  </si>
  <si>
    <t>M-02.4 Starpstāvu margu savienojums (5gb)</t>
  </si>
  <si>
    <t>M-02.5 Norobežojoša horizontāla marga (4gb)</t>
  </si>
  <si>
    <t>M-02.6 Norobežojoša horizontāla marga (4gb)</t>
  </si>
  <si>
    <t>Kāpnes K-3 (AR-49)</t>
  </si>
  <si>
    <t>Margas izgatavot no krāsota tērauda ar nerūsējošā tērauda detaļām; margu lenteros iestrādāt stāvu apzīmējumus Braila rakstā</t>
  </si>
  <si>
    <t>M-03.1 Kāpņu laida marga (1gb)</t>
  </si>
  <si>
    <t>M-03.2 Kāpņu laida marga (8gb)</t>
  </si>
  <si>
    <t>M-03.3 Kāpņu laida marga (1gb)</t>
  </si>
  <si>
    <t>M-03.4 Starpstāvu margu savienojums (1gb)</t>
  </si>
  <si>
    <t>M-03.5 Kāpņu laida marga (2gb)</t>
  </si>
  <si>
    <t>M-03.5* Kāpņu laida marga (2gb)</t>
  </si>
  <si>
    <t>M-03.6 Kāpņu laukuma marga (1gb)</t>
  </si>
  <si>
    <t>M-03.7 Starpstāvu margu savienojums (1gb)</t>
  </si>
  <si>
    <t>M-03.8 Kāpņu laukuma marga (4gb)</t>
  </si>
  <si>
    <t>M-03.9 Kāpņu laukuma marga (2gb)</t>
  </si>
  <si>
    <t>APDARES DARBI</t>
  </si>
  <si>
    <t>Iekštelpu apdares materiālu specifikāciju sk. lapā AR-51, piezīmes - AR-52</t>
  </si>
  <si>
    <t>Kāpņu pakāpienu mozaīkas betona (terrazzo) plāksnes 1350x320x40mm (tips 5)</t>
  </si>
  <si>
    <t>Kāpņu pakāpienu mozaīkas betona (terrazzo) plāksnes 3525x320mm</t>
  </si>
  <si>
    <t>Esoša logu bloka 3000x3000 demontāža, iesk. būvgružu izvešanu</t>
  </si>
  <si>
    <t>Jaunu evakuācijas ārdurvju ar blakus logu montāža</t>
  </si>
  <si>
    <t>Pagaidu starpsienas (Tips S-7)</t>
  </si>
  <si>
    <t>Evakuācijas durvis (līdzīgas D05)</t>
  </si>
  <si>
    <t>Pagaidu starpsiena (karkass 75mm, bez izolācijas, 1xGKB no katras sienas puses</t>
  </si>
  <si>
    <t>Slēdzamas durvis 1000x2100mm</t>
  </si>
  <si>
    <t>vieta</t>
  </si>
  <si>
    <t>pakāp.</t>
  </si>
  <si>
    <t>LOKĀLĀ TĀME NR. 1-10
IEKĀRTAS, MĒBELES, APRĪKOJUMS</t>
  </si>
  <si>
    <t>LIFTS</t>
  </si>
  <si>
    <t>20-00000</t>
  </si>
  <si>
    <t>Pasažieru lifts Schindler 3300™, celtspēja 535 kg, ātrums 1,0 m/s, 5 pieturas, pacelšanas augstums 14,25 m, elektriskais, bez reduktora, bez mašīntelpas, kabīnes apdare – lamināts, šahtas durvis – krāsots tērauds</t>
  </si>
  <si>
    <t>ŽALŪZIJAS</t>
  </si>
  <si>
    <t>MĒBELES (ARD 06-01 - 03)</t>
  </si>
  <si>
    <t>Soli gaiteņos - liekta metāla loksne 1,5-2mm, metāla rāmis, slīpēta nerūsējošā tērauda cokols, regulējas cokola kājas, linoleja apdare (linoleja apjoms iekļauts apdares darbu tabulā)</t>
  </si>
  <si>
    <t>SANMEZGLU AKSESUĀRI</t>
  </si>
  <si>
    <t>16-00000</t>
  </si>
  <si>
    <t>Nerūsējošā tērauda atbalsta margas abpus izlietnei</t>
  </si>
  <si>
    <t>Atkkritumu pedāļspainis 20l ar vāku</t>
  </si>
  <si>
    <t>Atkritumu spainis 65l papīra roku dvieļiem, stiprināms pie sienas</t>
  </si>
  <si>
    <t>Tvertne 6l ar vāku higiēnas atkritumiem WC kabīnēs, stiprināma pie sienas</t>
  </si>
  <si>
    <t>Ziepju dozators, tilpums 1l, stipirnāms pie sienas</t>
  </si>
  <si>
    <t>Somu/drēbju/rokas dvieļu pakaramais āķis</t>
  </si>
  <si>
    <t>Papīra roku dvieļu konteiners</t>
  </si>
  <si>
    <t>WC papīra turētājs, industriālā ruļļa izmērs</t>
  </si>
  <si>
    <t>Tualetes birste, stiprināma pie sienas</t>
  </si>
  <si>
    <t>Automātisks roku žāvētājs</t>
  </si>
  <si>
    <t>Iekārtas, mēbeles, aprīkojums</t>
  </si>
  <si>
    <t>LOKĀLĀ TĀME NR. 2-1
APKURE</t>
  </si>
  <si>
    <t>Tāme sastādīta 2016. gada 1. ceturkšņa  cenās, pamatojoties uz AVK/A daļas specifikācijām un rasējumiem</t>
  </si>
  <si>
    <t>APKURE</t>
  </si>
  <si>
    <t>DEMONTĀŽA</t>
  </si>
  <si>
    <t>Iekšējie siltumtīkli</t>
  </si>
  <si>
    <t>Cauruļu azbesta izolāciju demontāža, Dn100, Esošā siltumtrase Ķīpsalas 6b</t>
  </si>
  <si>
    <t>Caurules ar azbesta izolāciju demontāža, Dn50</t>
  </si>
  <si>
    <t>Siltummezgls</t>
  </si>
  <si>
    <t>Tērauda caurules ar izolāciju, Dn50÷ Dn100</t>
  </si>
  <si>
    <t xml:space="preserve">Siltummezgla iekārta </t>
  </si>
  <si>
    <t>Siltummezgla armatūra, Dn50÷ Dn100</t>
  </si>
  <si>
    <t>Siltummezgls mācību laboratoriju korpusam Paula Valdena ielā Nr. 1, Izjaukšana, ņemot vērā, ka būs pilnībā jāatjauno tā darbība.</t>
  </si>
  <si>
    <t>Apkure</t>
  </si>
  <si>
    <t>Apkures sistēmas radiatori , Ķīpsalas 6b apjomam</t>
  </si>
  <si>
    <t>Apkures sistēmas caurules, Ķīpsalas 6b apjomam</t>
  </si>
  <si>
    <t>Apkures sistēmas maģistrālo cauruļu, ar azbesta izolāciju, demontāža, Ķīpsalas 6b apjomam</t>
  </si>
  <si>
    <t>Saglabājamo, auditoriju siltumapgādes, cauruļu azbesta izolāciju demontāža, Dn 32, Apjomu precizēt uz vietas</t>
  </si>
  <si>
    <t>MONTĀŽA</t>
  </si>
  <si>
    <t>SILTUMMEZGLS</t>
  </si>
  <si>
    <t>17-00000</t>
  </si>
  <si>
    <t>Siltummezgls mācību laboratoriju korpusam Paula Valdena ielā Nr. 1, Iepriekš izjauktā siltummezgla atpakaļmontāža, pilnībā atjaunojot tā darbību.</t>
  </si>
  <si>
    <t>IEKŠĒJIE SILTUMTĪKLI</t>
  </si>
  <si>
    <t>Caurules</t>
  </si>
  <si>
    <t>Esošas siltumtrases stiprināšana , Dn100, Esošā siltumtrase Ķīpsalas 6b</t>
  </si>
  <si>
    <t>Esošas siltumtrases izolēšana ar PAROC Section AluCoat T markas akmens vates čaulas, δ=50mm, Dn100, Apjomu precizēt uz vietas</t>
  </si>
  <si>
    <t>Saglabājamo, auditoriju siltumapgādes, cauruļu izolēšana ar PAROC Section AluCoat T markas akmens vates čaulas, δ=50mm, Dn 32, Apjomu precizēt uz vietas</t>
  </si>
  <si>
    <t>Tērauda elektrometināmā caurule Ø 89x3.5, Dn80</t>
  </si>
  <si>
    <t>Tērauda caurule Ø 45x2.5, Dn40</t>
  </si>
  <si>
    <t>Tērauda caurule Ø 26x2.5, Dn20</t>
  </si>
  <si>
    <t>Tērauda līkums Ø 89x3.5, 90°</t>
  </si>
  <si>
    <t>Tērauda elektrometināmā caurule L=250mm, Ø 273x7, aizsargčaulai</t>
  </si>
  <si>
    <t>Montāžas un celtniecības materiāli</t>
  </si>
  <si>
    <t>Balsti - Hilti vai ekvivalents</t>
  </si>
  <si>
    <t>Slīdošs balsts  caurulēm  2Ø89x3.5(stiprinājums pie griestiem) S.B.1, t.sk.:</t>
  </si>
  <si>
    <t>profils MQ 41 6M</t>
  </si>
  <si>
    <t xml:space="preserve">leņķveida savienojums </t>
  </si>
  <si>
    <t xml:space="preserve">leņķis MQW4 </t>
  </si>
  <si>
    <t>uzstādīšanas paplāksne MQP-45</t>
  </si>
  <si>
    <t>leņķa savienojums MQW-8/45</t>
  </si>
  <si>
    <t>spiedpoga</t>
  </si>
  <si>
    <t xml:space="preserve">gala noslēgs MQZ-E41 </t>
  </si>
  <si>
    <t>MP-HI 84-93 M8/M10</t>
  </si>
  <si>
    <t>slīdošais balsts MSG 1,75M8/10D</t>
  </si>
  <si>
    <t>spārnuzgrieznis MQM M10</t>
  </si>
  <si>
    <t>seškantu skrūve M10X25 ZINCED</t>
  </si>
  <si>
    <t>paplāksne a 10,5/20 ZINCED</t>
  </si>
  <si>
    <t>vītņstienis AM10X2000 4.8 cinkots</t>
  </si>
  <si>
    <t>Slīdošs balsts  caurulēm  2Ø 89x3.5 (stiprinājums pie griestiem) S.B.2, t.sk:</t>
  </si>
  <si>
    <t xml:space="preserve">profils MQ 21 3M </t>
  </si>
  <si>
    <t>skrūve betonam HUS-I 6X35 M8/M10</t>
  </si>
  <si>
    <t xml:space="preserve">sliedes plāksne MQZ-L11 </t>
  </si>
  <si>
    <t>uzgrieznis M10 ZINCED</t>
  </si>
  <si>
    <t>gala noslēgs MQZ-E21</t>
  </si>
  <si>
    <t xml:space="preserve">paplāksne ar vītni MQA-M10 </t>
  </si>
  <si>
    <t>Nekustīgais balsts caurulēm 2Ø108x4 (stiprinājums pie sienam) NB1, t.sk.:</t>
  </si>
  <si>
    <t>konsole MQK-41/1000                         .</t>
  </si>
  <si>
    <t>profils MQ 41 3m</t>
  </si>
  <si>
    <t>leņķveida savienojums MQP-1/1 90*</t>
  </si>
  <si>
    <t>cauruļskava MFP-NW100</t>
  </si>
  <si>
    <t>savienojuma elements MQB-41</t>
  </si>
  <si>
    <t xml:space="preserve">ķīļenkurs HST 12x115/20 </t>
  </si>
  <si>
    <t>Nekustīgais balsts caurulēm 2Ø89x3.5 (stiprinājums pie griestiem) NB2</t>
  </si>
  <si>
    <t>Nekustīgais balsts caurulēm 2Ø89x3.5 (stiprinājums pie griestiem) NB3</t>
  </si>
  <si>
    <t>Noslēgarmatūra</t>
  </si>
  <si>
    <t>Lodveida tērauda metināmais ūdens izlaides krāns, Dn40, Pn16, Naval vai ekvivalents</t>
  </si>
  <si>
    <t>Lodveida tērauda metināmais gaisa izplūdes krāns, Dn20, Pn16, Naval vai ekvivalents</t>
  </si>
  <si>
    <t>Izolācijas materiāli</t>
  </si>
  <si>
    <t>Firmas “ PAROC” Section AluCoat T markas akmens vates čaulas, δ=50mm, Ø 89x3.5, Paroc vai ekvivalents</t>
  </si>
  <si>
    <t>Siltumtrases aizsargapvalks no cinkotā skārda loksnes</t>
  </si>
  <si>
    <t>Tērauda radiatori H=300mm, L=400mm, , C11, „PURMO” vai ekvivalents</t>
  </si>
  <si>
    <t>Tērauda radiatori H=300mm, L=500mm, , C11, „PURMO” vai ekvivalents</t>
  </si>
  <si>
    <t>Tērauda radiatori H=300mm, L=600mm, , C11, „PURMO” vai ekvivalents</t>
  </si>
  <si>
    <t>Tērauda radiatori H=300mm, L=700mm, , C11, „PURMO” vai ekvivalents</t>
  </si>
  <si>
    <t>Tērauda radiatori H=300mm, L=800mm, , C11, „PURMO” vai ekvivalents</t>
  </si>
  <si>
    <t>Tērauda radiatori H=300mm, L=900mm, , C11, „PURMO” vai ekvivalents</t>
  </si>
  <si>
    <t>Tērauda radiatori H=300mm, L=1000mm, , C11, „PURMO” vai ekvivalents</t>
  </si>
  <si>
    <t>Tērauda radiatori H=300mm, L=1100mm, , C11, „PURMO” vai ekvivalents</t>
  </si>
  <si>
    <t>Tērauda radiatori H=300mm, L=1200mm, , C11, „PURMO” vai ekvivalents</t>
  </si>
  <si>
    <t>Tērauda radiatori H=300mm, L=1400mm, , C11, „PURMO” vai ekvivalents</t>
  </si>
  <si>
    <t>Tērauda radiatori H=300mm, L=1600mm, , C11, „PURMO” vai ekvivalents</t>
  </si>
  <si>
    <t>Tērauda radiatori H=400mm, L=500mm, , C11, „PURMO” vai ekvivalents</t>
  </si>
  <si>
    <t>Tērauda radiatori H=400mm, L=600mm, , C11, „PURMO” vai ekvivalents</t>
  </si>
  <si>
    <t>Tērauda radiatori H=300mm, L=800mm, , C22, „PURMO” vai ekvivalents</t>
  </si>
  <si>
    <t>Tērauda radiatori H=300mm, L=900mm, , C22, „PURMO” vai ekvivalents</t>
  </si>
  <si>
    <t>Tērauda radiatori H=300mm, L=1100mm, , C22, „PURMO” vai ekvivalents</t>
  </si>
  <si>
    <t>Tērauda radiatori H=300mm, L=1400mm, , C22, „PURMO” vai ekvivalents</t>
  </si>
  <si>
    <t>Tērauda radiatori H=400mm, L=600mm, , C22, „PURMO” vai ekvivalents</t>
  </si>
  <si>
    <t>Tērauda radiatori H=450mm, L=1100mm, , C22, „PURMO” vai ekvivalents</t>
  </si>
  <si>
    <t>Tērauda radiatori H=600mm, L=800mm, , C22, „PURMO” vai ekvivalents</t>
  </si>
  <si>
    <t>Tērauda radiatori H=900mm, L=500mm, , C22, „PURMO” vai ekvivalents</t>
  </si>
  <si>
    <t>Tērauda radiatori H=900mm, L=800mm, , C22, „PURMO” vai ekvivalents</t>
  </si>
  <si>
    <t>Tērauda radiatori H=300mm, L=900mm, , C33, „PURMO” vai ekvivalents</t>
  </si>
  <si>
    <t>Tērauda radiatori H=600mm, L=800mm, , C33, „PURMO” vai ekvivalents</t>
  </si>
  <si>
    <t>Radiatoru sienas stiprinājumi</t>
  </si>
  <si>
    <t>Radiatoru sienas stiprinājumi (papildus), 5. stāvam</t>
  </si>
  <si>
    <t>Radiatoru termostatiskās galvas, Danfoss vai ekvivalents</t>
  </si>
  <si>
    <t>Radiatoru termostatiskie ventiļi RA-N (taisns), Dn15, Danfoss vai ekvivalents</t>
  </si>
  <si>
    <t>Radiatoru termostatiskie ventiļi RA-N (taisns) ar aktuatoru ABNM-A, Dn15, Danfoss vai ekvivalents</t>
  </si>
  <si>
    <t>Kompaktradiatoru noslēgvārsts RLV-S, Dn15 , Danfoss vai ekvivalents</t>
  </si>
  <si>
    <t>Automatiskais balansēšanas vārsts ASV-PV, Dn15, Danfoss vai ekvivalents</t>
  </si>
  <si>
    <t>Partnervārsts ASV-I, Dn15, Danfoss vai ekvivalents</t>
  </si>
  <si>
    <t>Lodveida ventilis TA 500, Dn15, TA Hydronics vai ekvivalents</t>
  </si>
  <si>
    <t>Lodveida ventilis TA 500, Dn20, TA Hydronics vai ekvivalents</t>
  </si>
  <si>
    <t>Lodveida ventilis TA 500, Dn32, TA Hydronics vai ekvivalents</t>
  </si>
  <si>
    <t>Manuālais balansēšanas vārsts STAD ar drenāžu, Dn15, TA Hydronics vai ekvivalents</t>
  </si>
  <si>
    <t>Manuālais balansēšanas vārsts STAD ar drenāžu, Dn20, TA Hydronics vai ekvivalents</t>
  </si>
  <si>
    <t>Manuālais balansēšanas vārsts STAD ar drenāžu, Dn32, TA Hydronics vai ekvivalents</t>
  </si>
  <si>
    <t>Cinkotas tērauda presējamās caurules , Ø 15x1.2, Viega vai ekvivalents</t>
  </si>
  <si>
    <t>Cinkotas tērauda presējamās caurules , Ø 18x1.2, Viega vai ekvivalents</t>
  </si>
  <si>
    <t>Cinkotas tērauda presējamās caurules , Ø 22x1.5, Viega vai ekvivalents</t>
  </si>
  <si>
    <t>Cinkotas tērauda presējamās caurules , Ø 28x1.5, Viega vai ekvivalents</t>
  </si>
  <si>
    <t>Cinkotas tērauda presējamās caurules , Ø 35x1.5, Viega vai ekvivalents</t>
  </si>
  <si>
    <t>Cauruļu izolācija b=50 mm, Ø 15x1.2, PAROC Section AluCoat T vai ekvivalents</t>
  </si>
  <si>
    <t>Cauruļu izolācija b=50 mm, Ø 18x1.2, PAROC Section AluCoat T vai ekvivalents</t>
  </si>
  <si>
    <t>Cauruļu izolācija b=50 mm, Ø 22x1.5, PAROC Section AluCoat T vai ekvivalents</t>
  </si>
  <si>
    <t>Cauruļu izolācija b=50 mm, Ø 28x1.5, PAROC Section AluCoat T vai ekvivalents</t>
  </si>
  <si>
    <t>Cauruļu izolācija b=50 mm, Ø 35x1.5, PAROC Section AluCoat T vai ekvivalents</t>
  </si>
  <si>
    <t>Cauruļu izolācija b=50 mm, Dn65, PAROC Section AluCoat T vai ekvivalents</t>
  </si>
  <si>
    <t>Cauruļu izolācija b=50 mm, Dn80, PAROC Section AluCoat T vai ekvivalents</t>
  </si>
  <si>
    <t>Automātiskais atgaisotājs, Dn 15, Pneumatex vai ekvivalents</t>
  </si>
  <si>
    <t>Iztukšošanas krāns ar korķi, Dn 15</t>
  </si>
  <si>
    <t>Iztukšošanas krāns ar korķi, Dn 20</t>
  </si>
  <si>
    <t>Tukšošanas korķis, Dn 32</t>
  </si>
  <si>
    <t>Cinkota tērauda cauruļvadu veidgabali (līkumi, T-atzari, pārejas) , Viega vai ekvivalents</t>
  </si>
  <si>
    <t>Pāreja – tērauda/cinkotas tērauda, Dn32/ Ø 35x1.5</t>
  </si>
  <si>
    <t>Tērauda caurule, Dn80</t>
  </si>
  <si>
    <t>Tērauda caurule, Dn65</t>
  </si>
  <si>
    <t>Tērauda caurule, Dn32</t>
  </si>
  <si>
    <t>Tērauda čaula L=0.5m, Dn20</t>
  </si>
  <si>
    <t>Tērauda čaula L=0.5m, Dn25</t>
  </si>
  <si>
    <t>Tērauda čaula L=0.5m, Dn150</t>
  </si>
  <si>
    <t>Montāžas palīgmateriāli</t>
  </si>
  <si>
    <t>Caurumu urbšana cauruļu montāžai</t>
  </si>
  <si>
    <t>Ailu ugunsdrošas aizdares materiāli, Hilti vai ekvivalents</t>
  </si>
  <si>
    <t>Cauruļvadu stiprinājumi</t>
  </si>
  <si>
    <t>Metināšanas materiāli</t>
  </si>
  <si>
    <t>Sistēmas marķēšanas materiāli</t>
  </si>
  <si>
    <t>KALORĪFERU SILTUMAPGĀDE</t>
  </si>
  <si>
    <t>Metināms lodveida ventilis, Dn 65, Naval vai ekvivalents</t>
  </si>
  <si>
    <t>Lodveida ventilis, Dn 50</t>
  </si>
  <si>
    <t>Lodveida ventilis, Dn 40</t>
  </si>
  <si>
    <t>Lodveida ventilis, Dn 32</t>
  </si>
  <si>
    <t>Lodveida ventilis, Dn 25</t>
  </si>
  <si>
    <t>Balansēšanas vārsts, Dn 65, TA Hydronics vai ekvivalents</t>
  </si>
  <si>
    <t>Balansēšanas vārsts, Dn 50, TA Hydronics vai ekvivalents</t>
  </si>
  <si>
    <t>Balansēšanas vārsts, Dn 40, TA Hydronics vai ekvivalents</t>
  </si>
  <si>
    <t>Balansēšanas vārsts, Dn 32, TA Hydronics vai ekvivalents</t>
  </si>
  <si>
    <t>Balansēšanas vārsts, Dn 25, TA Hydronics vai ekvivalents</t>
  </si>
  <si>
    <t>Atgaisotājs, Dn 15, Pneumatex vai ekvivalents</t>
  </si>
  <si>
    <t>Tukšošanas korķis, Dn 25</t>
  </si>
  <si>
    <t>Tukšošanas korķis, Dn 40</t>
  </si>
  <si>
    <t>a) cirkulācijas sūknis, UPS 25-60, Grundfos vai ekvivalents</t>
  </si>
  <si>
    <t>b) trīs virziena vārsts, VRG 131 20-4.0</t>
  </si>
  <si>
    <t>c) aktuators (vadība 0-10V; barošana 24V)</t>
  </si>
  <si>
    <t>b) trīs virziena vārsts, VRG 131 20-6.3</t>
  </si>
  <si>
    <t>Tērauda caurules Dn25 ar veidgabaliem</t>
  </si>
  <si>
    <t>Tērauda caurules Dn32 ar veidgabaliem</t>
  </si>
  <si>
    <t>Tērauda caurules Dn40 ar veidgabaliem</t>
  </si>
  <si>
    <t>Tērauda caurules Dn50 ar veidgabaliem</t>
  </si>
  <si>
    <t>Tērauda caurules Dn65 ar veidgabaliem</t>
  </si>
  <si>
    <t>Tērauda pārejas , Dn40/Dn25</t>
  </si>
  <si>
    <t>Tērauda pārejas , Dn40/Dn32</t>
  </si>
  <si>
    <t>Tērauda pārejas , Dn50/Dn40</t>
  </si>
  <si>
    <t>Cauruļu izolācija b=50mm, Dn25, PAROC Section AluCoat T vai ekvivalents</t>
  </si>
  <si>
    <t>Cauruļu izolācija b=50mm, Dn32, PAROC Section AluCoat T vai ekvivalents</t>
  </si>
  <si>
    <t>Cauruļu izolācija b=50mm, Dn40, PAROC Section AluCoat T vai ekvivalents</t>
  </si>
  <si>
    <t>Cauruļu izolācija b=50mm, Dn50, PAROC Section AluCoat T vai ekvivalents</t>
  </si>
  <si>
    <t>Cauruļu izolācija b=50mm, Dn65, PAROC Section AluCoat T vai ekvivalents</t>
  </si>
  <si>
    <t>Tērauda čaula L=0.5m, Dn200</t>
  </si>
  <si>
    <t>1m</t>
  </si>
  <si>
    <t>10gb</t>
  </si>
  <si>
    <t>100gb</t>
  </si>
  <si>
    <t>LOKĀLĀ TĀME NR. 2-2
SILTUMMEHĀNIKA</t>
  </si>
  <si>
    <t>Tāme sastādīta 2016. gada 1. ceturkšņa  cenās, pamatojoties uz SM daļas specifikācijām un rasējumiem</t>
  </si>
  <si>
    <t>Siltuma uzskaite MULTICAL 602- ULTRAFLOW54 ar temperatūras sensoriem (2.gab.) attālināti nolasāms no VAS (m-bus), Q=15m3/h, Kamstrup</t>
  </si>
  <si>
    <t xml:space="preserve">Kapilārā caurule </t>
  </si>
  <si>
    <t>Apkures cirkulācijas sūknis “Grundfos” G=7.3m3/h, H=9.4m,N=336W, U=1x230V komplektā ar kabeļiem no siltummezgla vadības skapja un ar ārējo temperatūras devēju un pieslēgumu VAS (modbus), MAGNA3 32-120F, Grundfos</t>
  </si>
  <si>
    <t>Ventilācijas cirkulācijas sūknis “Grundfos” G=10.1m3/h, H=4.2m,N=336W, U=1x230V komplektā ar kabeļiem no siltummezgla vadības skapja un ar ārējo temperatūras devēju un pieslēgumu VAS (modbus), MAGNA3 32-120F, Grundfos</t>
  </si>
  <si>
    <t>Karstā ūdens cirkulācijas sūknis ’’Grundfos’’ G=1.2m3/h, H=2.7m,N=26W, U=1x230V komplektā ar kabeļiem no siltummezgla vadības skapja,  ALPHA2 25-50 N 180, Grundfos</t>
  </si>
  <si>
    <t>Spiediena aizsardzības relejs, KP35</t>
  </si>
  <si>
    <t>Sietiņfiltrs ar atlokiem, Dn80</t>
  </si>
  <si>
    <t>Sietiņfiltrs ar atlokiem, Dn65</t>
  </si>
  <si>
    <t>Uzmavu sietiņfiltrs , Dn50</t>
  </si>
  <si>
    <t>Uzmavu sietiņfiltrs, Dn32</t>
  </si>
  <si>
    <t>Uzmavu vienvirziena vārsts, Dn50</t>
  </si>
  <si>
    <t>Uzmavu vienvirziena vārsts, Dn32</t>
  </si>
  <si>
    <t xml:space="preserve">Drošības vārsts 10 bar, Dn20, Pneumatex
</t>
  </si>
  <si>
    <t xml:space="preserve">Drošības vārsts 6 bar, Dn20, Pneumatex
</t>
  </si>
  <si>
    <t>Metināmais lodveida krāns , Dn80, Naval</t>
  </si>
  <si>
    <t>Metināmais lodveida krāns , Dn65, Naval</t>
  </si>
  <si>
    <t>Metināmais lodveida krāns , Dn50, Naval</t>
  </si>
  <si>
    <t>Lodveida ventilis, Dn50</t>
  </si>
  <si>
    <t>Lodveida ventilis, Dn32</t>
  </si>
  <si>
    <t>Uzpildīšanas līnijas uzmavu noslēgarmatūra, Dn20</t>
  </si>
  <si>
    <t>Uzpildīšanas līnijas uzmavu sietiņfiltrs, Dn20</t>
  </si>
  <si>
    <t>Uzpildīšanas līnijas uzmavu vienvirziena vārsts, Dn20</t>
  </si>
  <si>
    <t>Uzpildīšanas līnijas ūdens skaitītājs , Q=1,5 m3/h, Zenner</t>
  </si>
  <si>
    <t>Izplešanās līnijas uzmavu noslēgarmatūra, Dn25</t>
  </si>
  <si>
    <t>Manometrs (iedaļas vērtība 0,2bar; Ø100) verificēts, 0 -6 bar, Wika</t>
  </si>
  <si>
    <t>Manometrs (iedaļas vērtība 0,2bar; Ø100) verificēts, 0 -10 bar, Wika</t>
  </si>
  <si>
    <t>Manometrs (iedaļas vērtība 0,2bar; Ø100) verificēts, 0 -16 bar, Wika</t>
  </si>
  <si>
    <t>Noslēgvārsts ar atgaisotāju manometra spiediena izlaišanai, ½’’, Tecofi BC 1100</t>
  </si>
  <si>
    <t>Iztukšošanas krāns ar korķi, Dn 25</t>
  </si>
  <si>
    <t>Tehniskais termometrs (spirta) ar montāžas čaulu, 0-130oC, AB Qvintus</t>
  </si>
  <si>
    <t>Aukstā ūdens skaitītājs ar pieslēgumu VAS (m-bus), Q=3.5m3/h, Zenner</t>
  </si>
  <si>
    <t xml:space="preserve">Atgaisotājs ar noslēgkrānu, Dn 15, Pneumatex
</t>
  </si>
  <si>
    <t>Tērauda elektrometinātās caurules, Dn 80</t>
  </si>
  <si>
    <t>Tērauda elektrometinātās caurules, Dn 65</t>
  </si>
  <si>
    <t>Tērauda elektrometinātās caurules, Dn 50</t>
  </si>
  <si>
    <t>Nerūsējošā tērauda caurules , Dn 50</t>
  </si>
  <si>
    <t>Nerūsējošā tērauda caurules , Dn 32</t>
  </si>
  <si>
    <t>Tērauda caurules, Dn 65</t>
  </si>
  <si>
    <t>Tērauda caurules, Dn 32</t>
  </si>
  <si>
    <t>Tērauda caurules, Dn 25</t>
  </si>
  <si>
    <t>Tērauda caurules, Dn 20</t>
  </si>
  <si>
    <t>Tērauda caurules, Dn 15</t>
  </si>
  <si>
    <t>Tērauda cauruļvadu veidgabali</t>
  </si>
  <si>
    <t>Nerūsējošā tērauda caurules veidgabali</t>
  </si>
  <si>
    <t>Antikorozijas pārklājums 50μ biezumā</t>
  </si>
  <si>
    <t>Gruntējums GF-021 50μ biezumā</t>
  </si>
  <si>
    <t>Firmas “ PAROC” Section AluCoat  markas akmens vates čaulas, δ=50mm, Dn80, Paroc</t>
  </si>
  <si>
    <t>Firmas “ PAROC” Section AluCoat  markas akmens vates čaulas, δ=50mm, Dn65, Paroc</t>
  </si>
  <si>
    <t>Firmas “ PAROC” Section AluCoat  markas akmens vates čaulas, δ=40mm, Dn50, Paroc</t>
  </si>
  <si>
    <t>Firmas “ PAROC” Section AluCoat  markas akmens vates čaulas, δ=50mm, Dn32, Paroc</t>
  </si>
  <si>
    <t>Firmas “ PAROC” Section AluCoat  markas akmens vates čaulas, δ=30mm, Dn25, Paroc</t>
  </si>
  <si>
    <t>Firmas “ PAROC” Section AluCoat  markas akmens vates čaulas, δ=30mm, Dn20, Paroc</t>
  </si>
  <si>
    <t>Elektroinstalācijas un montāžas palīgmateriāli</t>
  </si>
  <si>
    <t>Pievienošanās pie siltumtīklu cauruļvadiem siltummezglā Dn80</t>
  </si>
  <si>
    <t>Siltummezgla montāža, palaišana un ieregulēšana</t>
  </si>
  <si>
    <t>Siltummehānika</t>
  </si>
  <si>
    <t>LOKĀLĀ TĀME NR. 2-3
VENTILĀCIJA. PRETDŪMU AIZSARDZĪBA</t>
  </si>
  <si>
    <t>Tāme sastādīta 2016. gada 1. ceturkšņa  cenās, pamatojoties uz AVK/V daļas specifikācijām un rasējumiem</t>
  </si>
  <si>
    <t>Sistēma PN1</t>
  </si>
  <si>
    <t>Gaisa ieņemšanas restes, USS1800x800, Halton</t>
  </si>
  <si>
    <t>Gaisa izmešanas restes, USS1000x400, Halton</t>
  </si>
  <si>
    <t>Ugunsdrošas pieplūdes restītes , Gz60-300x150, Systemair</t>
  </si>
  <si>
    <t>Pieplūdes restītes , C21-400x150, Lindab</t>
  </si>
  <si>
    <t>Pieplūdes restītes , C21-400x200, Lindab</t>
  </si>
  <si>
    <t>Pieplūdes restītes , C21-500x150, Lindab</t>
  </si>
  <si>
    <t>Nosūces restītes , F20-300x150, Lindab</t>
  </si>
  <si>
    <t>Nosūces restītes , F20-400x150, Lindab</t>
  </si>
  <si>
    <t>Nosūces restītes , F20-400x200, Lindab</t>
  </si>
  <si>
    <t>Nosūces difuzori, KSU 125, Lindab</t>
  </si>
  <si>
    <t>Nosūces difuzori ar pretuguns vārstu, KSUB 125, Lindab</t>
  </si>
  <si>
    <t>Nosūces difuzori ar pretuguns vārstu, KSUB 160, Lindab</t>
  </si>
  <si>
    <t>Pieplūdes difuzori, LCP-200, Lindab</t>
  </si>
  <si>
    <t>Pieplūdes difuzoru  kārbas, MBB-125-160-S, Lindab</t>
  </si>
  <si>
    <t>Nosūces difuzoru  kārbas, MBB-125-200-E, Lindab</t>
  </si>
  <si>
    <t>Pieplūdes difuzoru  kārbas, MBB-125-200-S, Lindab</t>
  </si>
  <si>
    <t>Nosūces difuzoru  kārbas, MBB-160-200-E, Lindab</t>
  </si>
  <si>
    <t>Pieplūdes difuzoru  kārbas, MBB-160-200-S, Lindab</t>
  </si>
  <si>
    <t>Pieplūdes difuzoru  kārbas, MBB-160-250-S, Lindab</t>
  </si>
  <si>
    <t>Nosūces difuzori, PS1-V-E-0-200, Lindab</t>
  </si>
  <si>
    <t>Pieplūdes difuzori, RS14-V-S-0-160, Lindab</t>
  </si>
  <si>
    <t>Pieplūdes difuzori, RS14-V-S-0-200, Lindab</t>
  </si>
  <si>
    <t>Pieplūdes difuzori, RS14-V-S-0-250, Lindab</t>
  </si>
  <si>
    <t>Restīšu kārbas, VBA-2-300x150, Lindab</t>
  </si>
  <si>
    <t>Restīšu kārbas, VBA-2-400x150, Lindab</t>
  </si>
  <si>
    <t>Restīšu kārbas, VBA-2-400x200, Lindab</t>
  </si>
  <si>
    <t>Restīšu kārbas, VBA-2-500x150, Lindab</t>
  </si>
  <si>
    <t>Apaļie līkumi, BFU 315 30, Lindab</t>
  </si>
  <si>
    <t>Apaļie līkumi, BFU 315 45, Lindab</t>
  </si>
  <si>
    <t>Apaļie līkumi, BU 125 45, Lindab</t>
  </si>
  <si>
    <t>Apaļie līkumi, BU 125 60, Lindab</t>
  </si>
  <si>
    <t>Apaļie līkumi, BU 125 90, Lindab</t>
  </si>
  <si>
    <t>Apaļie līkumi, BU 160 45, Lindab</t>
  </si>
  <si>
    <t>Apaļie līkumi, BU 160 60, Lindab</t>
  </si>
  <si>
    <t>Apaļie līkumi, BU 160 90, Lindab</t>
  </si>
  <si>
    <t>Apaļie līkumi, BU 200 30, Lindab</t>
  </si>
  <si>
    <t>Apaļie līkumi, BU 200 45, Lindab</t>
  </si>
  <si>
    <t>Apaļie līkumi, BU 200 60, Lindab</t>
  </si>
  <si>
    <t>Apaļie līkumi, BU 200 90, Lindab</t>
  </si>
  <si>
    <t>Apaļie līkumi, BU 250 30, Lindab</t>
  </si>
  <si>
    <t>Apaļie līkumi, BU 250 45, Lindab</t>
  </si>
  <si>
    <t>Apaļie līkumi, BU 250 90, Lindab</t>
  </si>
  <si>
    <t>Apaļie atzari no taisnstūra gaisa vadiem, ILU 125, Lindab</t>
  </si>
  <si>
    <t>Apaļie atzari no taisnstūra gaisa vadiem, ILU 160, Lindab</t>
  </si>
  <si>
    <t>Apaļie atzari no taisnstūra gaisa vadiem, ILU 200, Lindab</t>
  </si>
  <si>
    <t>Apaļie atzari no taisnstūra gaisa vadiem, ILU 250, Lindab</t>
  </si>
  <si>
    <t>Apaļie atzari, PSU 125 125, Lindab</t>
  </si>
  <si>
    <t>Apaļie atzari, PSU 160 125, Lindab</t>
  </si>
  <si>
    <t>Apaļie atzari, PSU 160 160, Lindab</t>
  </si>
  <si>
    <t>Apaļie atzari, PSU 200 125, Lindab</t>
  </si>
  <si>
    <t>Apaļie atzari, PSU 200 160, Lindab</t>
  </si>
  <si>
    <t>Apaļie atzari, PSU 250 125, Lindab</t>
  </si>
  <si>
    <t>Apaļie atzari, PSU 250 160, Lindab</t>
  </si>
  <si>
    <t>Apaļie atzari, PSU 250 200, Lindab</t>
  </si>
  <si>
    <t>Apaļie atzari, PSU 250 250, Lindab</t>
  </si>
  <si>
    <t>Apaļie atzari, PSU 315 125, Lindab</t>
  </si>
  <si>
    <t>Apaļie atzari, PSU 315 160, Lindab</t>
  </si>
  <si>
    <t>Apaļie atzari, PSU 315 200, Lindab</t>
  </si>
  <si>
    <t>Apaļās pārejas, RCFU 160 125, Lindab</t>
  </si>
  <si>
    <t>Apaļās pārejas, RCFU 200 125, Lindab</t>
  </si>
  <si>
    <t>Apaļās pārejas, RCFU 200 160, Lindab</t>
  </si>
  <si>
    <t>Apaļās pārejas, RCFU 250 200, Lindab</t>
  </si>
  <si>
    <t>Apaļās pārejas, RCU 160 125, Lindab</t>
  </si>
  <si>
    <t>Apaļās pārejas, RCU 200 160, Lindab</t>
  </si>
  <si>
    <t>Apaļās pārejas, RCU 250 125, Lindab</t>
  </si>
  <si>
    <t>Apaļās pārejas, RCU 250 160, Lindab</t>
  </si>
  <si>
    <t>Apaļās pārejas, RCU 250 200, Lindab</t>
  </si>
  <si>
    <t>Apaļās pārejas, RCU 315 250, Lindab</t>
  </si>
  <si>
    <t>Apaļie trejgabali, TCPU 160 125, Lindab</t>
  </si>
  <si>
    <t>Apaļie trejgabali, TCPU 160 160, Lindab</t>
  </si>
  <si>
    <t>Apaļie trejgabali, TCPU 200 200, Lindab</t>
  </si>
  <si>
    <t>Apaļie trejgabali, TCPU 250 160, Lindab</t>
  </si>
  <si>
    <t>Apaļie regulēšanas vārsti ar motoru, DA2EU-160-230-LM, Lindab</t>
  </si>
  <si>
    <t>Apaļie regulēšanas vārsti ar motoru, DA2EU-200-230-LM, Lindab</t>
  </si>
  <si>
    <t>Apaļie regulēšanas vārsti ar motoru, DA2EU-250-230-LM, Lindab</t>
  </si>
  <si>
    <t>Apaļie regulēšanas vārsti ar motoru, DIRBU-160-230-LM, Lindab</t>
  </si>
  <si>
    <t>Apaļie regulēšanas vārsti, DIRU 125, Lindab</t>
  </si>
  <si>
    <t>Apaļie regulēšanas vārsti, DIRU 160, Lindab</t>
  </si>
  <si>
    <t>Apaļie regulēšanas vārsti, DIRU 200, Lindab</t>
  </si>
  <si>
    <t>Apaļie regulēšanas vārsti, DIRU 250, Lindab</t>
  </si>
  <si>
    <t>Apaļie gaisa vadi, SR 125 3000, Lindab</t>
  </si>
  <si>
    <t>Apaļie gaisa vadi, SR 160 3000, Lindab</t>
  </si>
  <si>
    <t>Apaļie gaisa vadi, SR 200 3000, Lindab</t>
  </si>
  <si>
    <t>Apaļie gaisa vadi, SR 250 3000, Lindab</t>
  </si>
  <si>
    <t>Apaļie gaisa vadi, SR 315 3000, Lindab</t>
  </si>
  <si>
    <t>Taisnstūra pretuguns vārsts, CU-LT 500-300, Lindab</t>
  </si>
  <si>
    <t>Taisnstūra pretuguns vārsts, CU-LT 500-400, Lindab</t>
  </si>
  <si>
    <t>Siltuma izolācija ar Al-follijas pārklājumu, ISOTEC K-LAM 50 mm, Isover</t>
  </si>
  <si>
    <t>Pretuguns izolācija ar Al-follijas pārklājumu, ISOTEC KOVM-80-ALC 50 mm, Isover</t>
  </si>
  <si>
    <t>Taisnstūra gaisa vadu atzari, LTR 500 300 100-OTHER, Lindab</t>
  </si>
  <si>
    <t>Taisnstūra gaisa vadu atzari, LTR 500 400 100-OTHER, Lindab</t>
  </si>
  <si>
    <t>Taisnstūra gaisa vadu atzari, LTR 800 1200 100-OTHER, Lindab</t>
  </si>
  <si>
    <t>Taisnstūra gaisa vadu atzari, LTR 400 1200 100-OTHER, Lindab</t>
  </si>
  <si>
    <t>Taisnstūra līkumi, LBXR 800 600 800 30 125 125, Lindab</t>
  </si>
  <si>
    <t>Taisnstūra līkumi, LBXR 300 400 300 30 125 125, Lindab</t>
  </si>
  <si>
    <t>Taisnstūra līkumi, LBXR 400 1000 400 30 125 125, Lindab</t>
  </si>
  <si>
    <t>Taisnstūra līkumi, LBXR 300 400 300 45 125 125, Lindab</t>
  </si>
  <si>
    <t>Taisnstūra līkumi, LBXR 300 500 300 45 125 125, Lindab</t>
  </si>
  <si>
    <t>Taisnstūra līkumi, LBXR 400 1000 400 45 125 125, Lindab</t>
  </si>
  <si>
    <t>Taisnstūra līkumi, LBXR 1000 400 1000 60 125 125, Lindab</t>
  </si>
  <si>
    <t>Taisnstūra līkumi, LBXR 1200 800 800 90 75 75, Lindab</t>
  </si>
  <si>
    <t>Taisnstūra līkumi, LBXR 500 800 500 90 125 125, Lindab</t>
  </si>
  <si>
    <t>Taisnstūra līkumi, LBXR 400 500 400 90 125 125, Lindab</t>
  </si>
  <si>
    <t>Taisnstūra līkumi, LBXR 300 500 300 90 125 125, Lindab</t>
  </si>
  <si>
    <t>Taisnstūra līkumi, LBXR 1000 400 1000 90 125 125, Lindab</t>
  </si>
  <si>
    <t>Taisnstūra līkumi, LBXR 1200 600 1200 90 125 125, Lindab</t>
  </si>
  <si>
    <t>Taisnstūra līkumi, LBXR 800 500 800 90 125 125, Lindab</t>
  </si>
  <si>
    <t>Taisnstūra līkumi, LBXR 300 600 300 90 125 125, Lindab</t>
  </si>
  <si>
    <t>Taisnstūra gaisa vadu pārejas, LDR 300 500 300 400 6 250 0 50, Lindab</t>
  </si>
  <si>
    <t>Taisnstūra gaisa vadu pārejas, LDR 800 1200 500 800 6 600 300 200, Lindab</t>
  </si>
  <si>
    <t>Taisnstūra gaisa vadu pārejas, LDR 500 400 600 300 6 250 -50 50, Lindab</t>
  </si>
  <si>
    <t>Taisnstūra gaisa vadu pārejas, LDR 800 1200 600 1200 6 600 0 -0, Lindab</t>
  </si>
  <si>
    <t>Taisnstūra gaisa vadu pārejas, LDR 600 1200 600 800 6 600 0 200, Lindab</t>
  </si>
  <si>
    <t>Taisnstūra gaisa vadu pārejas, LDR 800 800 800 500 6 400 0 150, Lindab</t>
  </si>
  <si>
    <t>Taisnstūra gaisa vadu pārejas, LDR 400 1000 500 800 6 400 100 -100, Lindab</t>
  </si>
  <si>
    <t>Taisnstūra gaisa vadu tapas, LEPR 1200 400, Lindab</t>
  </si>
  <si>
    <t>Taisnstūra gaisa vadu tapas, LEPR 1800 800, Lindab</t>
  </si>
  <si>
    <t>Taisnstūra gaisa vadu tapas, LEPR 500 800, Lindab</t>
  </si>
  <si>
    <t>Taisnstūra gaisa vadu tapas, LEPR 600 800, Lindab</t>
  </si>
  <si>
    <t>Pārejas no taisnstūra uz apaļiem gaisa vadiem, LFR 150 300 160 250 6 -5 70, Lindab</t>
  </si>
  <si>
    <t>Pārejas no taisnstūra uz apaļiem gaisa vadiem, LFR 300 400 315 300 6 -8 42, Lindab</t>
  </si>
  <si>
    <t>Pārejas no taisnstūra uz apaļiem gaisa vadiem, LFR 300 400 315 300 6 -7 43, Lindab</t>
  </si>
  <si>
    <t>Pārejas no taisnstūra uz apaļiem gaisa vadiem, LFR 400 300 250 350 6 75 25, Lindab</t>
  </si>
  <si>
    <t>Pārejas no taisnstūra uz apaļiem gaisa vadiem, LFR 300 400 250 350 6 25 75, Lindab</t>
  </si>
  <si>
    <t>Pārejas no taisnstūra uz apaļiem gaisa vadiem, LFR 200 400 200 350 6 0 100, Lindab</t>
  </si>
  <si>
    <t>Pārejas no taisnstūra uz apaļiem gaisa vadiem, LFR 300 500 315 400 6 -8 93, Lindab</t>
  </si>
  <si>
    <t>Pārejas no taisnstūra uz apaļiem gaisa vadiem, LFR 300 500 250 400 6 25 125, Lindab</t>
  </si>
  <si>
    <t>Taisnstūra gaisa vadu atzari, LTROR 400 400 500 300 125 125, Lindab</t>
  </si>
  <si>
    <t>Taisnstūra gaisa vadu atzari, LTROR 500 500 600 300 125 125, Lindab</t>
  </si>
  <si>
    <t>Taisnstūra regulēšanas vārsti, VRectLouvreDamper-500-400-115, Lindab</t>
  </si>
  <si>
    <t>Taisnstūra regulēšanas vārsti, VRectLouvreDamper-400-300-115, Lindab</t>
  </si>
  <si>
    <t>Taisnstūra regulēšanas vārsti, VRectLouvreDamper-500-300-115, Lindab</t>
  </si>
  <si>
    <t>Taisnstūra gaisa vadi, LKR-400-1200, Lindab</t>
  </si>
  <si>
    <t>Taisnstūra gaisa vadi, LKR-400-200, Lindab</t>
  </si>
  <si>
    <t>Taisnstūra gaisa vadi, LKR-400-300, Lindab</t>
  </si>
  <si>
    <t>Taisnstūra gaisa vadi, LKR-1000-400, Lindab</t>
  </si>
  <si>
    <t>Taisnstūra gaisa vadi, LKR-1200-800, Lindab</t>
  </si>
  <si>
    <t>Taisnstūra gaisa vadi, LKR-300-150, Lindab</t>
  </si>
  <si>
    <t>Taisnstūra gaisa vadi, LKR-500-300, Lindab</t>
  </si>
  <si>
    <t>Taisnstūra gaisa vadi, LKR-400-500, Lindab</t>
  </si>
  <si>
    <t>Taisnstūra gaisa vadi, LKR-600-300, Lindab</t>
  </si>
  <si>
    <t>Taisnstūra gaisa vadi, LKR-800-800, Lindab</t>
  </si>
  <si>
    <t>Taisnstūra gaisa vadi, LKR-800-600, Lindab</t>
  </si>
  <si>
    <t>Taisnstūra gaisa vadi, LKR-800-500, Lindab</t>
  </si>
  <si>
    <t>Taisnstūra gaisa vadi, LKR-800-1800, Lindab</t>
  </si>
  <si>
    <t>Sistēma PN2</t>
  </si>
  <si>
    <t>Pieplūdes restītes , C21-400x200, Systemair</t>
  </si>
  <si>
    <t>Nosūces difuzoru  kārbas, MBB-160-250-E, Lindab</t>
  </si>
  <si>
    <t>Nosūces difuzoru  kārbas, MBB-200-250-E, Lindab</t>
  </si>
  <si>
    <t>Pieplūdes difuzoru  kārbas, MBB-200-315-S, Lindab</t>
  </si>
  <si>
    <t>Pieplūdes difuzoru  kārbas, MBB-250-315-S, Lindab</t>
  </si>
  <si>
    <t>Nosūces difuzori, PS1-V-E-0-250, Lindab</t>
  </si>
  <si>
    <t>Pieplūdes difuzori, RS14-V-S-0-315, Lindab</t>
  </si>
  <si>
    <t>Apaļie līkumi, BFU 315 90, Lindab</t>
  </si>
  <si>
    <t>Apaļie līkumi, BU 160 30, Lindab</t>
  </si>
  <si>
    <t>Apaļie līkumi, BU 250 60, Lindab</t>
  </si>
  <si>
    <t>Apaļie atzari no taisnstūra gaisa vadiem, ILU 315, Lindab</t>
  </si>
  <si>
    <t>Apaļās pārejas, RCFU 250 160, Lindab</t>
  </si>
  <si>
    <t>Apaļās pārejas, RCFU 315 250, Lindab</t>
  </si>
  <si>
    <t>Apaļās pārejas, RCU 315 200, Lindab</t>
  </si>
  <si>
    <t>Apaļie trejgabali, TCPU 250 250, Lindab</t>
  </si>
  <si>
    <t>Apaļie trejgabali, TCPU 315 315, Lindab</t>
  </si>
  <si>
    <t>Apaļie regulēšanas vārsti ar motoru, DA2EU-315-230-LM, Lindab</t>
  </si>
  <si>
    <t>Apaļie regulēšanas vārsti, DIRU 315, Lindab</t>
  </si>
  <si>
    <t>Taisnstūra pretuguns vārsts, CU-LT 600-400, Lindab</t>
  </si>
  <si>
    <t>Taisnstūra pretuguns vārsts, CU-LT 700-400, Lindab</t>
  </si>
  <si>
    <t>Taisnstūra gaisa vadu atzari, LTR 1000 500 100-OTHER, Lindab</t>
  </si>
  <si>
    <t>Taisnstūra gaisa vadu atzari, LTR 1200 800 100-OTHER, Lindab</t>
  </si>
  <si>
    <t>Taisnstūra gaisa vadu atzari, LTR 400 700 100-OTHER, Lindab</t>
  </si>
  <si>
    <t>Taisnstūra gaisa vadu atzari, LTR 600 400 100-OTHER, Lindab</t>
  </si>
  <si>
    <t>Taisnstūra līkumi, LBXR 400 600 400 45 125 125, Lindab</t>
  </si>
  <si>
    <t>Taisnstūra līkumi, LBXR 500 500 500 45 125 125, Lindab</t>
  </si>
  <si>
    <t>Taisnstūra līkumi, LBXR 500 1000 500 45 125 125, Lindab</t>
  </si>
  <si>
    <t>Taisnstūra līkumi, LBXR 400 500 400 45 125 125, Lindab</t>
  </si>
  <si>
    <t>Taisnstūra līkumi, LBXR 500 600 500 45 125 125, Lindab</t>
  </si>
  <si>
    <t>Taisnstūra līkumi, LBXR 500 800 500 60 125 125, Lindab</t>
  </si>
  <si>
    <t>Taisnstūra līkumi, LBXR 400 1000 400 60 125 125, Lindab</t>
  </si>
  <si>
    <t>Taisnstūra līkumi, LBXR 300 400 300 60 125 125, Lindab</t>
  </si>
  <si>
    <t>Taisnstūra līkumi, LBXR 600 500 600 90 125 125, Lindab</t>
  </si>
  <si>
    <t>Taisnstūra līkumi, LBXR 500 600 500 90 125 125, Lindab</t>
  </si>
  <si>
    <t>Taisnstūra līkumi, LBXR 500 500 500 90 125 125, Lindab</t>
  </si>
  <si>
    <t>Taisnstūra līkumi, LBXR 800 800 800 90 125 125, Lindab</t>
  </si>
  <si>
    <t>Taisnstūra līkumi, LBXR 500 400 500 90 125 125, Lindab</t>
  </si>
  <si>
    <t>Taisnstūra līkumi, LBXR 400 600 400 90 125 125, Lindab</t>
  </si>
  <si>
    <t>Taisnstūra līkumi, LBXR 400 700 400 90 125 125, Lindab</t>
  </si>
  <si>
    <t>Taisnstūra gaisa vadu pārejas, LDR 400 500 300 500 6 250 100 -0, Lindab</t>
  </si>
  <si>
    <t>Taisnstūra gaisa vadu pārejas, LDR 400 500 300 400 6 250 50 50, Lindab</t>
  </si>
  <si>
    <t>Taisnstūra gaisa vadu pārejas, LDR 400 600 300 500 6 300 50 50, Lindab</t>
  </si>
  <si>
    <t>Taisnstūra gaisa vadu pārejas, LDR 500 500 400 600 6 250 50 -50, Lindab</t>
  </si>
  <si>
    <t>Taisnstūra gaisa vadu pārejas, LDR 500 500 400 500 6 250 50 -0, Lindab</t>
  </si>
  <si>
    <t>Taisnstūra gaisa vadu pārejas, LDR 500 600 400 600 6 300 50 -0, Lindab</t>
  </si>
  <si>
    <t>Taisnstūra gaisa vadu pārejas, LDR 500 400 500 300 6 250 0 50, Lindab</t>
  </si>
  <si>
    <t>Taisnstūra gaisa vadu pārejas, LDR 800 800 500 800 6 400 150 -0, Lindab</t>
  </si>
  <si>
    <t>Taisnstūra gaisa vadu pārejas, LDR 800 500 1000 400 6 500 100 -200, Lindab</t>
  </si>
  <si>
    <t>Taisnstūra gaisa vadu pārejas, LDR 800 1200 500 1000 6 600 150 100, Lindab</t>
  </si>
  <si>
    <t>Taisnstūra gaisa vadu pārejas, LDR 600 500 700 400 6 300 -50 50, Lindab</t>
  </si>
  <si>
    <t>Taisnstūra gaisa vadu tapas, LEPR 500 1000, Lindab</t>
  </si>
  <si>
    <t>Taisnstūra gaisa vadu tapas, LEPR 400 1000, Lindab</t>
  </si>
  <si>
    <t>Pārejas no taisnstūra uz apaļiem gaisa vadiem, LFR 300 400 315 300 6 -8 43, Lindab</t>
  </si>
  <si>
    <t>Pārejas no taisnstūra uz apaļiem gaisa vadiem, LFR 400 500 315 400 6 43 93, Lindab</t>
  </si>
  <si>
    <t>Taisnstūra gaisa vadu atzari, LTROR 500 500 600 400 125 125, Lindab</t>
  </si>
  <si>
    <t>Taisnstūra regulēšanas vārsti, VRectLouvreDamper-700-400-115, Lindab</t>
  </si>
  <si>
    <t>Taisnstūra regulēšanas vārsti, VRectLouvreDamper-600-400-115, Lindab</t>
  </si>
  <si>
    <t>Taisnstūra gaisa vadi, LKR-1000-500, Lindab</t>
  </si>
  <si>
    <t>Taisnstūra gaisa vadi, LKR-500-400, Lindab</t>
  </si>
  <si>
    <t>Taisnstūra gaisa vadi, LKR-500-500, Lindab</t>
  </si>
  <si>
    <t>Taisnstūra gaisa vadi, LKR-600-400, Lindab</t>
  </si>
  <si>
    <t>Taisnstūra gaisa vadi, LKR-600-500, Lindab</t>
  </si>
  <si>
    <t>Taisnstūra gaisa vadi, LKR-700-400, Lindab</t>
  </si>
  <si>
    <t>Sistēma PN3</t>
  </si>
  <si>
    <t>Nosūces difuzoru  kārbas, MBB-250-250-E, Lindab</t>
  </si>
  <si>
    <t>Apaļie līkumi, BFU 250 15, Lindab</t>
  </si>
  <si>
    <t>Apaļie līkumi, BFU 315 60, Lindab</t>
  </si>
  <si>
    <t>Apaļie līkumi, BFU 400 30, Lindab</t>
  </si>
  <si>
    <t>Apaļās tapas, ESU 200, Lindab</t>
  </si>
  <si>
    <t>Apaļās tapas, ESU 315, Lindab</t>
  </si>
  <si>
    <t>Apaļie atzari, PSU 315 250, Lindab</t>
  </si>
  <si>
    <t>Apaļie atzari, PSU 400 200, Lindab</t>
  </si>
  <si>
    <t>Apaļie atzari, PSU 400 250, Lindab</t>
  </si>
  <si>
    <t>Apaļās pārejas, RCU 400 315, Lindab</t>
  </si>
  <si>
    <t>Apaļie regulēšanas vārsti ar motoru, DIRBU-200-230-LM, Lindab</t>
  </si>
  <si>
    <t>Apaļie gaisa vadi, SR 400 3000, Lindab</t>
  </si>
  <si>
    <t>Taisnstūra pretuguns vārsts, CU2 900-400, Lindab</t>
  </si>
  <si>
    <t>Taisnstūra pretuguns vārsts, CU-LT 800-500, Lindab</t>
  </si>
  <si>
    <t>Taisnstūra gaisa vadu atzari, LTR 400 1400 100-OTHER, Lindab</t>
  </si>
  <si>
    <t>Taisnstūra gaisa vadu atzari, LTR 800 1400 100-OTHER, Lindab</t>
  </si>
  <si>
    <t>Taisnstūra gaisa vadu atzari, LTR 800 500 100-OTHER, Lindab</t>
  </si>
  <si>
    <t>Taisnstūra gaisa vadu atzari, LTR 1400 800 100-OTHER, Lindab</t>
  </si>
  <si>
    <t>Taisnstūra līkumi, LBXR 300 500 300 30 125 125, Lindab</t>
  </si>
  <si>
    <t>Taisnstūra līkumi, LBXR 500 400 500 45 125 125, Lindab</t>
  </si>
  <si>
    <t>Taisnstūra līkumi, LBXR 400 400 400 45 125 125, Lindab</t>
  </si>
  <si>
    <t>Taisnstūra līkumi, LBXR 500 300 500 45 125 125, Lindab</t>
  </si>
  <si>
    <t>Taisnstūra līkumi, LBXR 1400 800 800 90 75 75, Lindab</t>
  </si>
  <si>
    <t>Taisnstūra līkumi, LBXR 800 1400 800 90 125 125, Lindab</t>
  </si>
  <si>
    <t>Taisnstūra līkumi, LBXR 400 900 400 90 125 125, Lindab</t>
  </si>
  <si>
    <t>Taisnstūra gaisa vadu pārejas, LDR 300 500 300 400 6 250 50 -0, Lindab</t>
  </si>
  <si>
    <t>Taisnstūra gaisa vadu pārejas, LDR 400 600 300 500 6 300 0 50, Lindab</t>
  </si>
  <si>
    <t>Taisnstūra gaisa vadu pārejas, LDR 500 400 400 400 6 250 50 -0, Lindab</t>
  </si>
  <si>
    <t>Taisnstūra gaisa vadu pārejas, LDR 400 600 400 500 6 300 0 -0, Lindab</t>
  </si>
  <si>
    <t>Taisnstūra gaisa vadu pārejas, LDR 800 500 900 400 6 450 50 0, Lindab</t>
  </si>
  <si>
    <t>Taisnstūra gaisa vadu pārejas, LDR 500 500 600 400 6 250 -50 50, Lindab</t>
  </si>
  <si>
    <t>Taisnstūra gaisa vadu pārejas, LDR 400 1000 500 800 6 400 0 -100, Lindab</t>
  </si>
  <si>
    <t>Taisnstūra gaisa vadu tapas, LEPR 1000 400, Lindab</t>
  </si>
  <si>
    <t>Taisnstūra gaisa vadu tapas, LEPR 1400 400, Lindab</t>
  </si>
  <si>
    <t>Taisnstūra gaisa vadu tapas, LEPR 800 800, Lindab</t>
  </si>
  <si>
    <t>Pārejas no taisnstūra uz apaļiem gaisa vadiem, LFR 300 400 400 300 6 -50 -0, Lindab</t>
  </si>
  <si>
    <t>Pārejas no taisnstūra uz apaļiem gaisa vadiem, LFR 400 400 315 350 6 43 43, Lindab</t>
  </si>
  <si>
    <t>Pārejas no taisnstūra uz apaļiem gaisa vadiem, LFR 500 400 400 400 6 50 -0, Lindab</t>
  </si>
  <si>
    <t>Pārejas no taisnstūra uz apaļiem gaisa vadiem, LFR 400 500 250 450 6 75 125, Lindab</t>
  </si>
  <si>
    <t>Taisnstūra gaisa vadu atzari, LTROR 600 600 900 400 125 125, Lindab</t>
  </si>
  <si>
    <t>Taisnstūra gaisa vadu atzari, LTROR 400 400 500 500 125 125, Lindab</t>
  </si>
  <si>
    <t>Taisnstūra regulēšanas vārsti, VRectLouvreDamper-800-500-115, Lindab</t>
  </si>
  <si>
    <t>Taisnstūra gaisa vadi, LKR-400-1000, Lindab</t>
  </si>
  <si>
    <t>Taisnstūra gaisa vadi, LKR-400-400, Lindab</t>
  </si>
  <si>
    <t>Taisnstūra gaisa vadi, LKR-1400-800, Lindab</t>
  </si>
  <si>
    <t>Taisnstūra gaisa vadi, LKR-400-1400, Lindab</t>
  </si>
  <si>
    <t>Taisnstūra gaisa vadi, LKR-900-400, Lindab</t>
  </si>
  <si>
    <t>Sistēma PN4</t>
  </si>
  <si>
    <t>Nosūces restītes , F20-500x150, Lindab</t>
  </si>
  <si>
    <t>Pieplūdes difuzori, KIR 125, Lindab</t>
  </si>
  <si>
    <t>Pieplūdes difuzoru  kārbas, MBB-200-200-S, Lindab</t>
  </si>
  <si>
    <t>Apaļie līkumi, BU 125 30, Lindab</t>
  </si>
  <si>
    <t>Apaļie līkumi, BU 200 15, Lindab</t>
  </si>
  <si>
    <t>Apaļie atzari, PSU 200 200, Lindab</t>
  </si>
  <si>
    <t>Apaļās pārejas, RCU 315 160, Lindab</t>
  </si>
  <si>
    <t>Apaļie trejgabali, TCPU 200 125, Lindab</t>
  </si>
  <si>
    <t>Round components, TCPU 315 250, Lindab</t>
  </si>
  <si>
    <t>Apaļie regulēšanas vārsti ar motoru, DIRBU-250-230-LM, Lindab</t>
  </si>
  <si>
    <t>Taisnstūra pretuguns vārsts, CU-LT 400-300, Lindab</t>
  </si>
  <si>
    <t>Taisnstūra gaisa vadu atzari, LTR 400 300 100-OTHER, Lindab</t>
  </si>
  <si>
    <t>Taisnstūra līkumi, LBXR 300 600 300 45 125 125, Lindab</t>
  </si>
  <si>
    <t>Taisnstūra līkumi, LBXR 800 1200 800 90 125 125, Lindab</t>
  </si>
  <si>
    <t>Taisnstūra līkumi, LBXR 300 400 300 90 125 125, Lindab</t>
  </si>
  <si>
    <t>Taisnstūra gaisa vadu pārejas, LDR 400 500 300 500 6 250 50 -0, Lindab</t>
  </si>
  <si>
    <t>Taisnstūra gaisa vadu pārejas, LDR 400 600 300 600 6 300 100 -0, Lindab</t>
  </si>
  <si>
    <t>Taisnstūra gaisa vadu pārejas, LDR 300 600 300 500 6 300 0 50, Lindab</t>
  </si>
  <si>
    <t>Pārejas no taisnstūra uz apaļiem gaisa vadiem, LFR 400 500 315 400 6 -8 93, Lindab</t>
  </si>
  <si>
    <t>Pārejas no taisnstūra uz apaļiem gaisa vadiem, LFR 400 600 315 500 6 -8 143, Lindab</t>
  </si>
  <si>
    <t>Taisnstūra gaisa vadu atzari, LTROR 400 400 400 300 125 125, Lindab</t>
  </si>
  <si>
    <t>Taisnstūra gaisa vadu atzari, LTROR 400 400 600 300 125 125, Lindab</t>
  </si>
  <si>
    <t>Taisnstūra gaisa vadu atzari, LTROR 600 600 600 400 125 125, Lindab</t>
  </si>
  <si>
    <t>Taisnstūra gaisa vadi, LKR-500-800, Lindab</t>
  </si>
  <si>
    <t>Taisnstūra gaisa vadi, LKR-400-600, Lindab</t>
  </si>
  <si>
    <t>Sistēma PN5</t>
  </si>
  <si>
    <t>Ugunsdrošas pieplūdes restītes , Gz60-400x200, Systemair</t>
  </si>
  <si>
    <t>Pieplūdes restītes , C21-600x200, Lindab</t>
  </si>
  <si>
    <t>Nosūces restītes , F20-300x200, Lindab</t>
  </si>
  <si>
    <t>Nosūces restītes , F20-500x200, Lindab</t>
  </si>
  <si>
    <t>Ugunsdrošas nosūces restītes , Gz60-600x300, Systemair</t>
  </si>
  <si>
    <t>Pieplūdes difuzoru  kārbas, MBB-160-160-S, Lindab</t>
  </si>
  <si>
    <t>Nosūces difuzoru  kārbas, MBB-200-200-E, Lindab</t>
  </si>
  <si>
    <t>Restīšu kārbas, VBA-2-300x200, Lindab</t>
  </si>
  <si>
    <t>Restīšu kārbas, VBA-2-500x200, Lindab</t>
  </si>
  <si>
    <t>Restīšu kārbas, VBA-2-600x200, Lindab</t>
  </si>
  <si>
    <t>Apaļās tapas, ESU 250, Lindab</t>
  </si>
  <si>
    <t>Apaļie atzari, PSU 400 160, Lindab</t>
  </si>
  <si>
    <t>Apaļie regulēšanas vārsti ar motoru, DIRBU-125-230-LM, Lindab</t>
  </si>
  <si>
    <t>Taisnstūra gaisa vadu atzari, LTR 400 1800 100-OTHER, Lindab</t>
  </si>
  <si>
    <t>Taisnstūra līkumi, LBXR 500 300 500 30 125 125, Lindab</t>
  </si>
  <si>
    <t>Taisnstūra līkumi, LBXR 300 600 300 30 125 125, Lindab</t>
  </si>
  <si>
    <t>Taisnstūra līkumi, LBXR 500 800 500 45 125 125, Lindab</t>
  </si>
  <si>
    <t>Taisnstūra līkumi, LBXR 800 800 800 60 125 125, Lindab</t>
  </si>
  <si>
    <t>Taisnstūra līkumi, LBXR 600 300 600 90 125 125, Lindab</t>
  </si>
  <si>
    <t>Taisnstūra līkumi, LBXR 600 400 600 90 125 125, Lindab</t>
  </si>
  <si>
    <t>Taisnstūra līkumi, LBXR 1400 800 800 90 200 200, Lindab</t>
  </si>
  <si>
    <t>Taisnstūra gaisa vadu pārejas, LDR 400 500 300 600 6 250 50 -50, Lindab</t>
  </si>
  <si>
    <t>Taisnstūra gaisa vadu pārejas, LDR 300 600 300 500 6 300 0 100, Lindab</t>
  </si>
  <si>
    <t>Taisnstūra gaisa vadu pārejas, LDR 600 400 500 400 6 250 0 50, Lindab</t>
  </si>
  <si>
    <t>Taisnstūra gaisa vadu pārejas, LDR 400 600 400 500 6 300 0 100, Lindab</t>
  </si>
  <si>
    <t>Taisnstūra gaisa vadu pārejas, LDR 800 500 1000 400 6 500 100 -100, Lindab</t>
  </si>
  <si>
    <t>Taisnstūra gaisa vadu pārejas, LDR 800 1400 500 800 6 700 300 300, Lindab</t>
  </si>
  <si>
    <t>Taisnstūra gaisa vadu pārejas, LDR 1400 800 1400 800 6 351 -238 0, Lindab</t>
  </si>
  <si>
    <t>Taisnstūra gaisa vadu tapas, LEPR 1800 400, Lindab</t>
  </si>
  <si>
    <t>Pārejas no taisnstūra uz apaļiem gaisa vadiem, LFR 300 500 400 400 6 -50 50, Lindab</t>
  </si>
  <si>
    <t>Pārejas no taisnstūra uz apaļiem gaisa vadiem, LFR 300 500 400 400 6 -100 50, Lindab</t>
  </si>
  <si>
    <t>Pārejas no taisnstūra uz apaļiem gaisa vadiem, LFR 300 500 315 400 6 -7 93, Lindab</t>
  </si>
  <si>
    <t>Pārejas no taisnstūra uz apaļiem gaisa vadiem, LFR 300 600 200 500 6 50 200, Lindab</t>
  </si>
  <si>
    <t>Taisnstūra gaisa vadi, LKR-400-1800, Lindab</t>
  </si>
  <si>
    <t>Sistēma PN6</t>
  </si>
  <si>
    <t>Gaisa izmešanas restes, USS1000x300, Halton</t>
  </si>
  <si>
    <t>Pieplūdes difuzori, LCP-250, Lindab</t>
  </si>
  <si>
    <t>Pieplūdes difuzori, RS15-V-S-0-315, Lindab</t>
  </si>
  <si>
    <t>Apaļie līkumi, BFU 400 45, Lindab</t>
  </si>
  <si>
    <t>Taisnstūra gaisa vadu atzari, LTR 600 1200 100-OTHER, Lindab</t>
  </si>
  <si>
    <t>Taisnstūra gaisa vadu atzari, LTR 800 600 100-OTHER, Lindab</t>
  </si>
  <si>
    <t>Taisnstūra līkumi, LBXR 600 800 600 15 125 125, Lindab</t>
  </si>
  <si>
    <t>Taisnstūra līkumi, LBXR 300 1000 300 30 125 125, Lindab</t>
  </si>
  <si>
    <t>Taisnstūra līkumi, LBXR 600 1200 600 30 125 125, Lindab</t>
  </si>
  <si>
    <t>Taisnstūra līkumi, LBXR 400 300 400 30 125 125, Lindab</t>
  </si>
  <si>
    <t>Taisnstūra līkumi, LBXR 1000 300 1000 45 125 125, Lindab</t>
  </si>
  <si>
    <t>Taisnstūra līkumi, LBXR 400 300 400 45 125 125, Lindab</t>
  </si>
  <si>
    <t>Taisnstūra līkumi, LBXR 400 800 400 60 125 125, Lindab</t>
  </si>
  <si>
    <t>Taisnstūra līkumi, LBXR 800 400 800 60 125 125, Lindab</t>
  </si>
  <si>
    <t>Taisnstūra līkumi, LBXR 600 600 600 90 125 125, Lindab</t>
  </si>
  <si>
    <t>Taisnstūra līkumi, LBXR 800 600 800 90 125 125, Lindab</t>
  </si>
  <si>
    <t>Taisnstūra līkumi, LBXR 300 700 300 90 125 125, Lindab</t>
  </si>
  <si>
    <t>Taisnstūra līkumi, LBXR 300 150 300 90 125 125, Lindab</t>
  </si>
  <si>
    <t>Taisnstūra līkumi, LBXR 1200 600 600 90 175 175, Lindab</t>
  </si>
  <si>
    <t>Taisnstūra gaisa vadu pārejas, LDR 600 600 400 800 6 300 101 -100, Lindab</t>
  </si>
  <si>
    <t>Taisnstūra gaisa vadu pārejas, LDR 800 400 1000 300 6 500 0 -200, Lindab</t>
  </si>
  <si>
    <t>Taisnstūra gaisa vadu pārejas, LDR 600 1200 600 800 6 600 0 254, Lindab</t>
  </si>
  <si>
    <t>Taisnstūra gaisa vadu pārejas, LDR 600 400 700 300 6 300 -50 50, Lindab</t>
  </si>
  <si>
    <t>Taisnstūra gaisa vadu tapas, LEPR 300 1000, Lindab</t>
  </si>
  <si>
    <t>Pārejas no taisnstūra uz apaļiem gaisa vadiem, LFR 300 500 400 400 6 0 50, Lindab</t>
  </si>
  <si>
    <t>Taisnstūra gaisa vadu atzari, LTROR 500 500 700 300 125 125, Lindab</t>
  </si>
  <si>
    <t>Taisnstūra gaisa vadi, LKR-1200-600, Lindab</t>
  </si>
  <si>
    <t>Taisnstūra gaisa vadi, LKR-1000-300, Lindab</t>
  </si>
  <si>
    <t>Taisnstūra gaisa vadi, LKR-800-400, Lindab</t>
  </si>
  <si>
    <t>Taisnstūra gaisa vadi, LKR-700-300, Lindab</t>
  </si>
  <si>
    <t>Taisnstūra gaisa vadi, LKR-600-600, Lindab</t>
  </si>
  <si>
    <t>Sistēma PN7</t>
  </si>
  <si>
    <t>Apaļie līkumi, BU 160 15, Lindab</t>
  </si>
  <si>
    <t>Taisnstūra pretuguns vārsts, CU-LT 400-400, Lindab</t>
  </si>
  <si>
    <t>Taisnstūra pretuguns vārsts, CU-LT 600-300, Lindab</t>
  </si>
  <si>
    <t>Taisnstūra gaisa vadu atzari, LTR 400 400 100-OTHER, Lindab</t>
  </si>
  <si>
    <t>Taisnstūra gaisa vadu atzari, LTR 600 300 100-OTHER, Lindab</t>
  </si>
  <si>
    <t>Taisnstūra gaisa vadu atzari, LTR 1200 600 100-OTHER, Lindab</t>
  </si>
  <si>
    <t>Taisnstūra līkumi, LBXR 200 400 200 45 125 125, Lindab</t>
  </si>
  <si>
    <t>Taisnstūra līkumi, LBXR 1000 400 1000 45 125 125, Lindab</t>
  </si>
  <si>
    <t>Taisnstūra līkumi, LBXR 800 500 800 60 125 125, Lindab</t>
  </si>
  <si>
    <t>Taisnstūra līkumi, LBXR 800 1200 600 90 75 75, Lindab</t>
  </si>
  <si>
    <t>Taisnstūra līkumi, LBXR 400 400 400 90 125 125, Lindab</t>
  </si>
  <si>
    <t>Taisnstūra gaisa vadu pārejas, LDR 300 400 200 400 6 200 50 -0, Lindab</t>
  </si>
  <si>
    <t>Taisnstūra gaisa vadu pārejas, LDR 300 500 300 400 6 250 0 -0, Lindab</t>
  </si>
  <si>
    <t>Taisnstūra gaisa vadu pārejas, LDR 400 400 500 300 6 200 -50 50, Lindab</t>
  </si>
  <si>
    <t>Taisnstūra gaisa vadu pārejas, LDR 800 500 1000 400 6 500 0 0, Lindab</t>
  </si>
  <si>
    <t>Taisnstūra gaisa vadu tapas, LEPR 800 700, Lindab</t>
  </si>
  <si>
    <t>Pārejas no taisnstūra uz apaļiem gaisa vadiem, LFR 200 400 315 350 6 -57 43, Lindab</t>
  </si>
  <si>
    <t>Pārejas no taisnstūra uz apaļiem gaisa vadiem, LFR 400 500 315 400 6 42 93, Lindab</t>
  </si>
  <si>
    <t>Taisnstūra regulēšanas vārsti, VRectLouvreDamper-400-400-115, Lindab</t>
  </si>
  <si>
    <t>Taisnstūra regulēšanas vārsti, VRectLouvreDamper-600-300-115, Lindab</t>
  </si>
  <si>
    <t>Taisnstūra gaisa vadi, LKR-700-800, Lindab</t>
  </si>
  <si>
    <t>Sistēma PN8</t>
  </si>
  <si>
    <t>Pieplūdes difuzoru  kārbas, MBB-200-250-S, Lindab</t>
  </si>
  <si>
    <t>Apaļie līkumi, PS1-V-E-0-200, Lindab</t>
  </si>
  <si>
    <t>Apaļie līkumi, RS14-V-S-0-160, Lindab</t>
  </si>
  <si>
    <t>Apaļie līkumi, RS14-V-S-0-200, Lindab</t>
  </si>
  <si>
    <t>Apaļie līkumi, RS14-V-S-0-250, Lindab</t>
  </si>
  <si>
    <t>Apaļie līkumi, RS14-V-S-0-315, Lindab</t>
  </si>
  <si>
    <t>Apaļie līkumi, RS15-V-S-0-250, Lindab</t>
  </si>
  <si>
    <t>Apaļie līkumi, RS15-V-S-0-315, Lindab</t>
  </si>
  <si>
    <t>Taisnstūra pretuguns vārsts, CU-LT 500-500, Lindab</t>
  </si>
  <si>
    <t>Taisnstūra gaisa vadu atzari, LTR 500 500 100-OTHER, Lindab</t>
  </si>
  <si>
    <t>Taisnstūra līkumi, LBR 400 400 400 30 52 52, Lindab</t>
  </si>
  <si>
    <t>Taisnstūra līkumi, LBXR 500 500 500 30 125 125, Lindab</t>
  </si>
  <si>
    <t>Taisnstūra līkumi, LBXR 400 800 400 45 125 125, Lindab</t>
  </si>
  <si>
    <t>Taisnstūra līkumi, LBXR 300 1000 300 45 125 125, Lindab</t>
  </si>
  <si>
    <t>Taisnstūra līkumi, LBXR 300 1000 300 60 125 125, Lindab</t>
  </si>
  <si>
    <t>Taisnstūra līkumi, LBXR 1000 300 1000 90 125 125, Lindab</t>
  </si>
  <si>
    <t>Taisnstūra gaisa vadu pārejas, LDR 400 500 300 400 6 250 0 50, Lindab</t>
  </si>
  <si>
    <t>Taisnstūra gaisa vadu pārejas, LDR 800 800 400 800 6 400 200 -0, Lindab</t>
  </si>
  <si>
    <t>Taisnstūra gaisa vadu pārejas, LDR 800 400 1000 300 6 500 100 0, Lindab</t>
  </si>
  <si>
    <t>Taisnstūra gaisa vadu pārejas, LDR 500 500 600 400 6 300 50 0, Lindab</t>
  </si>
  <si>
    <t>Taisnstūra gaisa vadu pārejas, LDR 500 500 600 400 6 300 50 -100, Lindab</t>
  </si>
  <si>
    <t>Taisnstūra gaisa vadu pārejas, LDR 800 1200 600 1200 6 600 200 -0, Lindab</t>
  </si>
  <si>
    <t>Taisnstūra gaisa vadu pārejas, LDR 600 1200 600 1000 6 600 0 2, Lindab</t>
  </si>
  <si>
    <t>Taisnstūra gaisa vadu tapas, LEPR 600 1000, Lindab</t>
  </si>
  <si>
    <t>Taisnstūra gaisa vadu tapas, LEPR 800 1200, Lindab</t>
  </si>
  <si>
    <t>Pārejas no taisnstūra uz apaļiem gaisa vadiem, LFR 400 400 315 350 6 42 43, Lindab</t>
  </si>
  <si>
    <t>Pārejas no taisnstūra uz apaļiem gaisa vadiem, LFR 400 400 400 400 6 0 -0, Lindab</t>
  </si>
  <si>
    <t>Pārejas no taisnstūra uz apaļiem gaisa vadiem, LFR 300 500 315 400 6 -8 71, Lindab</t>
  </si>
  <si>
    <t>Taisnstūra gaisa vadu atzari, LTROR 400 400 600 400 125 125, Lindab</t>
  </si>
  <si>
    <t>Taisnstūra gaisa vadi, LKR-1000-600, Lindab</t>
  </si>
  <si>
    <t>Sistēma N1</t>
  </si>
  <si>
    <t>Centrbēdzes ventilātors, L=3850m3/h, P=270Pa ar vibroizolējošiem palikņiem un starplikām, CT355-6, Systemair</t>
  </si>
  <si>
    <t>Nosūces difuzori, KSU 100, Lindab</t>
  </si>
  <si>
    <t>Gaisa pārplūdes apaļās, OLC-160, Lindab</t>
  </si>
  <si>
    <t>Apaļie līkumi, BFU 400 90, Lindab</t>
  </si>
  <si>
    <t>Apaļie līkumi, BU 100 30, Lindab</t>
  </si>
  <si>
    <t>Apaļie līkumi, BU 100 45, Lindab</t>
  </si>
  <si>
    <t>Apaļie līkumi, BU 100 60, Lindab</t>
  </si>
  <si>
    <t>Apaļie līkumi, BU 100 90, Lindab</t>
  </si>
  <si>
    <t>Apaļie atzari, PSU 100 100, Lindab</t>
  </si>
  <si>
    <t>Apaļie atzari, PSU 250 100, Lindab</t>
  </si>
  <si>
    <t>Apaļās pārejas, RCFU 160 100, Lindab</t>
  </si>
  <si>
    <t>Apaļie trejgabali, TCPU 100 100, Lindab</t>
  </si>
  <si>
    <t>Apaļie trejgabali, TCPU 315 250, Lindab</t>
  </si>
  <si>
    <t>Apaļie krustgabali, XCU 200 100, Lindab</t>
  </si>
  <si>
    <t>Apaļie regulēšanas vārsti, DIRU 100, Lindab</t>
  </si>
  <si>
    <t>Apaļie gaisa vadi, SR 100 3000, Lindab</t>
  </si>
  <si>
    <t>Apaļie trokšņu slāpētāji, SLBGU 400 1500 100, Lindab</t>
  </si>
  <si>
    <t>Apaļie pretuguns vārsti, CR60-250, Lindab</t>
  </si>
  <si>
    <t>Apaļie pretuguns vārsti, CR60-315, Lindab</t>
  </si>
  <si>
    <t>Apaļie pretuguns vārsti, CR2-400, Lindab</t>
  </si>
  <si>
    <t>Cinkotā skārda apvalks izolētiem gaisa vadiem</t>
  </si>
  <si>
    <t>Taisnstūra gaisa vadu pārejas, LDR 500 300 400 300 6 250 50 -0, Lindab</t>
  </si>
  <si>
    <t>Pārejas no taisnstūra uz apaļiem gaisa vadiem, LFR 400 300 315 300 6 43 -8, Lindab</t>
  </si>
  <si>
    <t>Pārejas no taisnstūra uz apaļiem gaisa vadiem, LFR 500 300 400 400 6 50 -0, Lindab</t>
  </si>
  <si>
    <t>Taisnstūra gaisa vadi, LKR-300-500, Lindab</t>
  </si>
  <si>
    <t>Taisnstūra gaisa vadi, LKR-300-400, Lindab</t>
  </si>
  <si>
    <t>Sistēma N2</t>
  </si>
  <si>
    <t>Centrbēdzes ventilātors, L=3000m3/h, P=900Pa, ar vibriizolējošiem palikņiem un starplikām, KBR 315EC-L, Systemair</t>
  </si>
  <si>
    <t>Nosūces strēle, Nederman Standart D-160mm, Indutek</t>
  </si>
  <si>
    <t>Apaļās pārejas, RCFU 315 200, Lindab</t>
  </si>
  <si>
    <t>Sistēma N3</t>
  </si>
  <si>
    <t>Centrbēdzes ventilātors, L=500m3/h, P=160Pa, ar vibroizolējošiem palikņiem un starplikām, EX-180-4C, Systemair</t>
  </si>
  <si>
    <t>Stiprinājumu komplekts ventilātoram</t>
  </si>
  <si>
    <t>Izmešanas atvere, H 160, Lindab</t>
  </si>
  <si>
    <t>Apaļie pretuguns vārsti, CR60-160, Lindab</t>
  </si>
  <si>
    <t>Sistēma N4</t>
  </si>
  <si>
    <t>Sistēma N5</t>
  </si>
  <si>
    <t>Centrbēdzes ventilātors, L=1000m3/h, P=300Pa, ar vibroizolējošiem palikņiem un starplikām, EX-140-2C, Systemair</t>
  </si>
  <si>
    <t>Izmešanas atvere, H 200, Lindab</t>
  </si>
  <si>
    <t>Apaļie pretuguns vārsti, CR60-200, Lindab</t>
  </si>
  <si>
    <t>Sistēma N6</t>
  </si>
  <si>
    <t>Centrbēdzes ventilātors, L=500m3/h, P=160Pa, ar vibroizolējošiem palikņiem un straplikām, EX-180-4C, Systemair</t>
  </si>
  <si>
    <t>Sistēma N7</t>
  </si>
  <si>
    <t>Sistēma N8</t>
  </si>
  <si>
    <t>Sistēma N9</t>
  </si>
  <si>
    <t>Centrbēdzes ventilātors, L=500m3/h, P=160Pa, ar vibroizolējšiem palikņiem un starplikām, EX-180-4C, Systemair</t>
  </si>
  <si>
    <t>Sistēma N10</t>
  </si>
  <si>
    <t>Sistēma N11</t>
  </si>
  <si>
    <t>Sistēma N12</t>
  </si>
  <si>
    <t>Sistēma N13</t>
  </si>
  <si>
    <t>Centrbēdzes ventilātors, L=500m3/h, P=160Pa, ar vibroizolejošiem palikņiem un starplikām, EX-180-4C, Systemair</t>
  </si>
  <si>
    <t>Sistēma N14</t>
  </si>
  <si>
    <t>Sistēma N15</t>
  </si>
  <si>
    <t>Sistēma N16</t>
  </si>
  <si>
    <t>Centrbēdzes ventilātors, L=500m3/h, P=160Pa, ar vibroizolējiešiem palikņiem un starplikām, EX-180-4C, Systemair</t>
  </si>
  <si>
    <t>Sistēma N17</t>
  </si>
  <si>
    <t>Sistēma N18</t>
  </si>
  <si>
    <t>Kanāla ventilātors, L=650m3/h, P=150Pa, ar vibroizolējošiem palikņiem un starplikām, RVK 250E2-A1, Systemair</t>
  </si>
  <si>
    <t>Izmešanas atvere, IGC250, Systemair</t>
  </si>
  <si>
    <t>Ugunsdrošas pārplūdes restītes , Gz60-600x300, Systemair</t>
  </si>
  <si>
    <t>Nosūces difuzori, KSU 160, Lindab</t>
  </si>
  <si>
    <t>Sistēma N19</t>
  </si>
  <si>
    <t>Kanāla ventilātors, L=600m3/h, P=150Pa, ar vibroizolējošiem palikņiem un starplikām, RVK 200E2-A1, Systemair</t>
  </si>
  <si>
    <t>Izmešanas atvere, IGC200, Systemair</t>
  </si>
  <si>
    <t>Sistēma DN1</t>
  </si>
  <si>
    <t>Dūmu nosūces ventilātors, L=10000m3, P=500Pa; pirms iekārtas pasūtīšanas
korpusa RAL krāsu saskaņot ar arhitektu, DVV/F 630 D4-K/F400, Systemair</t>
  </si>
  <si>
    <t>Vienvirziena vārsts, VKV/F 630, Systemair</t>
  </si>
  <si>
    <t>Jumta izvads, FDVE/F 630, Systemair</t>
  </si>
  <si>
    <t>Dūmu vārsts, DVSM2-600X600-BLE230, Komfovent</t>
  </si>
  <si>
    <t>Dūmu vārsts, DVSM2-800X400-BLE230, Komfovent</t>
  </si>
  <si>
    <t>Gaisa vadi no ugunsnoturīgām plāksnēm, PROMATEC-LS 35 mm, Promat</t>
  </si>
  <si>
    <t>Pārspiediena pārplūdes vārsts, UL2-1000x500,  Trox</t>
  </si>
  <si>
    <t>Pārspiediena pārplūdes ugunsdrošā reste, Ge-60XL-1000x500, Systemair</t>
  </si>
  <si>
    <t>Ugunsdrošo šķērsojumu aizdare, Promat</t>
  </si>
  <si>
    <t>Sistēma DN2</t>
  </si>
  <si>
    <t>Sistēma DN3</t>
  </si>
  <si>
    <t>Sistēma DN4</t>
  </si>
  <si>
    <t>Demontāža</t>
  </si>
  <si>
    <t>Esošo gaisa vadu demontāža</t>
  </si>
  <si>
    <t>Esošo gaisa apstrādes iekārtu un ventilatoru demontāža</t>
  </si>
  <si>
    <t>Ventilācija. Pretdūmu aizsardzība</t>
  </si>
  <si>
    <t>LOKĀLĀ TĀME NR. 2-4
GAISA DZESĒŠANA</t>
  </si>
  <si>
    <t>Tāme sastādīta 2016. gada 1. ceturkšņa  cenās, pamatojoties uz AVK/K daļas specifikācijām un rasējumiem</t>
  </si>
  <si>
    <t>Aukstumapgāde, D1, D2</t>
  </si>
  <si>
    <t>Balansējošais vārsts ar mērīšanas nipeļiem, 100, TA, STAF-R-100</t>
  </si>
  <si>
    <t>Lodveida noslēgvārsts, 20, TA, TA 500-20</t>
  </si>
  <si>
    <t>Lodveida noslēgvārsts, 32, Naval, NAVAL 32</t>
  </si>
  <si>
    <t>Lodveida noslēgvārsts, 65, Naval, NAVAL 65</t>
  </si>
  <si>
    <t>Lodveida noslēgvārsts, 100, Naval, NAVAL 100</t>
  </si>
  <si>
    <t>Lodveida noslēgvārsts, 125, Naval, NAVAL 125</t>
  </si>
  <si>
    <t>Lodveida noslēgvārsts, 150, Naval, NAVAL 150</t>
  </si>
  <si>
    <t>Iztukšošanas lodveida vārsts ar korķi, 20, TA, TA 500-20</t>
  </si>
  <si>
    <t>3-ceļa vārsts ar izpildmehānismu (on/off), 125, TA, CV316GG DN125 +TA-MC 250/230, kvs=250</t>
  </si>
  <si>
    <t>3-ceļa vārsts ar izpildmehānismu (proporcionāla vadība 0-10V), 125, TA, CV316GG DN125 +TA-MC 250/230 (0-10V), kvs=250</t>
  </si>
  <si>
    <t>Vienvirziena vārsts, 125, TA, NRV 1010-125</t>
  </si>
  <si>
    <t>Vienvirziena vārsts, 150, TA, NRV 1010-150</t>
  </si>
  <si>
    <t>Vienvirziena vārsts, 20, TA, NRV 27-20</t>
  </si>
  <si>
    <t>Plūsma indikators, 150, Tecofi, CD 3241-DN150</t>
  </si>
  <si>
    <t>Sūknis ar rokas piedziņu etilēnglikola/ūdens maisījumam, DN15, Hansa Flex, HK PAM 014 R</t>
  </si>
  <si>
    <t>Mehāniskais ūdens skaitītājs etilēnglikola/ūdens maisījumam, DN20, Meters, CPR B2</t>
  </si>
  <si>
    <t>Tvertne et. glikola uzglabāšanai un uzpildišanai, V=100 L</t>
  </si>
  <si>
    <t>Drošības vārsts, TA, DSV 25-4.0 DGH, 4 bar</t>
  </si>
  <si>
    <t>Izplešanās trauks ar noslēgvārstu un izlaides krānu, TA, Statico SU 600.6 + DLV 20, DH; min 2.9 bar; initial 3.2 bar; Final 3.5 bar</t>
  </si>
  <si>
    <t>Elastīgais savienojums, 100, Stenflex, R-1-DN100</t>
  </si>
  <si>
    <t>Gružu filtrs, 20, Genebre, 3310</t>
  </si>
  <si>
    <t>Gružu filtrs, 150, Genebre, 3310</t>
  </si>
  <si>
    <t>Cirkulācijas dubultsūknis ar elastīgām starplikām, atbalsta pamatu un frekvenču pārveidotāju. Vadība pielāgota ModBus protokolam, Grundfos, TPED 100-240/2-S A-F-A-BAQE + S2 P500</t>
  </si>
  <si>
    <t>Automātiskais atgaisotājs ar noslēgvārstu, 15, TA, Zeparo ZUT 15 + TA 500-15</t>
  </si>
  <si>
    <t>Manometrs (skalas robeža 0-6 bar, iedaļas vērtība 0.2 bar, Ø100mm), Tekofi, MA6100</t>
  </si>
  <si>
    <t>Noslēgvārsts ar atgaisotāju manometra spiediena izlaišanai, Tekofi, BC1100</t>
  </si>
  <si>
    <t>Termometrs ar iegremdējamu galvu (skalas robeža 0 - +60C), Tekofi, TB1101</t>
  </si>
  <si>
    <t>Izolācija, 20, Kaimann</t>
  </si>
  <si>
    <t>Izolācija, 25, Kaimann</t>
  </si>
  <si>
    <t>Izolācija, 50, Kaimann</t>
  </si>
  <si>
    <t>Izolācija, 100, Kaimann</t>
  </si>
  <si>
    <t>Izolācija, 125, Kaimann</t>
  </si>
  <si>
    <t>Izolācija, 150, Kaimann</t>
  </si>
  <si>
    <t>Izolācijas palīgmateriāli</t>
  </si>
  <si>
    <t>Cauruļvadu līkumi un veidgabali ar izolāciju</t>
  </si>
  <si>
    <t>Cinkotā skārda pārklājs cauruļvadam DN20, b=0,05mm, 65</t>
  </si>
  <si>
    <t>Cinkotā skārda pārklājs cauruļvadam DN100, b=0,05mm, 140</t>
  </si>
  <si>
    <t>Cinkotā skārda pārklājs cauruļvadam DN150, b=0,05mm, 190</t>
  </si>
  <si>
    <t>Cinkotā skārda pārklāja sistēmas veidgabali un palīgmateriāli(līkumi, vadu savienojumi, silikona tepe u.c)</t>
  </si>
  <si>
    <t>Atvērumu urbšana konstrukcijās</t>
  </si>
  <si>
    <t>Atvērumu aizblīvēšanas materiāls , Bezrukuma cementa java vai ģipsis</t>
  </si>
  <si>
    <t>Ailu ugunsdroši hermetizācijas materiāli, Promat, PROMATSTOP MG III</t>
  </si>
  <si>
    <t>Aukstumapgāde, C1, C2</t>
  </si>
  <si>
    <t>Vibrāciju izolējošie palikņi, Isolgomma, Megamat ME 30/500, b=25mm</t>
  </si>
  <si>
    <t>Dzesēšanas griestu kasete 2-cauruļu ar kondensāta sūkni (Hmin=0,5m), Ciat, CDL-622-V360-2T-F-0-HEE-V...V...V...-EP</t>
  </si>
  <si>
    <t>Dzesēšanas griestu kasete 2-cauruļu ar kondensāta sūkni (Hmin=0,5m), Ciat, CDL-632-V360-2T-F-0-HEE-V...V...V...-EP</t>
  </si>
  <si>
    <t>Dzesēšanas griestu kasete 2-cauruļu ar kondensāta sūkni (Hmin=0,5m), Ciat, CDL-922-V360-2T-F-0-HEE-V...V...V...-EP</t>
  </si>
  <si>
    <t>Balansējošais vārsts, 50, TA, STAD/F-50</t>
  </si>
  <si>
    <t>Balansējošais vārsts, 65, TA, STAF-R-65</t>
  </si>
  <si>
    <t>Balansējošais vārsts, 80, TA, STAF-R-80</t>
  </si>
  <si>
    <t>Balansējošais vārsts, 100, TA, STAF-R-100</t>
  </si>
  <si>
    <t>Balansējošais regulējošais vārsts ar el. izpildmehānismu, 50, TA, TA-FUSION-C + TA-MC 100/230, 230VAC, in/out 0-10V</t>
  </si>
  <si>
    <t>Balansējošais regulējošais vārsts ar el. izpildmehānismu, 65, TA, TA-FUSION-C + TA-MC 100/230, 230VAC, in/out 0-10V</t>
  </si>
  <si>
    <t>Balansējošais regulējošais vārsts ar el. izpildmehānismu, 100, TA, TA-FUSION-C + TA-MC 100/230, 230VAC, in/out 0-10V</t>
  </si>
  <si>
    <t>Balansējošais regulējošais vārsts ar el. izpildmehānismu, 20, TA, TBV-CM-20 NF + EMO-TM 24/NC 24VAC/VDC, in 0-10V</t>
  </si>
  <si>
    <t>Balansējošais regulējošais vārsts ar el. izpildmehānismu, 25, TA, TBV-CM-25 NF + EMO-TM 24/NC 24VAC/VDC, in 0-10V</t>
  </si>
  <si>
    <t>Lodveida noslēgvārsts, 15, TA, TA-500-15</t>
  </si>
  <si>
    <t>Lodveida noslēgvārsts, 20, TA, TA-500-20</t>
  </si>
  <si>
    <t>Lodveida noslēgvārsts, 25, TA, TA-500-25</t>
  </si>
  <si>
    <t>Lodveida noslēgvārsts, 32, TA, TA-500-32</t>
  </si>
  <si>
    <t>Tauriņtipa noslēgvārsts, 150, Ebro, Z 011-A-DN150+hand lever</t>
  </si>
  <si>
    <t>Iztukšošanas lodveida vārsts ar korķi, 15, TA, TA 500-15</t>
  </si>
  <si>
    <t>Spiediena apvadvārsts, 25, TA, Hydrolux DN25</t>
  </si>
  <si>
    <t>Vienvirziena vārsts, 100, TA, NRV 1010-100</t>
  </si>
  <si>
    <t>Automātiskās degazācijas iekārta, 25, TA, Vento V 6.1EC</t>
  </si>
  <si>
    <t>Elastīgais savienojums, 50, Stenflex, R-1-DN50</t>
  </si>
  <si>
    <t>Elastīgais savienojums, 80, Stenflex, R-1-DN80</t>
  </si>
  <si>
    <t>Aukstuma skaitītājs ar vadības paneli, M-Buss protokols, 100, Sontex, Superstatic 440 ETG</t>
  </si>
  <si>
    <t>Gružu filtrs, 50, Genebre, 3310</t>
  </si>
  <si>
    <t>Sistēmas uzpildes mezgls, 15, TA, Pleno P</t>
  </si>
  <si>
    <t>Siltummainis ar pretkondensāta izolāciju un atbalsta rāmi, Danfos, XB51H-1-110</t>
  </si>
  <si>
    <t>Termometrs ar iegremdējamu galvu
(skalas robeža 0 - +60C), Tekofi, TB1101</t>
  </si>
  <si>
    <t>Izolācija, 15, Kaimann</t>
  </si>
  <si>
    <t>Izolācija, 32, Kaimann</t>
  </si>
  <si>
    <t>Izolācija, 40, Kaimann</t>
  </si>
  <si>
    <t>Izolācija, 65, Kaimann</t>
  </si>
  <si>
    <t>Izolācija, 80, Kaimann</t>
  </si>
  <si>
    <t>Stiprinājumi un palīgmateriāli</t>
  </si>
  <si>
    <t>Līkumi un veidgabali ar izolāciju</t>
  </si>
  <si>
    <t>Servera telpas dzesēšanas kasete ar atbalsta rāmi, Emerson, HPSE 14, Qdz=13,8/12,3 kW (total/sensible)</t>
  </si>
  <si>
    <t>Vadības pults ar vadības kabeļiem, aizsardzības gofru uz telpas dzesētājiem., Emerson, Hiromatic E + kabelis 15m</t>
  </si>
  <si>
    <t>Vara cauruļvads un veidgabali ar izolāciju, 16 (5/8), IsoClima, ISOpolar-DN16, Eļļas cilpas nav ietvertas apjomā</t>
  </si>
  <si>
    <t>Lodeveida noslēgvārsts, 16 (5/8), Jomar , SFJQ-S-100NE-DN16</t>
  </si>
  <si>
    <t>Lodeveida noslēgvārsts ar izlaides nipeli, 16 (5/8), Jomar , SFJQ-T-100STN-DN16</t>
  </si>
  <si>
    <t>Veidgabali (pārejas, eļļas cilpas, u.c) no vara</t>
  </si>
  <si>
    <t>Freons, R407C</t>
  </si>
  <si>
    <t>Cauruļvadu balsti un stiprinājumi</t>
  </si>
  <si>
    <t>Servertelpu dzesēšana, S-2-1, S-2-2</t>
  </si>
  <si>
    <t>Kontrolieris ēkas VAS (BMS) vadības sistēmai ar ModBus Network protokolu un vadības kabeļa pieslēgumiem pie dzesētājiem telpā, Emerson, Hirolink-i for Modbus up to 3 Units + kabelis 2m</t>
  </si>
  <si>
    <t>Vara cauruļvads un veidgabali ar izolāciju, 22 (7/8), IsoClima, ISOpolar-DN22, Eļļas cilpas nav ietvertas apjomā</t>
  </si>
  <si>
    <t>Lodeveida noslēgvārsts, 22 (7/8), Jomar , SFJQ-S-100NE-DN22</t>
  </si>
  <si>
    <t>Lodeveida noslēgvārsts ar izlaides nipeli, 22 (7/8), Jomar , SFJQ-T-100STN-DN22</t>
  </si>
  <si>
    <t>Servera telpas dzesēšanas kasete ar atbalsta rāmi, Toshiba, RAV-SM804UT-E, Qdz=6,7/5,2 kW (total/sensible)</t>
  </si>
  <si>
    <t>Vadības sienas pults ar vadības kabeļiem, aizsardzības gofru uz telpas dzesētājiem., Toshiba, RBC-AMS51-E + kabelis 15m</t>
  </si>
  <si>
    <t>Kontrolieris ēkas VAS (BMS) vadības sistēmai ar ModBus RTU EIA485 Network protokolu un vadības kabeļa pieslēgumiem pie dzesētājiem telpā, Toshiba, TO-RC-MBS-1 + kabelis 2m</t>
  </si>
  <si>
    <t>Vara cauruļvads un veidgabali ar izolāciju, 9 (3/8), IsoClima, ISOpolar-DN9, Eļļas cilpas nav ietvertas apjomā</t>
  </si>
  <si>
    <t>Lodeveida noslēgvārsts, 9 (3/8), Jomar , SFJQ-S-100NE-DN9</t>
  </si>
  <si>
    <t>Lodeveida noslēgvārsts ar izlaides nipeli, 9 (3/8), Jomar , SFJQ-T-100STN-DN9</t>
  </si>
  <si>
    <t>Freons, R410A</t>
  </si>
  <si>
    <t>Veidgabali (pārejas, līkumi, cauruļvadu savienojumi, u.c)</t>
  </si>
  <si>
    <t>Servera telpas dzesēšanas iekārta ar kompresoragregātu, el. sildītāju  (augstas precizitātes dzesēšana +/-2°C), ar atbalsta rāmi h=250mm, Hiref, NADR0091H Upflow, Qdz=8,2/7,8 kW (total/sensible) P=150 Pa</t>
  </si>
  <si>
    <t>Vadības pults (iznesama uz sienas) ar vadības kabeļiem, aizsardzības gofru uz telpas dzesētāju., Hiref, HiPro XL + kabelis 15m</t>
  </si>
  <si>
    <t>Kontrolieris ēkas VAS (BMS) vadības sistēmai ar ModBus Network protokolu un vadības kabeļa pieslēgumiem pie dzesētāja telpā, Hiref, HiGate ModBus + kabelis 2m</t>
  </si>
  <si>
    <t>Vara cauruļvads un veidgabali ar izolāciju, 12 (1/2), IsoClima, ISOpolar-DN12, Eļļas cilpas nav ietvertas apjomā</t>
  </si>
  <si>
    <t>Lodeveida noslēgvārsts, 12 (1/2), Jomar , SFJQ-S-100NE-DN12</t>
  </si>
  <si>
    <t>Lodeveida noslēgvārsts ar izlaides nipeli, 12 (1/2), Jomar , SFJQ-T-100STN-DN12</t>
  </si>
  <si>
    <t>Ailu ugunsdroši hermetizācijas materiāli cauruļvadu sistēmai, Promat, PROMATSTOP MG III</t>
  </si>
  <si>
    <t>Cauļvadu izolācijas palīgmateriāli</t>
  </si>
  <si>
    <t>Gaisa vads no cinkota tērauda, 500x300, LKR-500-300</t>
  </si>
  <si>
    <t>Gaisa vads no cinkota tērauda, 600x500, LKR-600-500</t>
  </si>
  <si>
    <t>Gaisa vads no cinkota tērauda, 600x600, LKR-600-600</t>
  </si>
  <si>
    <t>Gaisa vads no cinkota tērauda, 800x400, LKR-800-400</t>
  </si>
  <si>
    <t>Gaisa vads no cinkota tērauda, 800x500, LKR-800-500</t>
  </si>
  <si>
    <t>Gaisa vadu sistēmas veidgabali (pārejas, līkumi,trejgabali,vadu savienojumi, u.c)</t>
  </si>
  <si>
    <t>Elastīgās pārejas, 600x600</t>
  </si>
  <si>
    <t>Pieplūdes reste ar horizontāi un vertikāli regulējamu plūsmu un gaisa ieregulēšanas vārstu, 500x300, Halton, WTS-500-300 +K</t>
  </si>
  <si>
    <t>Nosūces reste, 800x400, Halton, AGC/N-800-400</t>
  </si>
  <si>
    <t>Siets ar atloku, 500x800</t>
  </si>
  <si>
    <t>Trokšņu slāpētājs, 600x500, Lindab, DLDY 600 500 1000 20 12</t>
  </si>
  <si>
    <t>Trokšņu slāpētājs, 600x600, Lindab, DLDY 600 600 500 20 12</t>
  </si>
  <si>
    <t>Trokšņu slāpētājs, 800x500, Lindab, BDLD 100/60 800 500 150 150 30 10</t>
  </si>
  <si>
    <t>Trokšņu slāpētājs, 800x500, Lindab, DLDY 800 500 650 20 15</t>
  </si>
  <si>
    <t>Gaisa vada siltuma un tvaika izolācija ar AL folijas pārklājumu, Isover, K-LAM-50mm</t>
  </si>
  <si>
    <t>Veidgabalu (vārsti, pārejas, līkumi, trejgabali, vadu savienojumi, noslēgvāki, trokšņu slāpētāji, u.c) izolācija ar AL folijas pārklājumu, Isover, K-LAM-50mm</t>
  </si>
  <si>
    <t>Palīgmateriāli (vadu savienojumi, stiprinājumi, gaisa vadu stiprības ribas, atbalsta rāmji, saistvielas, silikona tepe, u.c)</t>
  </si>
  <si>
    <t>Atvērumu veidošana konstrukcijās</t>
  </si>
  <si>
    <t>Atvērumu aizblīvēšanas materiāls, Bezrukuma cementa java vai ģipsis</t>
  </si>
  <si>
    <t>Esošo dzesēšanas iekārtu demontāža t.sk., ārējie/iekšējie bloki un tos savienojošie kabeļi un cauruļvadi pilnā komplektā, un nodošana Pasūtītājam ar aktu.</t>
  </si>
  <si>
    <t>Gaisa dzesēšana</t>
  </si>
  <si>
    <t>LOKĀLĀ TĀME NR. 2-5
ŪDENSAPGĀDE UN KANALIZĀCIJA, T.SK. LIETUS KANALIZĀCIJA, UGUNSDZĒSĪBA (ŪDENS UGUNSDZĒSĪBAS KRĀNU SISTĒMA)</t>
  </si>
  <si>
    <t>Tāme sastādīta 2016. gada 1. ceturkšņa  cenās, pamatojoties uz ŪK daļas specifikācijām un rasējumiem</t>
  </si>
  <si>
    <t>Aukstais ūdensvads Ū1</t>
  </si>
  <si>
    <t>Daudzstrūklu ūdensmērītājs Dn15mm ar savienojuma komplektu un ar m-bus izeju Qnom=1.5m3/st., Qmax=3.5 m3/st.</t>
  </si>
  <si>
    <t>Daudzstrūklu ūdensmērītājs Dn32mm ar savienojuma komplektu un ar m-bus izeju Qnom=6.0m3/st., Qmax=12.0 m3/st.</t>
  </si>
  <si>
    <t>Mehāniskais filtrs HONEYWELL ar filtr. elementu 50μ un elektroniski vadāmu skalošanas mehānismu , F78TS-F + Z11AS-1A</t>
  </si>
  <si>
    <t>Ventilis DN15mm, PN10</t>
  </si>
  <si>
    <t>Ventilis DN20mm, PN10</t>
  </si>
  <si>
    <t>Ventilis DN25mm, PN10</t>
  </si>
  <si>
    <t>Ventilis DN32mm, PN10</t>
  </si>
  <si>
    <t>Aizbīdnis Dn50 mm, PN10</t>
  </si>
  <si>
    <t>Aizbīdnis Dn80 mm, PN10</t>
  </si>
  <si>
    <t>Aizbīdnis Dn100 mm, PN10</t>
  </si>
  <si>
    <t>Pretvārsts Dn25mm,PN10</t>
  </si>
  <si>
    <t>Pretvārsts Dn50mm,PN10</t>
  </si>
  <si>
    <t>Pretvārsts Dn100mm,PN10</t>
  </si>
  <si>
    <t>Ārējais laistīšanas krāns Dn20 mm (hidrants-ventilis) neaizsalstošs, ar gumijas šļūteni L=35m, Oras</t>
  </si>
  <si>
    <t>Ārējais laistīšanas krāns uz jumta Dn20 mm ar šļūtenes pieslegumu un ar gumijas šļūteni L=35m</t>
  </si>
  <si>
    <t>Iekšējais laistīšanas krāns Dn15mm</t>
  </si>
  <si>
    <t>Tukšošanas krāns Dn15 ar korķi</t>
  </si>
  <si>
    <t>Daudzslāņu plastmasas ūdensvada caurules Ø16x2 mm, PN10 ar veidgabaliem, UPONOR</t>
  </si>
  <si>
    <t>Daudzslāņu plastmasas ūdensvada caurules Ø20x2.25 mm, PN10 ar veidgabaliem, UPONOR</t>
  </si>
  <si>
    <t>Daudzslāņu plastmasas ūdensvada caurules Ø25x2.5 mm, PN10 ar veidgabaliem, UPONOR</t>
  </si>
  <si>
    <t>Daudzslāņu plastmasas ūdensvada caurules Ø32x3mm, PN10 ar veidgabaliem, UPONOR</t>
  </si>
  <si>
    <t>Daudzslāņu plastmasas ūdensvada caurules Ø40x4mm, PN10 ar veidgabaliem, UPONOR</t>
  </si>
  <si>
    <t>Daudzslāņu plastmasas ūdensvada caurules Ø50x4.5mm, PN10 ar veidgabaliem, UPONOR</t>
  </si>
  <si>
    <t>Daudzslāņu plastmasas ūdensvada caurules Ø63x6mm, PN10 ar veidgabaliem, UPONOR</t>
  </si>
  <si>
    <t>Daudzslāņu plastmasas ūdensvada caurules Ø75x7.5mm, PN10 ar veidgabaliem, UPONOR</t>
  </si>
  <si>
    <t>Daudzslāņu plastmasas ūdensvada caurules Ø90x8.5mm, PN10 ar veidgabaliem, UPONOR</t>
  </si>
  <si>
    <t>Nerūsējoša tērauda ūdensvada caurules Dn25mm, PN10</t>
  </si>
  <si>
    <t>Elektriskais ūdens sildītājs V=15l, N-2kw</t>
  </si>
  <si>
    <t>Pretsvīšanas izolācija δ=9mm Ø16x2mm, Kaiman</t>
  </si>
  <si>
    <t>Pretsvīšanas izolācija δ=9mm Ø20x2.25mm, Kaiman</t>
  </si>
  <si>
    <t>Pretsvīšanas izolācija δ=20mm Ø25x2.5mm , Kaiman</t>
  </si>
  <si>
    <t>Pretsvīšanas izolācija δ=20mm Ø32x3mm, Kaiman</t>
  </si>
  <si>
    <t>Pretsvīšanas izolācija δ=20mm Ø40x4mm, Kaiman</t>
  </si>
  <si>
    <t>Pretsvīšanas izolācija δ=20mm Ø50x4.5mm, Kaiman</t>
  </si>
  <si>
    <t>Pretsvīšanas izolācija δ=20mm Ø63x6 mm, Kaiman</t>
  </si>
  <si>
    <t>Pretsvīšanas izolācija δ=20mm Ø75X7.5mm, Kaiman</t>
  </si>
  <si>
    <t>Pretsvīšanas izolācija δ=20mm Ø90x8.5mm, Kaiman</t>
  </si>
  <si>
    <t>Plastmasas trejgabals Ø90/ Ø90mm, UPONOR</t>
  </si>
  <si>
    <t>Plastmasas trejgabals Ø75/ Ø63mm, UPONOR</t>
  </si>
  <si>
    <t>Plastmasas trejgabals Ø75/ Ø75mm, UPONOR</t>
  </si>
  <si>
    <t>Plastmasas trejgabals Ø25/ Ø90mm, UPONOR</t>
  </si>
  <si>
    <t>Plastmasas trejgabals Ø40/ Ø40mm, UPONOR</t>
  </si>
  <si>
    <t>Plastmasas pāreja Ø90/ Ø63mm, UPONOR</t>
  </si>
  <si>
    <t>Plastmasas pāreja Ø90/ Ø75mm, UPONOR</t>
  </si>
  <si>
    <t>Plastmasas pāreja Ø90/ Ø32mm, UPONOR</t>
  </si>
  <si>
    <t>Plastmasas pāreja Ø75/ Ø40mm, UPONOR</t>
  </si>
  <si>
    <t>Ievada hermetizācija Dn100mm, PN10</t>
  </si>
  <si>
    <t>Spiediena paaugstināšanas sūkņu stacija Ķīpsalas 6B</t>
  </si>
  <si>
    <t>Nerūsējošā tērauda ūdensvada caurules kl.316L ar zemējumu, fasondaļām un stiprinājumiem, Ø114.8 x2mm, PN10</t>
  </si>
  <si>
    <t>Nerūsējošā tērauda ūdensvada caurules kl.316L ar zemējumu, fasondaļām un stiprinājumiem, Ø88.9x2mm, PN10</t>
  </si>
  <si>
    <t>Spiediena paaugstināšanas iekārta (Q=5l/sek.,H=30m) Hydro MPC-E 4 CRIE5-5 ar 4 sūkņiem (3-darba, 1-rezerve) N=1.5kW katrs., Grundfos</t>
  </si>
  <si>
    <t>Ķeta aizbīdnis Dn80mm ar elektropiedziņu SA 07.5 , EBRO vai ekvivalents, N=0.26kw</t>
  </si>
  <si>
    <t>Kaļama ķeta aizbīdnis Dn80mm, PN10</t>
  </si>
  <si>
    <t>Kaļama ķeta aizbīdnis Dn65mm, PN10</t>
  </si>
  <si>
    <t>Iztukšošanas krāns DN20mm,PN10 ar korķi</t>
  </si>
  <si>
    <t>Pretvārsts Dn80mm, PN10, HAWLE</t>
  </si>
  <si>
    <t>Nerūsējoša tērauda pāreja Ø 114.8/88.9 mm, PN10</t>
  </si>
  <si>
    <t>Nerūsējoša tērauda pāreja Ø 75/DN80 mm, PN10</t>
  </si>
  <si>
    <t>Nerūsējoša tērauda pāreja DN 80/65 mm, PN10</t>
  </si>
  <si>
    <t>Nerūsējoša tērauda pāreja Ø 80/50 mm, PN10</t>
  </si>
  <si>
    <t>Nerūsējoša tērauda pāreja Ø 50/32 mm, PN10</t>
  </si>
  <si>
    <t>Nerūsējoša tērauda pāreja Ø 50/15 mm, PN10</t>
  </si>
  <si>
    <t>Nerūsējoša tērauda leņķis 90° Ø 114.8 mm, PN10</t>
  </si>
  <si>
    <t>Nerūsējoša tērauda līkums 90° Ø88.9 mm, PN10</t>
  </si>
  <si>
    <t>Nerūsējošā tērauda trejgabals Ø88.9x88.9 mm, PN10</t>
  </si>
  <si>
    <t>Nerūsējošā tērauda trejgabals Ø114.8x114.8mm, PN10</t>
  </si>
  <si>
    <t>Nerūsējošā tērauda atloki DN65 mm, PN10</t>
  </si>
  <si>
    <t>Nerūsējošā tērauda atloki Ø88.9 mm, PN10</t>
  </si>
  <si>
    <t>Nerūsējošā tērauda atloki Ø114.8 mm, PN10</t>
  </si>
  <si>
    <t>Daudzstrūklu ūdensmērītājs Dn32mm ar savienojuma komplektu un ar m-bus izeju Qnom=6m3/st., Qmax=12m3/st.</t>
  </si>
  <si>
    <t>Spiediena paaugstināšanas sūkņu stacija Ķīpsalas 6A</t>
  </si>
  <si>
    <t>Spiediena paaugstināšanas iekārta (Q=5l/sek.,H=30m) Hydro MPC-E 4 CRIE5-5 ar 4 sūkņiem (3-darba, 1-rezerve) N=1.5kW katrs. , Grundfos</t>
  </si>
  <si>
    <t>Plūsmas devējs VFI2-40, DN80mm, Grundfos</t>
  </si>
  <si>
    <t>Iztukšošanas krāns DN20mm ar korķi</t>
  </si>
  <si>
    <t>Nerūsējoša tērauda pāreja DN80/50 mm, PN10</t>
  </si>
  <si>
    <t>Nerūsējoša tērauda pāreja DN 50/32 mm, PN10</t>
  </si>
  <si>
    <t>Atvērumu ugunsdrošā aizdare, HILTI vai ekvivalents</t>
  </si>
  <si>
    <t>Ugunsdzēsības ūdensvads Ū2</t>
  </si>
  <si>
    <t>Cinkota tērauda ūdensvada caurules ar  zemējumu, fasondaļām un stiprinājumiem, Ø88.9x2mm, PN10</t>
  </si>
  <si>
    <t>Cinkota tērauda ūdensvada caurules ar  zemējumu, fasondaļām un stiprinājumiem, Ø60x3.2mm, PN10</t>
  </si>
  <si>
    <t>Iebūvējams ugunsdzēsības skapis atbilstošs, EN 671-1 ar EURO tipa durvju noslēgšanas mehanismu,  ar krānu Dn25 mm un speciālu pāreju Dn25/50 (puscieta šļūtene L=20m), 650Hx700x250, Pirms pasūtīšanas saskaņot RAL ar arhitektu</t>
  </si>
  <si>
    <t>Dubultā ugunsdzēsības aparātu kaste ar EURO tipa durvju noslēgšanas mehanismu, 650Hx500x180, Pirms pasūtīšanas saskaņot RAL ar arhitektu</t>
  </si>
  <si>
    <t>Ugunsdzēšanas aparāti (pulvera 6 kg)</t>
  </si>
  <si>
    <t>Cinkotā tērauda līkums Dn80 mm, PN10</t>
  </si>
  <si>
    <t>Cinkotā tērauda pāreja Dn80/65 mm, PN10</t>
  </si>
  <si>
    <t>Cinkotā tērauda pāreja Dn50/65 mm, PN10</t>
  </si>
  <si>
    <t>Pieslēgums DN80 pie esoša ugunsdzēsības ūdensvada</t>
  </si>
  <si>
    <t>Karstais ūdensvads T3,T4</t>
  </si>
  <si>
    <t>Daudzslāņu plastmasas ūdensvada caurules Ø16x2mm, PN10 ar veidgabaliem, UPONOR</t>
  </si>
  <si>
    <t>Daudzslāņu plastmasas ūdensvada caurules Ø25x2.5mm, PN10 ar veidgabaliem, UPONOR</t>
  </si>
  <si>
    <t>Lodveida ventilis Dn15 mm, PN10</t>
  </si>
  <si>
    <t>Lodveida ventilis Dn20 mm, PN10</t>
  </si>
  <si>
    <t>Lodveida ventilis Dn25 mm, PN10</t>
  </si>
  <si>
    <t>Lodveida ventilis Dn32 mm, PN10</t>
  </si>
  <si>
    <t>Tukšošanas krāns Dn15mm ar korķi</t>
  </si>
  <si>
    <t>Balansēšanas ventilis Dn32mm, PN10, TA</t>
  </si>
  <si>
    <t>Automātiskais atgaisošanas krāns Dn15 mm, Flamco</t>
  </si>
  <si>
    <t xml:space="preserve">Iekšējais laistīšanas krāns Dn15mm </t>
  </si>
  <si>
    <t>Pretvārsts DN25mm, PN10</t>
  </si>
  <si>
    <t>Pretvārsts DN32mm, PN10</t>
  </si>
  <si>
    <t>Avārijas dušas BROEN ar krānu un termostatu REDLINE, rokas duša, dušas stienis ar regulējamu augstuma kronšteinu un dušas pievads</t>
  </si>
  <si>
    <t>Siltuma izolācija δ=20mm Ø16x2mm, Kaiman</t>
  </si>
  <si>
    <t>Siltuma izolācija δ=20mm Ø25x2.5mm , Kaiman</t>
  </si>
  <si>
    <t>Siltuma izolācija δ=20mm Ø32x3mm , Kaiman</t>
  </si>
  <si>
    <t>Siltuma izolācija δ=20mm Ø40x4 mm, Kaiman</t>
  </si>
  <si>
    <t>Siltuma izolācija δ=20mm Ø50x4.5 mm, Kaiman</t>
  </si>
  <si>
    <t>Siltuma izolācija δ=20mm Ø63x6 mm, Kaiman</t>
  </si>
  <si>
    <t>Sadzīves kanalizācija K1</t>
  </si>
  <si>
    <t>Santehnikas specifikāciju skat. ARD-05-01</t>
  </si>
  <si>
    <t>Kaļama ķeta SML caurules ar fasondaļām un stiprinājumiem Dn50, DUKER</t>
  </si>
  <si>
    <t>Kaļama ķeta SML caurules ar fasondaļām un stiprinājumiem Dn100, DUKER</t>
  </si>
  <si>
    <t>Kaļama ķeta SML caurules ar fasondaļām un stiprinājumiem Dn150, DUKER</t>
  </si>
  <si>
    <t>Kaļama ķeta SML caurules ar fasondaļām un stiprinājumiem Dn200, DUKER</t>
  </si>
  <si>
    <t>Kanalizācijas plastmasas caurules Ø50mm ar stiprinājumiem un savienojumiem</t>
  </si>
  <si>
    <t>Kanalizācijas plastmasas caurules Ø110mm ar stiprinājumiem un savienojumiem</t>
  </si>
  <si>
    <t>Kanalizācijas plastmasas caurules Ø200mm ar stiprinājumiem un savienojumiem</t>
  </si>
  <si>
    <t>Ķeta SML revīzija Dn50mm, DUKER</t>
  </si>
  <si>
    <t>Ķeta SML revīzija Dn100mm, DUKER</t>
  </si>
  <si>
    <t>Ķeta SML revīzija Dn200mm, DUKER</t>
  </si>
  <si>
    <t>Tīrīšana Dn50mm</t>
  </si>
  <si>
    <t>Tīrīšana Dn100mm</t>
  </si>
  <si>
    <t>Tīrīšana ar lūku DN100mm, HL98SML</t>
  </si>
  <si>
    <t>Traps DN110 ar „sauso” sifonu „Primus”, hidronoslēgu, nerūs. tērauda restēm un vertikālo izlaidi. , HL3100Pr</t>
  </si>
  <si>
    <t>Traps DN75/110 ar nerūs. tērauda restēm un vertikālo izlaidi., HL317</t>
  </si>
  <si>
    <t xml:space="preserve">Plastmasas gala noslēgs Ø50 </t>
  </si>
  <si>
    <t>Piltuve Dn110mm</t>
  </si>
  <si>
    <t>Vakumvārsts Ø50 , HL900N</t>
  </si>
  <si>
    <t>Sūknis Unilift AP 12.40.04.A1 50Hz (Q=2.l/s, H=7.25m, N=0.7 kW) ar vadības bloku LC115 (1x230V 1-5A DOL) un skapi(ar m-bus izeju), ar dublēta elektrodiem un analogā līmeņa devēja trauksmes un pārplūdes vizuālo un audio indikāciju, EL un vadības kabeļiem un to montāžas caurulēm, ''GRUNDFOS' vai ekvivalents</t>
  </si>
  <si>
    <t>Plastmasas šahta Dn800 mm ar dibenu un iemetinātiem Dn100 mm pievadiem (H=1.4 m)</t>
  </si>
  <si>
    <t>Plastmasas šahta Dn800 mm ar dibenu un iemetinātiem Dn100 mm pievadiem (H=1.3 m)</t>
  </si>
  <si>
    <t>SSK1-2 Drenāžas sūknis Wilo-DrainLift Box 32/8, N=0.45kw, Q = 8m3/h, H= 5m ar iebūvētu pretvārstu, vāku ar caurumiņiem, vadības bloku LC115 (1x230V 1-5A DOL) un skapi(ar m-bus izeju), ar dublēta elektrodiem un analogā līmeņa devēja trauksmes un pārplūdes vizuālo un audio indikāciju, EL un vadības kabeļiem un to montāžas caurulēm , WILO vai ekvivalents</t>
  </si>
  <si>
    <t>Kanalizācijas spiedvada plastmasas PE caurules Ø50x4.5mm ar stiprinājumiem , UPONOR vai ekvivalents, K1sp sistēma</t>
  </si>
  <si>
    <t>Kanalizācijas spiedvada plastmasas PE caurules Ø40x4mm ar stiprinājumiem , UPONOR vai ekvivalents, K1sp sistēma</t>
  </si>
  <si>
    <t>Aizbīdnis Dn40 mm, PN10, GRUNDFOS sūkņiem</t>
  </si>
  <si>
    <t>Kanalizācijas pretvārsts Dn40, GRUNDFOS sūkņiem</t>
  </si>
  <si>
    <t>Pāreja Dn40x50</t>
  </si>
  <si>
    <t>Pāreja Dn32x40</t>
  </si>
  <si>
    <t>Skaņas izolācija caurules Dn50mm δ=20mm</t>
  </si>
  <si>
    <t>Skaņas izolācija caurules Dn100mm δ=20mm</t>
  </si>
  <si>
    <t>Izvada hermetizācija Dn100mm</t>
  </si>
  <si>
    <t>Izvada hermetizācija Dn200mm</t>
  </si>
  <si>
    <t>Pieslēgums Ø100 esoša akā</t>
  </si>
  <si>
    <t>Pieslēgums Ø200 esoša akā</t>
  </si>
  <si>
    <t>Čaula Ø200mm</t>
  </si>
  <si>
    <t>Čaula Ø300mm</t>
  </si>
  <si>
    <t>Esošo kanalizācijas aku augšdaļu rekonstrukcija:</t>
  </si>
  <si>
    <t xml:space="preserve">- Kanalizācijas grodu vāks KCP-10 (h-150) </t>
  </si>
  <si>
    <t xml:space="preserve">- Izlīdzināšanas gredzens KO-10 (h-100) </t>
  </si>
  <si>
    <t>- „Peldoša” ķeta lūka ar rāmi (40 t)</t>
  </si>
  <si>
    <t>Kondensāta novadīšana - Kk</t>
  </si>
  <si>
    <t>Kanalizācijas pašteces plastmasas caurules Dn32mm</t>
  </si>
  <si>
    <t>Pret kondensāta porgumijas izolācija, caurules Dn32mm, δ =13mm, Kaiman</t>
  </si>
  <si>
    <t>Piltuve ar hidronoslēgu, ar mehānisko pretsmakas ierīci, DN30 , HL 21</t>
  </si>
  <si>
    <t>Pāreja Dn50x100</t>
  </si>
  <si>
    <t>Lietus ūdens kanalizācija K2</t>
  </si>
  <si>
    <t>Kaļama ķeta SML caurules ar savienojumiem un stiprinājumiem Dn80mm, DUKER</t>
  </si>
  <si>
    <t>Kaļama ķeta SML caurules ar savienojumiem un stiprinājumiem Dn100mm, DUKER</t>
  </si>
  <si>
    <t>Kaļama ķeta SML caurules ar savienojumiem un stiprinājumiem Dn150mm, DUKER</t>
  </si>
  <si>
    <t>Kaļama ķeta TML caurules ar savienojumiem un stiprinājumiem Dn150mm, DUKER</t>
  </si>
  <si>
    <t>Ķeta SML revīzija Dn150mm, DUKER</t>
  </si>
  <si>
    <t>Lietusūdeņu uztveršanas piltuve DN110mm ar el. apsildi un izolāciju no telpas puses., HL62.1H</t>
  </si>
  <si>
    <t>Lietusūdeņu uztveršanas piltuve DN110mm ar el. apsildi un izolāciju no telpas puses., HL64.1H</t>
  </si>
  <si>
    <t>Lietusūdeņu uztveršanas piltuve DN110mm , HL64H</t>
  </si>
  <si>
    <t>Noteka no K3 kāpņu jumta uz pamatjumtu DN 100, t.sk piltuve, līkumi, cauruļvads, stiprinājumi mūrim. Krāsas toni saskaņot ar arhitektu, RUUKKI</t>
  </si>
  <si>
    <t>Hermētiska skaņas un pret svīšanas izolācija Dn100mm, δ =19mm , Kaiman</t>
  </si>
  <si>
    <t>Hermētiska skaņas un pret svīšanas izolācija Dn150mm, δ =19mm , Kaiman</t>
  </si>
  <si>
    <t>Izvada hermetizācija Dn150mm</t>
  </si>
  <si>
    <t>Čaula Ø250</t>
  </si>
  <si>
    <t>pieslēgums DN150 esoša akā</t>
  </si>
  <si>
    <t>Peldoša ķeta lūka ar rāmi, kas uzstādāma uz esošas LK akas. Augstuma atzīme – saskaņā ar labiekārtojuma projektu.</t>
  </si>
  <si>
    <t>Plastmasas gūlija ar nosēddaļu DN 400, ar ķeta resti un rāmi, ar izlaidi caur atbalsta sienu un gala noslēgu, gaisa ieņemšanas šahtā</t>
  </si>
  <si>
    <t>Urbums atbalsta sienā DN 200</t>
  </si>
  <si>
    <t>Atvēruma aizdare pēc gūlijas montāžas</t>
  </si>
  <si>
    <t>Traps bez hidroslēga galvenās ieejas kājslauķī DN 100 ar NT resti</t>
  </si>
  <si>
    <t>Caurule ar veidgabaliem no kājslauķa DN 110</t>
  </si>
  <si>
    <t>Būvlaukuma sakārtošana, darbus pabeidzot</t>
  </si>
  <si>
    <t>Esošo kanalizācijas aku augšdaļu rekonstrukcija (nepieciešamības gadījumā nomainot vāku, rāmi, pārsedzi u.c.) būvlaukuma labiekārtojuma robežās nodrošinot to augstuma atzīmes saskaņā ar LBN 223-15 80.punktu</t>
  </si>
  <si>
    <t>Saimnieciskās un lietus kanalizācijas aku tīrīšana un sistēmu cauruļu skalošana līdz P.Valdena ielai, būvdarbus pabeidzot.</t>
  </si>
  <si>
    <t>Izskalotu sistēmu videoinspekcija, atskaites sagatavošana un iesniegšana Pasūtītājam.</t>
  </si>
  <si>
    <t>Tehnoloģiskais cauruļvads</t>
  </si>
  <si>
    <t>Caurules ar fasondaļām un stiprinājumiem, spiediena izturība 250 bar, Dn15 mm</t>
  </si>
  <si>
    <t>Caurules ar fasondaļām un stiprinājumiem, spiediena izturība 250 bar, Dn20 mm</t>
  </si>
  <si>
    <t>Apvalkcaurule DN150</t>
  </si>
  <si>
    <t>ESOŠĀ SILTUMMEZGLA ŪDENS PIESLĒGUMI</t>
  </si>
  <si>
    <t>Esošā siltummezgla, korpusam Paula Valdena ielā Nr. 1, atslēgšana no ūdensapgādes pirms izjaukšanas</t>
  </si>
  <si>
    <t>Atpakaļsamontētā siltummezgla, korpusam Paula Valdena ielā Nr. 1, pieslēgšana ūdensapgādei</t>
  </si>
  <si>
    <t>Aukstās ūdens apgādes sistēma komplektā ar armatūru un izolāciju</t>
  </si>
  <si>
    <t>Karstās ūdens apgādes sistēma komplektā ar armatūru un izolāciju</t>
  </si>
  <si>
    <t>Ūdens apgādes iekārtas demontāža un nodošana Pasūtītājam</t>
  </si>
  <si>
    <t xml:space="preserve">Lietus ūdens novadīšanas sistēma </t>
  </si>
  <si>
    <t>Sadzīves notekūdeņu kanalizācijas sistēma</t>
  </si>
  <si>
    <t>Ūdensapgāde un kanalizācija, t.sk. lietus kanalizācija, ugunsdzēsība (ūdens ugunsdzēsības krānu sistēma)</t>
  </si>
  <si>
    <t>LOKĀLĀ TĀME NR. 2-6
TEHNOLOĢIJA, SASPIESTĀ GAISA PADEVE</t>
  </si>
  <si>
    <t>Tāme sastādīta 2016. gada 1. ceturkšņa  cenās, pamatojoties uz TN-SG daļas specifikācijām un rasējumiem</t>
  </si>
  <si>
    <t>30-00000</t>
  </si>
  <si>
    <t>Kompresors(22 kW-10bar-3,21m3/min.) ar frekvenču pārveidotāju ar frekvenču pārveidotāju un pretvibrācijas palikņiem Izolgamma Megamat ME 30/500, b=25mm</t>
  </si>
  <si>
    <t>Prefiltrs 5 mikroni F0050 1", 305x120</t>
  </si>
  <si>
    <t>Freona tipa gaisa žāvētājs 0,6 kW, 220 V, 595x485x602, ED225</t>
  </si>
  <si>
    <t>Mikrofiltrs pēc freona žāvētāja 1 ", 305x120</t>
  </si>
  <si>
    <t>Elektromagnētiskie vārsti 1/2 " ar taimeri</t>
  </si>
  <si>
    <t>Spiedientvertne 900 litri  11 bar, Ø 800,H=2140</t>
  </si>
  <si>
    <t>Drošības vārsts 11 bar</t>
  </si>
  <si>
    <t>Manometrs</t>
  </si>
  <si>
    <t xml:space="preserve">Eļļas emulsijas atdalītājs no kondensāta                       , 175x515x640, ECOTRON 25   </t>
  </si>
  <si>
    <t>Gala izeja 1-32 mm</t>
  </si>
  <si>
    <t>T veida caurules savienojums 32 mm</t>
  </si>
  <si>
    <t>L veida caurules savienojums 32 mm</t>
  </si>
  <si>
    <t>Vārsta motāžas kompl. d=32</t>
  </si>
  <si>
    <t>Pāreja D32-G1"</t>
  </si>
  <si>
    <t>Caurule HBS 32 mm 5.0m</t>
  </si>
  <si>
    <t>Pāreja 1'1/4-32mm</t>
  </si>
  <si>
    <t>AP54 GALA IZEJA 1 1/4'' IEKŠ.</t>
  </si>
  <si>
    <t>Caurule AP54 5.0m</t>
  </si>
  <si>
    <t>Caurule AP 25mm 5.0m</t>
  </si>
  <si>
    <t>Caurule AP22 5.0m</t>
  </si>
  <si>
    <t>Caurules savienojums AP54</t>
  </si>
  <si>
    <t>Taisnais savienojums AP 25</t>
  </si>
  <si>
    <t>Caurules savienojums 20mm</t>
  </si>
  <si>
    <t>L savienojums 20mm</t>
  </si>
  <si>
    <t>T - veida savienojums AP20</t>
  </si>
  <si>
    <t>Gala izeja AP20 3/8`</t>
  </si>
  <si>
    <t>Kondensāta nolaidējs 3/8''</t>
  </si>
  <si>
    <t>Pāreja AP54-&gt;AP22</t>
  </si>
  <si>
    <t>AP25-AP20 PĀREJA</t>
  </si>
  <si>
    <t>AP54 KORĶIS</t>
  </si>
  <si>
    <t>AP28 KORĶIS</t>
  </si>
  <si>
    <t>1/2'' gala pāreja AP 25</t>
  </si>
  <si>
    <t>Pāreja D20 - 1/2''</t>
  </si>
  <si>
    <t>L savienojums AP 25</t>
  </si>
  <si>
    <t>T savienojums AP 25</t>
  </si>
  <si>
    <t>GALA IZEJA AP25 G3/4"</t>
  </si>
  <si>
    <t>Vārsta montāžas kompl.</t>
  </si>
  <si>
    <t>Izejas plate AP20 1/4''</t>
  </si>
  <si>
    <t>Manometrs  50-16/10bar 1/4"</t>
  </si>
  <si>
    <t>Izejas plate AP20 3/8''</t>
  </si>
  <si>
    <t>FILTRS/REGULĀTORS AW30 3/8'' 0</t>
  </si>
  <si>
    <t>KOBLINGS 3/8"    ĀR. VĪTNE</t>
  </si>
  <si>
    <t>Montāžas L plate AP20</t>
  </si>
  <si>
    <t>L PLATE AP25</t>
  </si>
  <si>
    <t>Montāžas L plate AP54</t>
  </si>
  <si>
    <t>Montāžas materiāli (dībeļi, kronšteini u.c.)</t>
  </si>
  <si>
    <t>Gaisa sistēmas montāža EDE</t>
  </si>
  <si>
    <t>Atvērumu ugunsdroša aizdare pārsegumos, Hilti vai ekvivalents</t>
  </si>
  <si>
    <t>Atvērumu aizdare konstrukcijās ar bezrukuma javu</t>
  </si>
  <si>
    <t>Tehnoloģija, saspiestā gaisa padeve</t>
  </si>
  <si>
    <t>LOKĀLĀ TĀME NR. 2-7
ELEKTROAPGĀDE</t>
  </si>
  <si>
    <t>Tāme sastādīta 2016. gada 1. ceturkšņa  cenās, pamatojoties uz EL daļas specifikācijām un rasējumiem</t>
  </si>
  <si>
    <t>Minētos materiālus iespējams aizstāt ar tehniski līdzvērtīgiem citu firmu izstrādājumiem, izmaiņas saskaņojot ar projekta autoru un pasūtītāju</t>
  </si>
  <si>
    <t>18-00000</t>
  </si>
  <si>
    <t>Elektromobiļu uzlādes stacija 16A, 3.7kW, (adapteru tipu precizēt pirms pasūtīšanas, saskaņojot ar RTU), Evlink, Schneider Electric/vai analogs</t>
  </si>
  <si>
    <t>Intra lighting Gaismeklis NITOR RV FH LED 1200 14W 3000K FO white ar nosegu , IP 44, sanmezglos (moduļgriesti/ģipškartona iekārtie griesti)/vai analogs</t>
  </si>
  <si>
    <t>Sala 1XT8 LED L=651 mm, IP44, sanmezglos virs spoguļiem/vai analogs</t>
  </si>
  <si>
    <t>Gaismeklis PRIMA 2XT8 LED, IP66, saimniecības telpās, pagrabā, tehniskās telpās/vai analogs</t>
  </si>
  <si>
    <t>Intra lighting NITOR RV FH LED 1200 14W 3000K FO white (ar nosegu), gaiteņos, iebūvētās /vai analogs</t>
  </si>
  <si>
    <t>Intra lighting NITOR RV FH LED 1200 14W 3000K FO white (ar nosegu), gaiteņos, iebūvētās, ar iebūvētu akumulatoru t=3h /vai analogs</t>
  </si>
  <si>
    <t>GaismeklisLONA RV OP 300 LED 1200 13W/830 FO (iebūvētās), hallēs (lielās kāpņu telpās)/vai analogs</t>
  </si>
  <si>
    <t xml:space="preserve">Intra lighting KALIS LEDplus WDI GL 900 32W/830 FO / kāpnēs - izvietojums uz sānu sienām virs pakāpieniem, horizontāli, H ~2 m/vai analogs </t>
  </si>
  <si>
    <t>Intra lighting KALIS LEDplus WDI GL 900 32W/830 FO / kāpnēs - izvietojums uz sānu sienām virs pakāpieniem, horizontāli, H ~2 m, ar iebūvētu akumulatoru t=3h/vai analogs</t>
  </si>
  <si>
    <t>Gaismeklis Avārijas g.lampa LED MLD28S/g t=3h 283x130, evakuācijas/avārijas apgaisme/vai analogs</t>
  </si>
  <si>
    <t>Evakuācijas izejas uzlīme, norāde taisni</t>
  </si>
  <si>
    <t>Evakuācijas izejas uzlīme, norāde pa labi</t>
  </si>
  <si>
    <t>Evakuācijas izejas uzlīme, norāde pa kreisi</t>
  </si>
  <si>
    <t>Gaismeklim pie sienas lifta šahtā; spuldze 60W ar plafonu; IP44 (Northcliffe)/vai analogs</t>
  </si>
  <si>
    <t>LED lenta HEQ830 24V, 10W, IP66, solu nišām/vai analogs</t>
  </si>
  <si>
    <t>LED lentas profils solu nišām/vai analogs</t>
  </si>
  <si>
    <t>Profila nosegs sola nišām/vai analogs</t>
  </si>
  <si>
    <t>Profila gala nosegs sola nišām/vai analogs</t>
  </si>
  <si>
    <t>Transformators LED lentai 24V/DC, 60W, ultralfach, solu nišām/vai analogs</t>
  </si>
  <si>
    <t>Arclux 2x2.5W high performance LED, grey, IP65, āra gaismeklis fasādei/vai analogs</t>
  </si>
  <si>
    <t>Arta 210 Sguare 1xE27 LED 10W 806lm/vai analogs; ārā virs durvīm/vai analogs</t>
  </si>
  <si>
    <t>Gaismeklis Spacetube IP54 1W LED 3000K 1000lm, zem pārkares pie galvenās ieejas/vai analogs</t>
  </si>
  <si>
    <t>LED lenta HEQ830 24V, 4.8W, IP66, fasādēm/vai analogs</t>
  </si>
  <si>
    <t>LED lentas profils fasādēm/vai analogs</t>
  </si>
  <si>
    <t>Profila nosegs fasādēm/vai analogs</t>
  </si>
  <si>
    <t>Profila gala nosegs fasādēm/vai analogs</t>
  </si>
  <si>
    <t>L profils 15x15x2mm/vai analogs</t>
  </si>
  <si>
    <t>Slēdzis (z.a.), In=10A</t>
  </si>
  <si>
    <t>Dubultslēdzis (z.a.), In=10A</t>
  </si>
  <si>
    <t>Pārslēdzis (z.a.), In=10A</t>
  </si>
  <si>
    <t>Hermētisks slēdzis (z.a.), In=16A</t>
  </si>
  <si>
    <t>Hermētisks krustslēdzis (z.a.), In=10A</t>
  </si>
  <si>
    <t>Hermētisks pārslēdzis (z.a.), In=10A</t>
  </si>
  <si>
    <t>Kustības sensors montāžai WC ar laika releju 10 min. 180 grādi</t>
  </si>
  <si>
    <t>Sienas kontaks (z.a.), In=16A</t>
  </si>
  <si>
    <t xml:space="preserve">Sienas kontaks (penālī) ar stiprinājumiem un kārbu, In=16A </t>
  </si>
  <si>
    <t>Sienas kontaks (v.a.), In=16A</t>
  </si>
  <si>
    <t>Hermētisks sienas kontaks ar vāciņu (z.a.), In=16A</t>
  </si>
  <si>
    <t>Hermētisks sienas kontaks ar vāciņu (v.a.), In=16A</t>
  </si>
  <si>
    <t>Hermētisks sienas kontaks ar uzrakstu "Dators" (z.a.), In=16A</t>
  </si>
  <si>
    <t>Hermētisks 3-fāzu sienas kontaks ar vāciņu (v.a.), In=50A</t>
  </si>
  <si>
    <t>Apsildes kabelis jumta notekām, 7m, DTCE, DEVI/vai analogs</t>
  </si>
  <si>
    <t>Sensors notekā apsildes kabeļa regulēšanai, DEVI/vai analogs</t>
  </si>
  <si>
    <t xml:space="preserve">Montāžkārba, skaitu precizēt montāžas laikā </t>
  </si>
  <si>
    <t xml:space="preserve">Spaiļu kārba; IP67, skaitu precizēt montāžas laikā </t>
  </si>
  <si>
    <t xml:space="preserve">Spaiļu kārba; IP54, skaitu precizēt montāžas laikā </t>
  </si>
  <si>
    <t>Spaiļu kārba; IP44, skaitu precizēt montāžas laikā</t>
  </si>
  <si>
    <t>Kabeļu plaukts 60x500mm ar stiprinājumiem, KS80-500, MEKA/vai analogs</t>
  </si>
  <si>
    <t>Kabeļu plaukts 60x400mm ar stiprinājumiem, KS80-400, MEKA/vai analogs</t>
  </si>
  <si>
    <t>Kabeļu plaukts 60x300mm ar stiprinājumiem , KS-80-300, MEKA/vai analogs</t>
  </si>
  <si>
    <t>Kabeļu plaukts 60x200mm ar stiprinājumiem , KS-80-200, MEKA/vai analogs</t>
  </si>
  <si>
    <t>PVH mini kabeļu kanāls, LHD 20x20 HD, KOPOS/vai analogs</t>
  </si>
  <si>
    <t>Drošinātāju ieliktnis 400A, NH-2</t>
  </si>
  <si>
    <t>Kabelis ar vara dzīslām – šķ.-gr. 3x1.5mm2, NYM-J</t>
  </si>
  <si>
    <t>Kabelis ar vara dzīslām – šķ.-gr. 3x2.5mm2, NYM-J</t>
  </si>
  <si>
    <t>Kabelis ar vara dzīslām – šķ.-gr. 5x1.5mm2, NYM-J</t>
  </si>
  <si>
    <t>Kabelis ar vara dzīslām – šķ.-gr. 5x2.5mm2, NYM-J</t>
  </si>
  <si>
    <t>Kabelis ar vara dzīslām – šķ.-gr. 5x4.0mm2, NYM-J</t>
  </si>
  <si>
    <t>Kabelis ar vara dzīslām – šķ.-gr. 5x6.0mm2, NYM-J</t>
  </si>
  <si>
    <t>Kabelis ar vara dzīslām – šķ.-gr. 5x10mm2, NYM-J</t>
  </si>
  <si>
    <t>Kabelis ar vara dzīslām – šķ.-gr. 4x10mm2, NYM-J</t>
  </si>
  <si>
    <t>Kabelis ar vara dzīslām – šķ.-gr. 5x16mm2, NYM-J</t>
  </si>
  <si>
    <t>Kabelis ar vara dzīslām – šķ.-gr. 4x25/16mm2, MCMK</t>
  </si>
  <si>
    <t>Kabelis ar vara dzīslām – šķ.-gr. 4x35/16mm2, MCMK</t>
  </si>
  <si>
    <t>Kabelis ar vara dzīslām – šķ.-gr. 4x50/25mm2, MCMK</t>
  </si>
  <si>
    <t>Kabelis ar vara dzīslām – šķ.-gr. 4x70/35mm2, MCMK</t>
  </si>
  <si>
    <t>Kabelis ar vara dzīslām – šķ.-gr. 4x95/50mm2, MCMK</t>
  </si>
  <si>
    <t>Kabelis ar vara dzīslām – šķ.-gr. 4x150/70mm2, MCMK</t>
  </si>
  <si>
    <t>Kabelis ar vara dzīslām – šķ.-gr. 4x240mm2, AXMK</t>
  </si>
  <si>
    <t>Kabeļa ar alumīnija dzīslām – šķ.-gr. 240mm2 kabeļkurpes, SAL4.2</t>
  </si>
  <si>
    <t>Kabeļa ar alumīnija dzīslām – šķ.-gr. 240mm2 gala apdare, EPKT0063</t>
  </si>
  <si>
    <t>Kabelis ar vara dzīslām – šķ.-gr. 3x1.5mm2, NYY-J</t>
  </si>
  <si>
    <t>Kabelis ar vara dzīslām – šķ.-gr. 3x2.5mm2, NYY-J</t>
  </si>
  <si>
    <t>Kabelis ar vara dzīslām – šķ.-gr. 3x4.0mm2, NYY-J</t>
  </si>
  <si>
    <t>Kabelis ar vara dzīslām – šķ.-gr. 5x2.5mm2, NYY-J</t>
  </si>
  <si>
    <t>Kabelis ar vara dzīslām – šķ.-gr. 5x4.0mm2, NYY-J</t>
  </si>
  <si>
    <t>Kabelis ar vara dzīslām – nedeg. 90min 3x1.5/1,5mm2, NHXCH</t>
  </si>
  <si>
    <t>Kabelis ar vara dzīslām – nedeg. 90min 3x2.5/2,5mm2, NHXCH</t>
  </si>
  <si>
    <t>Kabelis ar vara dzīslām – nedeg. 90min 4x1.5/1.5mm2, NHXCH</t>
  </si>
  <si>
    <t>Kabelis ar vara dzīslām – 2x2x0.75mm2, LiYCY</t>
  </si>
  <si>
    <t>Kabelis ar vara dzīslām – nedeg. 90min 4x2.5/2.5mm2, NHXCH</t>
  </si>
  <si>
    <t>Kabelis ar vara dzīslām – nedeg. 90min 4x6.0/6.0mm2, NHXCH</t>
  </si>
  <si>
    <t>Kabelis ar vara dzīslām – šķ.-gr. 1x10.0mm2, Dzeltenzaļš</t>
  </si>
  <si>
    <t>Kabelis ar vara dzīslām – šķ.-gr. 1x16.0mm2, Dzeltenzaļš</t>
  </si>
  <si>
    <t>Sazemējuma kopne ar nosegvāciņu, 1801 VDE, OBO BETTERMAN</t>
  </si>
  <si>
    <t>Kabelis ar vara dzīslām – šķ.-gr. 4x0.75mm2, H05RR-F</t>
  </si>
  <si>
    <t>Viniplasta caurule – dn=20mm, P20</t>
  </si>
  <si>
    <t>Viniplasta caurule – dn=25mm, P25</t>
  </si>
  <si>
    <t>Viniplasta caurule – dn=32mm, P32</t>
  </si>
  <si>
    <t>Viniplasta caurule – dn=40mm, P40</t>
  </si>
  <si>
    <t>Viniplasta caurule – dn=50mm, P50</t>
  </si>
  <si>
    <t>Viniplasta caurule – dn=110mm, P110</t>
  </si>
  <si>
    <t>Elektrosadalnes grīdu kanālu nosegprofilu atjaunošana pieskaņojot jaunajām sadalnēm</t>
  </si>
  <si>
    <t>Esošo EL sadalņu, kabeļu, transformatora un citu EL konstrukciju demontāža un nodošana RTU</t>
  </si>
  <si>
    <t>Esoša kabeļa līdz 4x185/35mm2 pārcelšana uz kabeļu trepēm</t>
  </si>
  <si>
    <t>Dīzeļdegviela dīzeļģeneratoram "Datu centra" nepārtrauktas darbības nodrošināšanai esošo kabeļu pārcelšanas laikā, darbībai 24h, 400kVA, 85l/h</t>
  </si>
  <si>
    <t>Stiprinājumi u.c. materiāli</t>
  </si>
  <si>
    <t>Zibensaizsardzība un zemējums</t>
  </si>
  <si>
    <t>Horizontālais zibensuztvērējs - Æ 8mm, RD8, OBO BETTERMAN</t>
  </si>
  <si>
    <t>Krustklemme, 249/ST, OBO BETTERMAN</t>
  </si>
  <si>
    <t>Paralēlā savienojuma spaile (RD10 ar RD8  stiepli no jumta), 223/DIN, OBO BETTERMAN</t>
  </si>
  <si>
    <t>Zibensnovadītājs - Æ 10mm, RD10, OBO BETTERMAN</t>
  </si>
  <si>
    <t>Stieples stiprinājums pie sienas , 177/20-DIN, OBO BETTERMAN</t>
  </si>
  <si>
    <t>Stieples stiprinājums uz parapeta, 177/VA-M8, OBO BETTERMAN</t>
  </si>
  <si>
    <t>Stieples stiprinājums uz mīkstā seguma, 165/MBG, OBO BETTERMAN</t>
  </si>
  <si>
    <t>Līme stiprinājumiem uz mīsktā seguma, 165/KL, OBO BETTERMAN</t>
  </si>
  <si>
    <t>Pieslēgspaile metāla mastam, 927/2, OBO BETTERMAN</t>
  </si>
  <si>
    <t>Zibensuztvērēja masts, 101/ALU, OBO BETTERMAN</t>
  </si>
  <si>
    <t>Zibensuztvērēja masta turētājs, 101/ST, OBO BETTERMAN</t>
  </si>
  <si>
    <t>Antikorozijas lenta; 356, OBO BETTERMAN</t>
  </si>
  <si>
    <t>Metālkonstrukcijas</t>
  </si>
  <si>
    <t>Esošās zibensaizsardzības sistēmas uz jumta un fasādēm noņemšana rekonstrukcijas laikā un atpakaļ uzstādīšana</t>
  </si>
  <si>
    <t>Elektroapgāde</t>
  </si>
  <si>
    <t>l</t>
  </si>
  <si>
    <t>LOKĀLĀ TĀME NR. 2-8
UGUNSDZĒSĪBAS AUTOMĀTIKAS SISTĒMAS UAS, UAS-A1, UAS-A2</t>
  </si>
  <si>
    <t>Tāme sastādīta 2016. gada 1. ceturkšņa  cenās, pamatojoties uz UAS, UAS-A1, UAS-A2 daļas specifikācijām un rasējumiem</t>
  </si>
  <si>
    <t>UAS</t>
  </si>
  <si>
    <t>19-00000</t>
  </si>
  <si>
    <t>"US" kontroles panelis, adreses sistēmas, ESMI FX-3NET</t>
  </si>
  <si>
    <t>US kontroles panelis, adreses sistēmas, ESMI FXM-3NET</t>
  </si>
  <si>
    <t>Akumulatoru skapis, ESMI FX-BAT</t>
  </si>
  <si>
    <t>Akumulatoru skapis , ESMI FXM-BAT</t>
  </si>
  <si>
    <t xml:space="preserve">Akumulatoru baterejas 17Ah 12V, </t>
  </si>
  <si>
    <t xml:space="preserve">Akumulatoru baterejas 12Ah 12V, </t>
  </si>
  <si>
    <t>Ugunsgrēka dūmu detektors, adreses sist., EDI-20</t>
  </si>
  <si>
    <t>Ugunsgrēka dūmu detektors, adreses sist. (rezerve 10%), EDI-20</t>
  </si>
  <si>
    <t>Ugunsgrēka signālpoga, adreses, ECF221I6</t>
  </si>
  <si>
    <t>Adreses det. montāžas bāze, EBI-12</t>
  </si>
  <si>
    <t>Adreses det. montāžas bāze ar izolātoru, EBI-11</t>
  </si>
  <si>
    <t>Vadības (releja) modulis ar īsslēguma izolatoru, EMI-301</t>
  </si>
  <si>
    <t>UAS panelis atkārtotājs, ESMI FMP2</t>
  </si>
  <si>
    <t>Multikritēriju siltuma-dūmu detektors , EDI-30</t>
  </si>
  <si>
    <t>Sirēna ar zibspuldzi, 55000-005APO</t>
  </si>
  <si>
    <t>Sirēna ar zibspuldzi, 58000-005APO</t>
  </si>
  <si>
    <t>Cilpu kontrolieris ESMI FX-ALCB, FX-ALCB</t>
  </si>
  <si>
    <t>ESA/FX-USB atslēga (uz 4 gadiem), ESMI</t>
  </si>
  <si>
    <t>Iznesams indikators, ERI-10</t>
  </si>
  <si>
    <t>Pārveidotājs RS232/485-TCP/IP, MOXA Nport5110</t>
  </si>
  <si>
    <t>Signalizācijas kabelis 2x0,8mm2+0,8mm2 (cilpas kabelis), NHXHX</t>
  </si>
  <si>
    <t>Kabelis 3x1.5+1.0mm2 (moduļu pieslēgumiem), NHXHX</t>
  </si>
  <si>
    <t>Kabelis 4x0,8mm2 (āra sirēnai), NHXHX</t>
  </si>
  <si>
    <t xml:space="preserve">Cauruļu sistēma kabeļu aizsardzībai un stiprināšanai, </t>
  </si>
  <si>
    <t>Paneļu konfigurēšana, winFX3net</t>
  </si>
  <si>
    <t>Esošā grafiskā interfeisa ESGRAF konfigurēšana, Esgraf</t>
  </si>
  <si>
    <t>Kabelis 4x2x0,5mm2 (savienojumiem starp paneļiem un FMP2), NHXHX</t>
  </si>
  <si>
    <t>Vadības modulis ar īsslēguma izolatoru 1-ieeja, 1-izeja, EMI-311</t>
  </si>
  <si>
    <t>UAS - A1</t>
  </si>
  <si>
    <t>Vadības panelis UAS-A1</t>
  </si>
  <si>
    <t>Kontroles panelis, adrešu sistēma, FXM-3NET</t>
  </si>
  <si>
    <t>Akumulatoru baterija 12V, 12Ah</t>
  </si>
  <si>
    <t>Cilpu kontrollers, 2 cilpas, FX-ALCB</t>
  </si>
  <si>
    <t>Adreses modulis 1-ieeja ar izolatoru, IP54, EMI-310</t>
  </si>
  <si>
    <t>Adreses modulis 1-ieeja/1-izeja (releja) ar izolatoru, IP54 (rezerve 2 gb.), EMI-311/240</t>
  </si>
  <si>
    <t>Adreses trauksmes poga, oranža (rezerve 2 gb.), ECF221I6</t>
  </si>
  <si>
    <t>Ethernet tīkla komutators; 5 TP RJ45 porti; 10/100 Mbps, JETNET 3005</t>
  </si>
  <si>
    <t>Ugunsnoturīga savienojumu kārba, B100E4-5 FIREBOX</t>
  </si>
  <si>
    <t>Vadības skapis UAS-A1-CC</t>
  </si>
  <si>
    <t>Sadalne 1000x800x300, metāla, IP56,  komplektā ar elektriskajām komponentēm, ventilācija. jauda 14 kW/ 400V. Sadalnes apgaismojums. Rozete, DIN sliede. Spēka ievada līnijas aizsardzības automātslēdzis. Vadības ķēžu aizsardzības automātslēdži. Kontrolleru, moduļu el.barošanas aizsardzības drošinātāji. Motoru aizsardzības automātslēdži 3kW = 4 gab. Mīkstās palaišanas bloki 3kW = 4 gab. Releju bloki 2 CO ar LED moduli. Transformators 230/24VAC. Transformators 230/24VDC. Klemmes, vadi, vadu marķējumi, vadu kanāli, palīgmateriāli, 1000x800x300</t>
  </si>
  <si>
    <t>Adreses modulis 1-ieeja ar izolatoru, DIN sliede, EMI-410</t>
  </si>
  <si>
    <t>Adreses modulis 1-ieeja/1-izeja (releja) ar izolatoru, DIN sliede, EMI-411</t>
  </si>
  <si>
    <t>Elektrobarošanas spēka drošības slēdzis + kontakts, KEM316U+KU1.V</t>
  </si>
  <si>
    <t>KABEĻI</t>
  </si>
  <si>
    <t>Kabelis, JE-H(St)H-FE 180/E30 1x2x0,8</t>
  </si>
  <si>
    <t>Kabelis, JE-H(St)H-FE 180/E30 2x2x0,8</t>
  </si>
  <si>
    <t>Kabelis, NHXH-J E30 5X2,5</t>
  </si>
  <si>
    <t>Kabelis, NHXH-J E30 3X2,5</t>
  </si>
  <si>
    <t>Cauruļu sistēma kabeļu aizsardzībai un stiprināšanai
(ārpus kabeļu trepēm)</t>
  </si>
  <si>
    <t>Kabeļu montāžas papildmateriāli</t>
  </si>
  <si>
    <t>Marķēšanas materiāli</t>
  </si>
  <si>
    <t>Montāžas materiāli, programmēšana</t>
  </si>
  <si>
    <t>Sienu šķērsojumi, urbšana</t>
  </si>
  <si>
    <t>Ugunsdrošais materiāls sienu šķērsojumu aizpildīšanai</t>
  </si>
  <si>
    <t>Programmešana, sistēmas ieregulēšāna un palaišana</t>
  </si>
  <si>
    <t>Izpilddokumentācija</t>
  </si>
  <si>
    <t>UAS-A2</t>
  </si>
  <si>
    <t>Cilpu kontrollers, 1 cilpa, FX-ALCA</t>
  </si>
  <si>
    <t>Konvencionālās zonas adreses modulis, DIN sliede, EMI-410/CZ</t>
  </si>
  <si>
    <t>Adreses modulis 1-ieeja ar izolatoru, EMI-410</t>
  </si>
  <si>
    <t>Adreses modulis 1-ieeja/1-izeja (releja) ar izolatoru rezerve 1gb.), EMI-411</t>
  </si>
  <si>
    <t>Adreses modulis, 1-izeja (releja) ar izolatoru, EMI-401</t>
  </si>
  <si>
    <t>Trauksmes poga, zila (rezerve 2gb.), MCP3A-Y000FG-E01</t>
  </si>
  <si>
    <t>Vadības skapis</t>
  </si>
  <si>
    <t>Sadalne 800x800x300, metāla, IP56,  komplektā ar elektriskajām komponentēm. jauda 2 kW/ 400V. Sadalnes apgaismojums. Rozete, DIN sliede. Spēka ievada līnijas aizsardzības automātslēdzis. Vadības ķēžu aizsardzības automātslēdži. Kontrolleru, moduļu el.barošanas aizsardzības drošinātāji. Releju bloki 2 CO ar LED moduli. Transformators 230/24VAC. Klemmes, vadi, vadu marķējumi, vadu kanāli, palīgmateriāli, 800x800x300</t>
  </si>
  <si>
    <t>Kabelis, NHXH-J E30 5X1,5</t>
  </si>
  <si>
    <t>Ugunsdzēsības automātikas sistēmas UAS, UAS-A1, UAS-A2</t>
  </si>
  <si>
    <t>LOKĀLĀ TĀME NR. 2-9
ELEKTRONISKO SAKARU SISTĒMAS ESS.1 CIS, ESS-AS, AC, ESS-CCTV</t>
  </si>
  <si>
    <t>Tāme sastādīta 2016. gada 1. ceturkšņa  cenās, pamatojoties uz ESS.1, ESS-AS, AC, ESS-CCTV daļas specifikācijām un rasējumiem</t>
  </si>
  <si>
    <t>CENTRĀLĀ IZZIŅOŠANAS SISTĒMA (CIS)</t>
  </si>
  <si>
    <t>Tīkla kontrolieris, PRS-NCO3</t>
  </si>
  <si>
    <t>Mikrofona izsaukuma stacija, LBB4430/00</t>
  </si>
  <si>
    <t>Izsaukuma stacijas klaviatūra, LBB4432/00</t>
  </si>
  <si>
    <t>Akumulatoru baterija , SBL100-12i</t>
  </si>
  <si>
    <t>Rezerves barošanas kontrolieris, PRS-48CH12</t>
  </si>
  <si>
    <t>Jaudas pastiprinātājs 8x60W, LBB4428/00</t>
  </si>
  <si>
    <t>Jaudas pastiprinātājs 4x125W, PRS-4P125</t>
  </si>
  <si>
    <t>Sistēmas kabelis 0,5m, LBB4416/01</t>
  </si>
  <si>
    <t>Sistēmas kabelis 50m, LBB4416/50</t>
  </si>
  <si>
    <t>Sienas skaļrunis 6W, LB1-UM06E-1</t>
  </si>
  <si>
    <t>Griestu skaļrunis 6W, LC1-UM06E-8</t>
  </si>
  <si>
    <t>Skaļruņa ugunsdrošs ietvars, LC1-MFD</t>
  </si>
  <si>
    <t>Līnijas kontroles modulis, LBB4442/00</t>
  </si>
  <si>
    <t>Skapis 19", 42U, 800x800mm, (IT daļas apjoma)</t>
  </si>
  <si>
    <t>19" ventilatoru panelis ar termostātu, (IT daļas apjoma)</t>
  </si>
  <si>
    <t>Līniju kabelis 2x1.0+1.0, fireproof, &gt;=30min</t>
  </si>
  <si>
    <t>Elektriskais kabelis 3x1.5 (izziņošanas aparatūras pieslēgšanai), fireproof, &gt;=30min</t>
  </si>
  <si>
    <t xml:space="preserve">Instalāciju materiāli, </t>
  </si>
  <si>
    <t>APSARDZES SIGNALIZĀCIJAS UN PIEKĻUVES KONTROLES SISTĒMA (AS, AC)</t>
  </si>
  <si>
    <t>Apsardzes un piekļuves kontroles sistēmas kontrolieris, augšēja līmeņa, AX600-8</t>
  </si>
  <si>
    <t>Apsardzes un piekļuves kontroles sistēmas kontrolieris, apakšēja līmeņa, AX600-16</t>
  </si>
  <si>
    <t>Lietotāja vadības panelis ar nolasītāju, CIE702</t>
  </si>
  <si>
    <t>Akumulatoru skapis , AX-BAT</t>
  </si>
  <si>
    <t>Akumulatoru baterejas 17Ah 12V</t>
  </si>
  <si>
    <t>Durvju vadības modulis, DCU605</t>
  </si>
  <si>
    <t>Durvju vadības modulis, DCU601</t>
  </si>
  <si>
    <t>Detektoru vadības modulis, DBC604</t>
  </si>
  <si>
    <t>Ieeju/izeju modulis, IOU603</t>
  </si>
  <si>
    <t>Karšu nolasītājs , Rosslare AYJR-12B</t>
  </si>
  <si>
    <t>Karšu nolasītājs ar kodu, Rosslare AYC-Q64B</t>
  </si>
  <si>
    <t>Adrešu/zonu moduļu komplekts (10gab.) 1-10, AUI1-10</t>
  </si>
  <si>
    <t>Adrešu/zonu moduļu komplekts (10gab.) 11-20, AUI11-20</t>
  </si>
  <si>
    <t>Avārijas izeju durvju poga, Eff-Eff 1385</t>
  </si>
  <si>
    <t>Durvju sprūds (fail-unlocked), Eff-Eff 332.80 *</t>
  </si>
  <si>
    <t>Durvju sprūds (ar manuālu režīmu pārslēdzi) (fail-locked), Eff-Eff 118E *</t>
  </si>
  <si>
    <t>Durvju elektromehāniskā atslēga, Eff-Eff 809 *</t>
  </si>
  <si>
    <t>Elektromagnēts durvju atvērta stāvokļa fiksēšanai, YD-605</t>
  </si>
  <si>
    <t>Kustības sensors IR, Optex</t>
  </si>
  <si>
    <t>Kustības sensors 360gr., Optex</t>
  </si>
  <si>
    <t>Stiklu plīšanas sensors</t>
  </si>
  <si>
    <t>Kustības sensora kronšteins</t>
  </si>
  <si>
    <t>Durvju magnētiskais kontakts (cilindrisks, durvju blokā iebūvēts) *</t>
  </si>
  <si>
    <t>Kabelis 4x2x0,5, kat.6, UTP</t>
  </si>
  <si>
    <t>Kabelis 2x1,0mm2</t>
  </si>
  <si>
    <t>Kabelis 6x0,22mm2</t>
  </si>
  <si>
    <t>Kabelis 4x0,8mm2</t>
  </si>
  <si>
    <t>Invalidu WC izsaukuma sistēma (pieslēgt signālu uz apsardzes IOU603 moduli)</t>
  </si>
  <si>
    <t>Centrālais modulis ar sirēnu un indikāciju, ELSO SIGMA</t>
  </si>
  <si>
    <t>Izsaukuma poga ar auklu, ELSO SIGMA</t>
  </si>
  <si>
    <t>Izsaukuma poga (150mm no grīdas līmeņa), ELSO SIGMA</t>
  </si>
  <si>
    <t>Apstiprināšanas/nomešanas poga, ELSO SIGMA</t>
  </si>
  <si>
    <t>Barošanas bloks 24V 0,2A</t>
  </si>
  <si>
    <t>* Durvju aprīkojums iekļauts durvju specifikācijā. Magnētiskos kontaktus iestrādāt durvīs, iekļauti durvju specifikācijā. Pozīcijas izmaksās ievērtēt iekārtu pieslēgšanas un ar to saistītās palīgmateriālu un mehanismu izmaksas</t>
  </si>
  <si>
    <t>VIDEONOVĒROŠANAS SISTĒMA (CCTV)</t>
  </si>
  <si>
    <t>Videonovērošanas kamera 2Mpx,IBP221-1I
Sarix Pro Indoor Bullet, ar IR apgaismojumu, IBP221-1I</t>
  </si>
  <si>
    <t>Videonovērošanas kamera 3Mpx,IBP324-1R
Sarix Pro Environmental Bullet, ar IR apgaismojumu, ārēja, IBP324-1R</t>
  </si>
  <si>
    <t>Videokamera montāžai virs apmetuma ar IR apgaismojumu IMP321-1RS Sarix Pro Environment IR Dome, IMP321-1RS</t>
  </si>
  <si>
    <t>Panoramas 270gr. Videokamera ārēja. Optera, IMM12027-1EP</t>
  </si>
  <si>
    <t>Kameras kronšteins, WMVE-SR</t>
  </si>
  <si>
    <t>Stiprinājums uz ēkas stūra, IMM-CM</t>
  </si>
  <si>
    <t>Videoserveris DSSRV2, 24Tb, RAID, DSSRV2-240RD-EUK</t>
  </si>
  <si>
    <t>Kameras licence (8 iekļautās), DS-SW-CAM</t>
  </si>
  <si>
    <t>PoE+ adapteris</t>
  </si>
  <si>
    <t>Barošanas bloks 24V 5A, MCS4-2</t>
  </si>
  <si>
    <t>Pārsprieguma aizsardība PoE+ RJ45</t>
  </si>
  <si>
    <t>Ārējo kameru korpusu sazēmējums</t>
  </si>
  <si>
    <t>Elektronisko sakaru sistēmas ESS.1 CIS, ESS-AS, AC, ESS-CCTV</t>
  </si>
  <si>
    <t>LOKĀLĀ TĀME NR. 2-10
ELEKTRONISKO SAKARU SISTĒMAS ESS DATA, ESS-TA</t>
  </si>
  <si>
    <t>Tāme sastādīta 2016. gada 1. ceturkšņa  cenās, pamatojoties uz ESS, ESS-TA daļas specifikācijām un rasējumiem</t>
  </si>
  <si>
    <t>DATORU TĪKLI</t>
  </si>
  <si>
    <t>Ventilatoru panelis 19", 2 vent., NSYECVT300</t>
  </si>
  <si>
    <t>Ventilatoru panelis 19", 3-vent., NSYECVT3V440</t>
  </si>
  <si>
    <t>Termostata panelis 19", NSYCRTM1UVTG</t>
  </si>
  <si>
    <t>Vertikāls barošanas panelis ar aizsardzību (Schuco), NSYAPUS12CB</t>
  </si>
  <si>
    <t>19" barošanas panelis ar aizsardzību (Schuco), NSYAPU19S6FT</t>
  </si>
  <si>
    <t>Vertikālie kabeļu organizatori 42U, NSYPEPM42UBTR</t>
  </si>
  <si>
    <t>Horizontālie kabeļu organizatori 19", NSYCRTM1U40B</t>
  </si>
  <si>
    <t>Komutācijas skapju zemēšanas komplekts, Actassi</t>
  </si>
  <si>
    <t>Komutācijas skapju montāžas komplekts, Actassi</t>
  </si>
  <si>
    <t>Savienojumu panelis optikai, 96 dz., SM, OFDU-TS3-08-96-DLC S-ZP</t>
  </si>
  <si>
    <t>Savienojumu panelis optikai, 96 dz., MM, OM3, OFDU-TS3-08-96-DLC M-ZP</t>
  </si>
  <si>
    <t>Savienojumu panelis optikai, 24 dz., SM, MCNP-1S-24-DLC S-C02</t>
  </si>
  <si>
    <t>19" savienojuma panelis 50x2, krone LSA+</t>
  </si>
  <si>
    <t>Rozete 2xRJ45, kat.6, z/a montāžai</t>
  </si>
  <si>
    <t>Rozete 2xRJ45, kat.6, montāžai kabeļu penālī</t>
  </si>
  <si>
    <t>Rozete 2xRJ45, kat.6, montāžai pie kabeļu plaukta (WiFi+LCD)</t>
  </si>
  <si>
    <t>Rozete 2xRJ45, kat.6, montāžai mēbelēs</t>
  </si>
  <si>
    <t>Rozete RJ45, kat.6, virs apmetuma (WiFi)</t>
  </si>
  <si>
    <t>Rozete 2xRJ45, kat.6, virs apmetuma (Multimedia)</t>
  </si>
  <si>
    <t>Rozete 2xRJ45, kat.6, virs apmetuma (server telpās)</t>
  </si>
  <si>
    <t>Pieslēguma ligzda RJ-45, kat.6</t>
  </si>
  <si>
    <t>Savienojuma kabelis RJ45-RJ45, kat.6, L=0,5m (KS)</t>
  </si>
  <si>
    <t>Savienojuma kabelis RJ45-RJ45, kat.6, L=1,0m (KS)</t>
  </si>
  <si>
    <t>Savienojuma kabelis RJ45-RJ45, kat.6, L=5,0m (Starp KS)</t>
  </si>
  <si>
    <t>Savienojuma kabelis RJ45-RJ45, kat.6, L=2,0m (Lietotājiem)</t>
  </si>
  <si>
    <t>Spraudnis ar auklu FO, SM, LC</t>
  </si>
  <si>
    <t>Spraudnis ar auklu FO, MM OM3, LC</t>
  </si>
  <si>
    <t>Spraudnis RJ45, kat.6</t>
  </si>
  <si>
    <t>Montāžas skapis 800x800x300mm, NSYS3D8830T</t>
  </si>
  <si>
    <t>Caurule D=50mm,, Evocab HARD</t>
  </si>
  <si>
    <t>Caurule D=20mm, Evoel FM</t>
  </si>
  <si>
    <t>Montāžas aksesuāri caurulēm</t>
  </si>
  <si>
    <t>Kabeļu plaukts stāvvadam 500mm, WIBE</t>
  </si>
  <si>
    <t>Kabeļu plaukta stiprinājumi, WIBE</t>
  </si>
  <si>
    <t>Kabeļu savilces, baltās, IMT38068</t>
  </si>
  <si>
    <t>Optisko kabeļu mērījumi, protokols, FLUKE</t>
  </si>
  <si>
    <t>Data kabeļu mērījumi, protokols, FLUKE</t>
  </si>
  <si>
    <t>MHS kabeļa mērījumi, protokols, FLUKE</t>
  </si>
  <si>
    <t>Pagraba stāvā pārslēdzami kabeļi</t>
  </si>
  <si>
    <t>TF Kable 1. MHS 50x2x0,5 2014</t>
  </si>
  <si>
    <t>12F UTARM SM 0652D 2015 03A 1002</t>
  </si>
  <si>
    <t>Optiskais kabelis caurulē PipeLife 25x2,3 A PE80 PN10 SDR 11 09 04 ISO 4427</t>
  </si>
  <si>
    <t>NESTOR CABLES VMOHBU-TL 50x2x0,5 18/2011</t>
  </si>
  <si>
    <t>PRYSMIAN DESKWAVE DW104-9-12 34/2006 UNITUBE INDOOR - OUTDOOR 12 9/125 LSOH</t>
  </si>
  <si>
    <t>FYOVD2PMU 2x6x... 31133 NK CABLES 2001</t>
  </si>
  <si>
    <t>PLASTICAVI - BELCONN - 09/2005-OPTICAL CABLE TOL1 24 1 (24 SMR)/WM - LS2H UV-R</t>
  </si>
  <si>
    <t>DRAKA VC FIBRE 1/0 CT 0 DA LSHF 1. OkN 24 SM2D 1016964 05 91170301</t>
  </si>
  <si>
    <t>TEL. O.F.-CABLE [SMMC] UM CABLE ... LT</t>
  </si>
  <si>
    <t>UTP- QUBIX by CCS CPR 6707 U/UTP 4P 24AWG 100 OHM CAT.5E ISO/IEC 11801 EN 50288-3-1 ANSI/TIA-568-C.2 CMX 75 274 20/15</t>
  </si>
  <si>
    <t>Precizējamie kabeļi</t>
  </si>
  <si>
    <t>Savienojošās uzmavas, materiāli</t>
  </si>
  <si>
    <t>Kabeļu mērījumi, protokoli, FLUKE</t>
  </si>
  <si>
    <t>Kabeļu plaukts KHZP-600, WIBE</t>
  </si>
  <si>
    <t>Kabeļu plaukta montāžas komplekts, WIBE</t>
  </si>
  <si>
    <t>TELPU APRĪKOJUMS (TA)</t>
  </si>
  <si>
    <t>Zemapmetuma kārba ar vāku 155x155x64mm (vadībai), KO125/1L</t>
  </si>
  <si>
    <t>Zemapmetuma kārba ar vāku 60x66mm (izvadiem)</t>
  </si>
  <si>
    <t>Caurule d=50mm dubultsienu, EVOCAB FLEX</t>
  </si>
  <si>
    <t xml:space="preserve">Caurules stiprinājumi, EVOCAB </t>
  </si>
  <si>
    <t>Elektronisko sakaru sistēmas ESS DATA, ESS-TA</t>
  </si>
  <si>
    <t>paka</t>
  </si>
  <si>
    <t>LOKĀLĀ TĀME NR. 2-11
VADĪBAS UN AUTOMATIZĀCIJAS SISTĒMAS, SAULES AIZSARDZĪBAS SISTĒMAS VADĪBA</t>
  </si>
  <si>
    <t>Tāme sastādīta 2016. gada 1. ceturkšņa  cenās, pamatojoties uz VAS, SAS daļas specifikācijām un rasējumiem</t>
  </si>
  <si>
    <t>PAGRABS</t>
  </si>
  <si>
    <t>PVS-09 (Aukstumapgāde)</t>
  </si>
  <si>
    <t>Procesu kontrollers, 16IO, Trend, IQ4E/32/BAC/230</t>
  </si>
  <si>
    <t>Paplašinājuma modulis, 8UIO, Trend, IQ4/IO/8UIO</t>
  </si>
  <si>
    <t>Paplašinājuma modulis, 8DO, Trend, IQ4/IO/8DO</t>
  </si>
  <si>
    <t>Paplašinājuma modulis, 16DI, Trend, IQ4/IO/16DI</t>
  </si>
  <si>
    <t>SIP ModBus pārveidotājs, Synapsis, SIP/MODM/D/32VIQ</t>
  </si>
  <si>
    <t>SIP M-bus pārveidotājs, Synapsis, SIP/MBUS/D/60VIQ</t>
  </si>
  <si>
    <t>M-bus līnijas kontrollers 60 iekārtām, Relay, PW60</t>
  </si>
  <si>
    <t>Operatora panelis, 15", 1024x768, Bacnet IP</t>
  </si>
  <si>
    <t>Ethernet tīkla komutators; 8 TP RJ45 porti; 10/100 Mbps; 24VDC, JETNET 3008</t>
  </si>
  <si>
    <t>RS-485 Hub/4 Ch. - Modbus tīkla komutators, ICP DAS, I-7514U-G-CR</t>
  </si>
  <si>
    <t>Modbus RS-485 / TCP/IP pārveidotājs, Westermo, EDW100</t>
  </si>
  <si>
    <t>Maršrutētājs; 5 10/100 Mbit; 5 10/100/1000 Mbit Ethernet porti; bezvadu; 128MB DDR2 SDRAM, Mikrotik, RB2011UiAS-2HnD-IN</t>
  </si>
  <si>
    <t>Lauka iekārtas</t>
  </si>
  <si>
    <t>Temperatūras devējs -40°...+100°C, iegremdējams, komplektā ar čaulu, Trend, TB/TI/S + čaula</t>
  </si>
  <si>
    <t>Telpas temperatūras devējs, 0...50 °C, Trend, TB/TS</t>
  </si>
  <si>
    <t>PVS-01 (PN1)</t>
  </si>
  <si>
    <t>Ethernet tīkla komutators; 5 TP RJ45 porti; 10/100 Mbps; 24VDC, JETNET 3005</t>
  </si>
  <si>
    <t>Gaisa vārstu izpildmehānisms 7 Nm, 2pt, 24 VAC/VDC, 1.5 m2, slēdži., Siemens, GMA126.1E</t>
  </si>
  <si>
    <t>Gaisa spiediena devējs 0-2500 Pa, 0-10V, IP54, Produal, PEL2500</t>
  </si>
  <si>
    <t>Gaisa diferenc. spiediena slēdzis, 20...600 Pa, Siemens, PS600</t>
  </si>
  <si>
    <t>Aizsalšanas devējs, relejs, auto reset, 6m, Siemens, QAF81.6</t>
  </si>
  <si>
    <t>Gaisa kvalitātes devējs CO2+VOC gaisa vadā, 0...2000 ppm, 0-10V, Siemens, QPM2102</t>
  </si>
  <si>
    <t>Temperatūras devējs -40°...+100°C, iegremdējams un gaisa vadiem, Trend, TB/TI/S</t>
  </si>
  <si>
    <t>PVS-02 (PN2)</t>
  </si>
  <si>
    <t>PVS-03 (PN3)</t>
  </si>
  <si>
    <t>PVS-04 (PN4)</t>
  </si>
  <si>
    <t>PVS-05 (PN5)</t>
  </si>
  <si>
    <t>PVS-06 (PN6)</t>
  </si>
  <si>
    <t>PVS-07 (PN7)</t>
  </si>
  <si>
    <t>PVS-08 (PN8)</t>
  </si>
  <si>
    <t>1.STĀVS</t>
  </si>
  <si>
    <t>1VS-10</t>
  </si>
  <si>
    <t>Telpu klimata kontrollers, Bacnet, Trend, IQ412/230</t>
  </si>
  <si>
    <t>Modbus TCP/IP perifērijas moduļu savienotājs, Wago, 750-352</t>
  </si>
  <si>
    <t>Barošanas modulis 24 VDC/ 230 VAC, Wago, 750-602</t>
  </si>
  <si>
    <t>Kopnes gala modulis, Wago, 750-600</t>
  </si>
  <si>
    <t>8-kanālu digitālo izeju modulis 24 VDC, 0.5 A, Wago, 750-530</t>
  </si>
  <si>
    <t>8-kanālu digitālo ieeju modulis, 24 VDC, 3.0 ms, Wago, 750-430</t>
  </si>
  <si>
    <t>Telpas devējs, Wallbus, Trend, RS-WMB-T</t>
  </si>
  <si>
    <t>2.STĀVS</t>
  </si>
  <si>
    <t>2VS-11</t>
  </si>
  <si>
    <t>Telpu klimata vadība</t>
  </si>
  <si>
    <t>Sadalne 230x330x110mm, IP65/  aizsardzības automātslēdzis, releji, vadi, klemmes, palīgmateriāli, 230x330x110mm</t>
  </si>
  <si>
    <t>3.STĀVS</t>
  </si>
  <si>
    <t>3VS-12</t>
  </si>
  <si>
    <t>4.STĀVS</t>
  </si>
  <si>
    <t>4VS-13</t>
  </si>
  <si>
    <t>5.STĀVS</t>
  </si>
  <si>
    <t>5VS-14</t>
  </si>
  <si>
    <t>Gaismas spilgtuma devējs, 0…20000 lux, LLO20K</t>
  </si>
  <si>
    <t>Gaisa temperatūras um mitruma devējs, −40...+70 °C, 0...100 % r. h., 0-10V un āra montāžas piederumi, Siemens, QFA3160 + AQF3100</t>
  </si>
  <si>
    <t>Kabelis, Belden 984NH</t>
  </si>
  <si>
    <t>Kabelis, J-Y(St)Y(1x2x0,8)</t>
  </si>
  <si>
    <t>Kabelis, J-Y(St)Y(2x2x0,8)</t>
  </si>
  <si>
    <t>Kabelis, J-Y(St)Y(3x2x0,8)</t>
  </si>
  <si>
    <t>Kabelis, LiYCY 2x0,75</t>
  </si>
  <si>
    <t>Kabelis, LiYCY 3x0,75</t>
  </si>
  <si>
    <t>Kabelis, LiYCY 4x0,75</t>
  </si>
  <si>
    <t>Kabelis, NYM 3x2,5</t>
  </si>
  <si>
    <t>Kabelis, NYM 5x4</t>
  </si>
  <si>
    <t>Kabelis, NYM 5x6</t>
  </si>
  <si>
    <t>Kabelis, NYM-J 1x6</t>
  </si>
  <si>
    <t>Kabelis, Y-JZ 3x1,5</t>
  </si>
  <si>
    <t>Kabelis, Y-JZ 5x0,75</t>
  </si>
  <si>
    <t>Kabelis, Y-JZ 7x0,75</t>
  </si>
  <si>
    <t>Kabelis, Y-OZ 2x0,75</t>
  </si>
  <si>
    <t>Gofrētas caurules (ar montāžas/palīg-materiāliem), EVOEL FM  d=25</t>
  </si>
  <si>
    <t>Plastmasas caurules (ar montāžas/palīg-materiāliem), EVOEL SL  d=30</t>
  </si>
  <si>
    <t>Plastmasas caurules UV noturīgas (ar montāžas/palīg-materiāliem)</t>
  </si>
  <si>
    <t>Kabeļu plaukts (ar montāžas/palīg-materiāliem), MEKA KS80-200</t>
  </si>
  <si>
    <t>Kabeļu izvads jumtā, kronšteins āra devēju un iekārtu montāžai</t>
  </si>
  <si>
    <t>Savienojuma kārbas</t>
  </si>
  <si>
    <t>DARBA STACIJA</t>
  </si>
  <si>
    <t>Vizualizācijas programnodrošinājums 963S/3users, 5WEB USERS/ BASE/ PLANTviewer/ TRENDviewer/LOGviewer/ALARMviewer/e-mail alarming/ ARCHIVE/ 1000dp</t>
  </si>
  <si>
    <t>SAS - saules aizsardzības sistēmas vadība</t>
  </si>
  <si>
    <t>Virsapmetuma 18 moduļu sadale Kaedra;
komplektā ar aizsardzības automātslēdžiem, elektriskajām komponentēm, vadiem, klemmēm, montāžas palīgmateriāliem, marķējums, 
montēt virs piekaramajiem griestiem, Sadalne v/a 18mod</t>
  </si>
  <si>
    <t>Divpozīciju "taster" slēdzis ar apzīmējumu augšā/lejā; 
saskaņā ar interjeru (rezerve 2gb.), TASTER slēdzis</t>
  </si>
  <si>
    <t>Zemapmetuma nozarkārba, Nozarkārba z/a</t>
  </si>
  <si>
    <t>Āra izpildījuma savienojuma kārba, IP65, UV noturīga</t>
  </si>
  <si>
    <t>Kabelis, UV noturīgs, A-2Y(L)2Y 4X2X0.8</t>
  </si>
  <si>
    <t>Kabelis, H05 RR-F 4G 0,75 (sw)</t>
  </si>
  <si>
    <t>Kabelis, J-Y(St)Y (2x2x0,8)</t>
  </si>
  <si>
    <t>Kabelis, J-Y(St)Y (4x2x0,8)</t>
  </si>
  <si>
    <t>Cauruļu sistēma kabeļu aizsardzībai un stiprināšanai</t>
  </si>
  <si>
    <t>Sienu šķērsojumi, urbšana, aizdare</t>
  </si>
  <si>
    <t>Kabeļu instalācijas palīgmateriāli</t>
  </si>
  <si>
    <t>Vadības un automatizācijas sistēmas, saules aizsardzības sistēmas vadība</t>
  </si>
  <si>
    <t>LOKĀLĀ TĀME NR. 3-1
ELEKTROAPGĀDE, ĀRĒJIE LIETOTĀJA TĪKLI</t>
  </si>
  <si>
    <t>Tāme sastādīta 2016. gada 1. ceturkšņa  cenās, pamatojoties uz ELT daļas specifikācijām un rasējumiem</t>
  </si>
  <si>
    <t>22-00000</t>
  </si>
  <si>
    <t>Kabelis ar vara dzīslām – šķ.-gr. 4x4.0mm2, NYY-J</t>
  </si>
  <si>
    <t>Viniplasta caurule – dn=32mm, zemē guldāma, P32</t>
  </si>
  <si>
    <t>Viniplasta caurule ar buksieri– dn=110mm, zemē guldāma, P110</t>
  </si>
  <si>
    <t>Viniplasta caurule – dn=110mm, pamatos, P110</t>
  </si>
  <si>
    <t>Zibensaizsardzība un zemējums (ELT)</t>
  </si>
  <si>
    <t>Vertikālais zemētājs - dziļurbums – l=19.5m; Æ20mm; 219/20, OBO BETTERMAN</t>
  </si>
  <si>
    <t>Vertikālais zemētājs – l=1.5m; Æ20mm; 219/20, OBO BETTERMAN</t>
  </si>
  <si>
    <t>Spice vertikālam zemētājam; 1819/20, OBO BETTERMAN</t>
  </si>
  <si>
    <t>Uzgalis vertikālam zemētājam; 1820/20, OBO BETTERMAN</t>
  </si>
  <si>
    <t>Kopne 30x4mm, OBO BETTERMAN</t>
  </si>
  <si>
    <t>Paralēlā savienojuma spaile (RD10PVC ar RD8  stiepli no jumta), 223/DIN, OBO BETTERMAN</t>
  </si>
  <si>
    <t>Vertikālais zibensnovadītājs - Æ 10mm, RD10PVC, OBO BETTERMAN</t>
  </si>
  <si>
    <t>Esošā zemējuma demontāža</t>
  </si>
  <si>
    <t>Esošā zemējuma padziļināšana</t>
  </si>
  <si>
    <t>Elektroapgāde, ārējie lietotāja tīkli</t>
  </si>
  <si>
    <t>Tāme sastādīta 2016. gada 1. ceturkšņa  cenās, pamatojoties uz ĢP daļas specifikācijām un rasējumiem</t>
  </si>
  <si>
    <t>DEMONTĀŽAS APJOMI (GP-06)</t>
  </si>
  <si>
    <t>31-00000</t>
  </si>
  <si>
    <t>Betons un asfalts</t>
  </si>
  <si>
    <t>Ceļa apmale b=150mm</t>
  </si>
  <si>
    <t>Koku izciršana, celmu izrakšana</t>
  </si>
  <si>
    <t>SEGUMI UN APMALES</t>
  </si>
  <si>
    <t>Betona bruģakmens brauktuvēm (tips S3)</t>
  </si>
  <si>
    <t>Betona bruģakmens 80mm (bruģa tips P9-8 Siguldas bloks vai analogs)</t>
  </si>
  <si>
    <t>Betona bruģakmens gājēju zonās un apmalei (tips s4)</t>
  </si>
  <si>
    <t>Betona bruģakmens brauktuvei (rekonstruējams) (tips S5)</t>
  </si>
  <si>
    <t>Betona bruģakmens 80mm (izmantot bruģakmeni, kas iegūts esošā seguma demontāžas laikā, sk. GP-8)</t>
  </si>
  <si>
    <t>Betona bruģakmens brauktuvei (rekonstruējams) (tips S6)</t>
  </si>
  <si>
    <t>Oļu segums (tips S8)</t>
  </si>
  <si>
    <t>Apmales</t>
  </si>
  <si>
    <t>Betona apmale CA 100.22.15 (Siguldas bloks vai analogs)</t>
  </si>
  <si>
    <t>Betona apmale IA-2 (Siguldas bloks vai analogs)</t>
  </si>
  <si>
    <t>APZAĻUMOŠANA</t>
  </si>
  <si>
    <t>Zāliens (tips S1)</t>
  </si>
  <si>
    <t>Sijāta auglīga augsne min. 100mm</t>
  </si>
  <si>
    <t>Zāliena sēklu maisījums EuroGrass DIY Classic vai analogs</t>
  </si>
  <si>
    <t>Stiprināts zāliens (tips S2)</t>
  </si>
  <si>
    <t>Ritter plastikāta šūnas</t>
  </si>
  <si>
    <t>Sijātas melnzemes (50%) un dolomīta šķembu (50%) maisījums</t>
  </si>
  <si>
    <t>Stādījumu zona (tips S7)</t>
  </si>
  <si>
    <t>Sijāta auglīga augsne min. 300mm</t>
  </si>
  <si>
    <t>Sarkanais ozols; koka nostiprināšanai izmantot virpotus, impregnētus mietus Ø5cm un stiprinājuma lentas</t>
  </si>
  <si>
    <t>Parastais pīlādzis; koka nostiprināšanai izmantot virpotus, impregnētus mietus Ø5cm un stiprinājuma lentas</t>
  </si>
  <si>
    <t>Lauku kļava; koka nostiprināšanai izmantot virpotus, impregnētus mietus Ø5cm un stiprinājuma lentas</t>
  </si>
  <si>
    <t>Baltais grimonis (stādīšanas attālums 1m)</t>
  </si>
  <si>
    <t>Esošo koku pārstādīšana</t>
  </si>
  <si>
    <t>LABIEKĀRTOJUMA ELEMENTI (GP-04; )</t>
  </si>
  <si>
    <t>Apgaismes ķermeņi uz staba (5m), piem. Bega Pole top luminare 99878 LED 25,5W (AR Elektro SIA)</t>
  </si>
  <si>
    <t>Prožektora tipa apgaismes ķermeņi, piem. Bega Floodlight 77702 LED 29W (AR Elektro SIA)</t>
  </si>
  <si>
    <t>Soli, piem. Kaari (ar atzveltni) (Extery SIA)</t>
  </si>
  <si>
    <t>Atkritumu urnas, piem. Vandal 75 (Extery SIA)</t>
  </si>
  <si>
    <t>Velosipēdu turētāji, piem. Kaar 1000 (Extery SIA)</t>
  </si>
  <si>
    <t>Kāpnes (sal. dz. betona pakāpieni, 3 pakāpieni; 4,5m platums)</t>
  </si>
  <si>
    <t>Kopsavilkuma aprēķini pa darbu vai konstruktīvo elementu veidiem Nr.</t>
  </si>
  <si>
    <t>Vispārējie būvdarbi</t>
  </si>
  <si>
    <t>Par kopējo summu, EUR</t>
  </si>
  <si>
    <t>Kopēja darbietilpība, c/st.</t>
  </si>
  <si>
    <t>Tāme sastādīta</t>
  </si>
  <si>
    <t>Nr.p.k</t>
  </si>
  <si>
    <t>Kods, tāmes, Nr.</t>
  </si>
  <si>
    <t>Darba veids vai konstruktīvā elementa nosaukums</t>
  </si>
  <si>
    <t>Tāmes izmaksas        (EUR)</t>
  </si>
  <si>
    <t>tai skaitā</t>
  </si>
  <si>
    <t>Darbietilpība (c/h)</t>
  </si>
  <si>
    <t>Darba alga         (EUR)</t>
  </si>
  <si>
    <t>Materiāli         (EUR)</t>
  </si>
  <si>
    <t>Mehānismi (EUR)</t>
  </si>
  <si>
    <t>tai skaitā darba aizsardzība</t>
  </si>
  <si>
    <t>PAVISAM KOPĀ</t>
  </si>
  <si>
    <t>Iekšējie inženiertīkli</t>
  </si>
  <si>
    <t>Ārējie inženiertīkli</t>
  </si>
  <si>
    <t>Labiekārtošana</t>
  </si>
  <si>
    <t>Būvniecības koptāme</t>
  </si>
  <si>
    <t>Objekta nosaukums</t>
  </si>
  <si>
    <t>Objekta izmaksas (EUR)</t>
  </si>
  <si>
    <t>  </t>
  </si>
  <si>
    <t>PVN 21%</t>
  </si>
  <si>
    <t>14-00000</t>
  </si>
  <si>
    <t>Adrešu/zonu moduļu komplekts (10gab.) 21-30, AUI21-30</t>
  </si>
  <si>
    <t>Materiālu, būvgružu transporta izdevumi</t>
  </si>
  <si>
    <t>Veikt nepieciešamos pasākumus blakus ēku fasāžu un jumtu aizsardzībai</t>
  </si>
  <si>
    <t>5. stāva logu izbūvju demontāža pa asīm AA un DD</t>
  </si>
  <si>
    <t>Gāzbetona bloku sienas daļu demontāža 1.75 augstumā (starp logu izbūvēm 5. stāvā pa asīm AA un DD)</t>
  </si>
  <si>
    <t>Dubult-T tērauda siju demontāža palodžu līmenī pa asīm AA un DD</t>
  </si>
  <si>
    <t>Saliekamā dzelzsbetona pārseguma paneļi 5970x1490x300mm svars 1,37 t</t>
  </si>
  <si>
    <t>Mūra sienas posms (3600x3000x400mm)</t>
  </si>
  <si>
    <t>Grunts rakšana atbalsta sienām, kāpnēm un zem zobrata pamatnes</t>
  </si>
  <si>
    <t>Grunts atpakaļ atbēršana atbalsta sienām, kāpnēm</t>
  </si>
  <si>
    <t>Liekā grunts transports no būvbedres atbalsta sienām, kāpnēm un zem zobrata pamatnes</t>
  </si>
  <si>
    <t>Elastīgs salizturīgs šuvotājs Mapeflex PU 40</t>
  </si>
  <si>
    <t>Blietētas šķembas 100mm, frakcija 16/32</t>
  </si>
  <si>
    <t>Keramzītbetona bloki b=250mm</t>
  </si>
  <si>
    <t>Cinkots metināts platformas režģis 34*38/30*3 1017x540</t>
  </si>
  <si>
    <t>Cinkots metināts platformas režģis 34*38/30*3 990x540</t>
  </si>
  <si>
    <t xml:space="preserve"> - FIBO BI stiegrojums Ø4</t>
  </si>
  <si>
    <t xml:space="preserve"> - Stiegrojums Ø8 enkurot mūrī ar ķīmisko enkurmasu HIlTI HIT RE 500</t>
  </si>
  <si>
    <t>Mon. dz. betona spilvenu stiegrošana ar armatūru Ø8, ar armatūras ierobežotājiem siets 100x100mm</t>
  </si>
  <si>
    <t>Vītņstieņi M8 komplekts (garumu skatīt rasējumā)</t>
  </si>
  <si>
    <t>Vītņstieņi M12 komplekts (garumu skatīt rasējumā)</t>
  </si>
  <si>
    <t>Vīņstieņa M12 komplekts (enkurot izmantojot ķīmisko enkurmasu HILTI HIT-RE 500)</t>
  </si>
  <si>
    <t>Dībeļenkurs HILTI HSA M6x65mm</t>
  </si>
  <si>
    <t>5. stāva kopturi KT-1 - KT-15; KU-1 - KU-8, detaļas KL (BK-210 - BK-214; BK-202 tikai jumta profilloksne)</t>
  </si>
  <si>
    <t>Metāla konstrukciju ugunsdrošais krāsojums 60 min. (apjoms dots visai jaunajai 5 stāva jumta terauda konstrukcijai)</t>
  </si>
  <si>
    <t>Metāla konstrukciju pretkorozijas krāsojums</t>
  </si>
  <si>
    <t>Vītņstieņa M16 komplekts (enkurot izmantojot ķīmisko enkurmasu HILTI HIT-RE 500)</t>
  </si>
  <si>
    <t>Vītņstieņa M20 komplekts (enkurot izmantojot ķīmisko enkurmasu HILTI HIT-RE 500)</t>
  </si>
  <si>
    <t>Neoprēna lenta 10x80mm</t>
  </si>
  <si>
    <t>Vītņstieņa M16 komplekts (enkurot izmantojot ķīmisko enkurmasu HILTI HIT-RE 500-SD)</t>
  </si>
  <si>
    <t>Blietētu šķembu pamatojums 80mm, frakcija 16/32</t>
  </si>
  <si>
    <t>Enkurošanas skrūve HILTI HUS3-H8 solis 500mm</t>
  </si>
  <si>
    <t>Blietētu šķembu pamatojums 80mm, frakcija 8/16</t>
  </si>
  <si>
    <t>Blietētu škembu pamatojums 100mm, frakcija 8/16</t>
  </si>
  <si>
    <t>Hidroizolācija Weber tec Superflex D2</t>
  </si>
  <si>
    <t xml:space="preserve">Mitrumā briestoša lenta </t>
  </si>
  <si>
    <t>Blietēts šķembu pamatojums 80mm, frakcija 16/32</t>
  </si>
  <si>
    <t>Bultskrūve M12 komplekts</t>
  </si>
  <si>
    <t>Vītņstieņa M14 komplekts (enkurot izmantojot ķīmisko enkurmasu HILTI HIT-RE 500-SD)</t>
  </si>
  <si>
    <t xml:space="preserve"> - FIBO BI armatūra Ø4 mm</t>
  </si>
  <si>
    <t>Keramzītbetona bloku mūris FIBO 3 t=300mm</t>
  </si>
  <si>
    <t>Grīdu virsējās kārtas ~10cm demontāža 1. stāvā, t.sk. K1.1 kāpņu telpā un vējtverī K1.1a</t>
  </si>
  <si>
    <t>Ailu izkalšana mūra ārsienās 5.st. BB-CC uz 1 un 14</t>
  </si>
  <si>
    <t>Logu apmaļu demontāža pagrabstāvā</t>
  </si>
  <si>
    <t>gab</t>
  </si>
  <si>
    <t>Esošā lifta demontāža</t>
  </si>
  <si>
    <t>Jumta pārbūves parapets (ARD-01-02)</t>
  </si>
  <si>
    <t>Papildus siltinājums starp jumta apkopes margām (Paroc extra 50mm koka karkasā, apšūts ar OSB 18mm)</t>
  </si>
  <si>
    <t>Jauna jumta izbūves parapets (ARD-01-03)</t>
  </si>
  <si>
    <t>Jauna jumta izbūves parapets ap K3</t>
  </si>
  <si>
    <t>Jumta hidroizolācijas apakšklājs Icopal SBS Polar parapeta jumta pusē 600mm augstumā</t>
  </si>
  <si>
    <t>Jumta hidroizolācijas virsklājs Icopal SBS Polar Top Noxite parapeta jumta pusē 600mm augstumā</t>
  </si>
  <si>
    <t>Siltumizolācija Paroc Paroc Linio 15 70+70mm, iesk. līmjavu un dībeļus</t>
  </si>
  <si>
    <t>Jauna jumta izbūves parapets uz K3 (ARD)</t>
  </si>
  <si>
    <t>Siltumizolācija Paroc Paroc Linio 15 70+70mm, jumta pusē, iesk. līmjavu un dībeļus</t>
  </si>
  <si>
    <t>Starpslānis starp koka paneļiem un ventilējamu metāla fasādes sistēmu</t>
  </si>
  <si>
    <t>Koka latojuma 45x45mm montāža</t>
  </si>
  <si>
    <t>Loga izbūves augšējais elements (ARD-01-04) (latojums 45x45mm, OSB, bitumena ruļļmateriāls)</t>
  </si>
  <si>
    <t>Loga izbūves sānu elements (ARD-01-06) (latas 45x45mm, OSB)</t>
  </si>
  <si>
    <t>Esošo sienu siltināšana ar akmens vati Paroc Linio 15 70+70mm, iesk. līmjavu Henkel Ceresit CT190 un stiprinājumus - enkurstiegras gāzbetonam ar iedziļinātu galvu un nosegtapu</t>
  </si>
  <si>
    <t>Silikona dekoratīvā apmetuma Henkel Ceresit CT74,  grauds ≤1,5mm</t>
  </si>
  <si>
    <t>Vēja plātne Paroc Cortex 50mm, iesk. latu distancerus</t>
  </si>
  <si>
    <t>Silikona dekoratīvā apmetuma Henkel Ceresit CT74, grauds ≤1,5mm</t>
  </si>
  <si>
    <t>Aeroc mūris ar apmetumu</t>
  </si>
  <si>
    <t>Ventilācijas izvadu apdare uz AA un CC</t>
  </si>
  <si>
    <t>Ventilācijas izvadu apdare uz DD un FF</t>
  </si>
  <si>
    <t>Armējoša stikla šķiedras sieta iestrāde līmjavā Henkel Ceresit CT85</t>
  </si>
  <si>
    <t>Pagrabstāva logu aizmūrēšana ar Fibo3 250mm, enkurots esošā sienā katrā šuvē ar ķīmisko enkuru</t>
  </si>
  <si>
    <t>Logu un durvju vērtņu aprīkojuma tipu specifikāciju, stiklojuma tipu  un stiklojuma vizuālā marķējuma tipu specifikāciju un piezīmes sk.  projekta AR un ARD daļā</t>
  </si>
  <si>
    <t>PVC sistēmas bloki</t>
  </si>
  <si>
    <t>L-12 1800x3000mm</t>
  </si>
  <si>
    <t>L-13 1400x3000mm</t>
  </si>
  <si>
    <t>L-15 1400x1700mm</t>
  </si>
  <si>
    <t>L-16 1800x1700mm</t>
  </si>
  <si>
    <t>L-21 1400x3000mm</t>
  </si>
  <si>
    <t>L-23 1400x1700mm</t>
  </si>
  <si>
    <t>ALU sistēmas logi</t>
  </si>
  <si>
    <t>L-7a 911x2100mm, karkass - Schuco FW 50+.SI, loga vērtne - AWS 75.SI, krāsa - RAL9016/RAL7012</t>
  </si>
  <si>
    <t>L-11a 911x1250mm, karkass - Schuco FW 50+.SI, loga vērtne - AWS 75.SI, krāsa - RAL9016/RAL7012</t>
  </si>
  <si>
    <t>L-24 2000x2250mm, karkass - Schuco FW 50+.SI, vērtne - ADS 75.SI (ar automātisko slieksni), krāsa - RAL7012/RAL7012 (Esošas durvis esošajā fasāžu sistēmas blokā pārbūvējamas atbilstoši specifikācijas aprakstam)</t>
  </si>
  <si>
    <t>Koka durvis</t>
  </si>
  <si>
    <t>D 12_ps 1100x2200mm,  EI30</t>
  </si>
  <si>
    <t>D 14_p 1660x2200mm,  EI30, 30 dB</t>
  </si>
  <si>
    <t>D 15_p 1660x2200mm, 30 dB</t>
  </si>
  <si>
    <t>D 15_Ep 1660x2200mm, 30 dB</t>
  </si>
  <si>
    <t>D 16_p 1760x2200mm, 30 dB</t>
  </si>
  <si>
    <t>D 18_p 1200x2200mm, 30 dB</t>
  </si>
  <si>
    <t>D 19_p 2360x2200mm, 30 dB</t>
  </si>
  <si>
    <t>D 20_p 1100x2200mm, 30 dB</t>
  </si>
  <si>
    <t>D 19_Ep 2360x2200mm, 30 dB</t>
  </si>
  <si>
    <t>Metāla durvis</t>
  </si>
  <si>
    <t>D 01_ps 1200x1600mm,  EI30</t>
  </si>
  <si>
    <t>D 02_ps 1200x2000mm,  EI30</t>
  </si>
  <si>
    <t>D 03_ps 1200x1600mm,  EI30</t>
  </si>
  <si>
    <t>Skaņas izolācija min. 80mm</t>
  </si>
  <si>
    <t>Skaņas izolācija min. 2x80mm</t>
  </si>
  <si>
    <t>Ugunsdroša ģipškartona šahtsiena uz metāla karkasa EI60, sienas b=83mm, KnaufW629</t>
  </si>
  <si>
    <t>Metāla profilu 75mm savienota dubulta karkasa izbūve</t>
  </si>
  <si>
    <t>Skaņas izolācija min. 60mm</t>
  </si>
  <si>
    <t>Metāla konstrukcijas griestu pārseguma apšūšana ar Knauf K217 sistēmu (EI60 Fireboard 2x12,5mm)</t>
  </si>
  <si>
    <t>K3 jumta izbūve</t>
  </si>
  <si>
    <t>Kāpņu K1, K2, K3 pakāpieni un pretpakāpienu apdare (AR-51)</t>
  </si>
  <si>
    <t>"1.solis" - alumīnija rāmī iebūvēta alumīnija/dubultas gumijas kājslauķu sistēma, biezums 12mm, ar ūdens noteci; raž. FORBO FLOORING* ; Nuway Tuftiguard Plain Open double 12 mm</t>
  </si>
  <si>
    <t>Pagaidu evakuācijas kāpnes (līdzīgs BK-407)</t>
  </si>
  <si>
    <t>Sanmezglu starpsienas (AR-42; ARD-5.1)</t>
  </si>
  <si>
    <t>WC kabīņu nodaloša starpsiena SWC-1 2165x2000mm, vērtņu skaits - 2 gb.</t>
  </si>
  <si>
    <t>WC kabīņu nodaloša starpsiena SWC-2 4260x2000mm, vērtņu skaits - 4 gb.</t>
  </si>
  <si>
    <t>WC kabīņu nodaloša starpsiena SWC-3 1065x2000mm, vērtņu skaits - 1 gb.</t>
  </si>
  <si>
    <t>WC kabīņu nodaloša starpsiena SWC-4 900x2000mm, vērtņu skaits - 1 gb.</t>
  </si>
  <si>
    <t>WC kabīņu nodaloša starpsiena SWC-5 3195x2000mm, vērtņu skaits - 3 gb.</t>
  </si>
  <si>
    <t>Inženierkomunikāciju apkalpošanas lūkas riģipša starpsienās</t>
  </si>
  <si>
    <t>ŪK</t>
  </si>
  <si>
    <t>AVK-A</t>
  </si>
  <si>
    <t>Lūka Knauf Alutop Revo 12,5 500x500mm 5. stāvā</t>
  </si>
  <si>
    <t>AVK-V</t>
  </si>
  <si>
    <t>Lūka Knauf Alutop Revo 12,5 800x800mm 1. stāvā</t>
  </si>
  <si>
    <t>Metāla lūka 500x500mm</t>
  </si>
  <si>
    <t>Metāla lūka 300x300mm</t>
  </si>
  <si>
    <t>AVK-K</t>
  </si>
  <si>
    <t>Lūka Knauf Alutop Revo 12,5 400x400mm 2. un 4. stāvā</t>
  </si>
  <si>
    <t>Lūka Knauf Alutop Revo 12,5 300x300mm šahtās (K1, revīzijas)</t>
  </si>
  <si>
    <t>Lūka Knauf Alutop Revo 12,5 300x300mm šahtās (K2, revīzijas)</t>
  </si>
  <si>
    <t>Lūka Knauf Alutop Revo 12,5 300x300mm piekārtos griestos (U1+T3, noslēgarmatūra)</t>
  </si>
  <si>
    <t>Lūka Knauf Alutop Revo 12,5 300x300mm izlietnes pieslēgumu vietās (K1, tīrīšanas)</t>
  </si>
  <si>
    <t>Lūka Knauf Alutop Revo 12,5 300x300mm izlietnes pieslēgumu vietās (U1+T3, noslēgarmatūra)</t>
  </si>
  <si>
    <t>Radiatoru termostatiskie ventiļi RA-N (aksiālais), Dn15, 5. stāvam Danfoss vai ekvivalents</t>
  </si>
  <si>
    <t>Radiatoru termostatiskie ventiļi RA-N (aksiālais) ar aktuatoru ABNM-A, Dn15, 5. stāvam Danfoss vai ekvivalents</t>
  </si>
  <si>
    <t>Spiediena starpības regulators „Danfoss” ar devējiem, AVP-50 Kvs-25, Danfoss vai ekvivalents</t>
  </si>
  <si>
    <t>Apkures regulējošais vārsts Dn20; Kvs=6.3, VRG 2, Danfoss vai ekvivalents</t>
  </si>
  <si>
    <t>Apkures vārsta izpildmehānisms, AMV435, Danfoss vai ekvivalents</t>
  </si>
  <si>
    <t>Ventilācijas regulējošais vārsts Dn25; Kvs=10, VRG 2, Danfoss vai ekvivalents</t>
  </si>
  <si>
    <t>Ventilācijas vārsta izpildmehānisms, AMV435, Danfoss vai ekvivalents</t>
  </si>
  <si>
    <t>Karstā ūdens regulējošais vārsts Dn20; Kvs=6.3, VRG 2, Danfoss vai ekvivalents</t>
  </si>
  <si>
    <t>Karstā ūdens vārsta izpildmehānisms, AMV435, Danfoss vai ekvivalents</t>
  </si>
  <si>
    <t>Apkures plākšņveida siltummainis ar izolāciju Q=170kW , XB 12L-1-70, Danfoss vai ekvivalents</t>
  </si>
  <si>
    <t>Ventilācijas plākšņveida siltummainis ar izolāciju Q=234kW , XB 61L-SB-1-36, Danfoss vai ekvivalents</t>
  </si>
  <si>
    <t>Karstā ūdens plākšņveida siltummainis ar izolāciju Q=182kW , XB 12L-2-50/50, Danfoss vai ekvivalents</t>
  </si>
  <si>
    <t>Vadības automātika ar programmu A376 un ar pieslēgumu VAS (modbus), ECL310, Danfoss vai ekvivalenta</t>
  </si>
  <si>
    <t>Āra gaisa temperatūras sensors DANFOSS, ESMT, Danfoss vai ekvivalents</t>
  </si>
  <si>
    <t>Iegremdējamais temperatūras sensors ar čaulu, ESMU, Danfoss vai ekvivalents</t>
  </si>
  <si>
    <t>Plūsmas temperatūras sensors , ESM-11, Danfoss vai ekvivalents</t>
  </si>
  <si>
    <t>Izplešanās trauks V=250L ; P=6bar; R1" , „N250/6”, Reflex vai ekvivalents</t>
  </si>
  <si>
    <t>Izplešanās trauks V=140L ; P=6bar; R1" , „NG140/6”, Reflex vai ekvivalents</t>
  </si>
  <si>
    <t>Cauruļvadu stiprinājumi, balsti uz jumta un palīgmateriāli (BIG FOOT SYSTEM)</t>
  </si>
  <si>
    <t>Servera dzesēšanas kompresors/āra agregāts ar atbalsta rāmi (BIG FOOT SYSTEM) iekārtas izvietošanai 1,0m augstumā virs jumta konstrukcijas, Emerson, HPSC 14L, Qdz=13,8 kW, Pirms iekārtas pasūtīšanas korpusa RAL krāsu saskaņot ar projekta atbildīgo Arhitektu</t>
  </si>
  <si>
    <t>Servera dzesēšanas kompresors/āra agregāts ar atbalsta rāmi (BIG FOOT SYSTEM) iekārtas izvietošanai 1,0m augstumā virs jumta konstrukcijas, Toshiba, RAV-SM804AT-E, Qdz=6,7 kW, Pirms iekārtas pasūtīšanas korpusa RAL krāsu saskaņot ar projekta atbildīgo Arhitektu</t>
  </si>
  <si>
    <t>Spoles pagarinātājs Ericsson 3000 vai analogs ar EU dakšas zemējumu (Latvijā izmatotais)/vai analogs</t>
  </si>
  <si>
    <t>Kabeļa ar vara dzīslām – šķ.-gr. 25-50mm2 kabeļkurpes SAL1.27</t>
  </si>
  <si>
    <t>Kabeļa ar vara dzīslām – šķ.-gr. 50-95mm2 kabeļkurpes SAL2.27</t>
  </si>
  <si>
    <t>Kabeļa ar vara dzīslām – šķ.-gr. 150mm2 kabeļkurpes SAL3.27</t>
  </si>
  <si>
    <t>Kabeļa ar alumīnija dzīslām – šķ.-gr. 25-50mm2 gala apdare EPKT0031</t>
  </si>
  <si>
    <t>Kabeļa ar alumīnija dzīslām – šķ.-gr. 70-150mm2 gala apdare EPKT0047</t>
  </si>
  <si>
    <t>Atvērumu aizdare</t>
  </si>
  <si>
    <t>Ugunsdrošs blīvējums starpstāvu pārsegumos un ugunsdrošajās sienās pēc UASmontāžas darbu pabeigšanas, Hilti vai ekvivalents</t>
  </si>
  <si>
    <t>Hermetizējošs blīvējums sienās pēc  UAS montāžas darbu pabeigšanas Hilti vai ekvivalents</t>
  </si>
  <si>
    <t>Ugunsdrošs blīvējums starpstāvu pārsegumos un ugunsdrošajās sienās pēc CIS montāžas darbu pabeigšanas</t>
  </si>
  <si>
    <t>Hermetizējošs blīvējums sienās pēc CIS montāžas darbu pabeigšanas</t>
  </si>
  <si>
    <t>Ugunsdrošs blīvējums starpstāvu pārsegumos un ugunsdrošajās sienās pēc ASAC montāžas darbu pabeigšanas Hilti vai ekvivalents</t>
  </si>
  <si>
    <t>Hermetizējošs blīvējums sienās pēc  ASAC montāžas darbu pabeigšanas Hilti vai ekvivalents</t>
  </si>
  <si>
    <t>Ugunsdrošs blīvējums starpstāvu pārsegumos un ugunsdrošajās sienās pēc CCTV montāžas darbu pabeigšanas</t>
  </si>
  <si>
    <t>Hermetizējošs blīvējums sienās pēc CCTV montāžas darbu pabeigšanas</t>
  </si>
  <si>
    <t>Ugunsdrošs blīvējums starpstāvu pārsegumos un ugunsdrošajās sienās pēc DATA montāžas darbu pabeigšanas</t>
  </si>
  <si>
    <t>Hermetizējošs blīvējums sienās pēc DATA montāžas darbu pabeigšanas</t>
  </si>
  <si>
    <t>LOKĀLĀ TĀME NR. 4-1
DEMONTĀŽAS DARBI</t>
  </si>
  <si>
    <t xml:space="preserve"> 4-2</t>
  </si>
  <si>
    <t xml:space="preserve"> 4-3</t>
  </si>
  <si>
    <t xml:space="preserve"> 4-4</t>
  </si>
  <si>
    <t>Segumi</t>
  </si>
  <si>
    <t>Apzaļumošana</t>
  </si>
  <si>
    <t>Labiekārtojuma elementi</t>
  </si>
  <si>
    <t>LOKĀLĀ TĀME NR. 4-2
SEGUMI</t>
  </si>
  <si>
    <t>LOKĀLĀ TĀME NR. 4-3
APZAĻUMOŠANA</t>
  </si>
  <si>
    <t>LOKĀLĀ TĀME NR. 4-4
LABIEKĀRTOJUMA ELEMENTI</t>
  </si>
  <si>
    <t>IEKŠĒJĀS PALODZES (AR-43)</t>
  </si>
  <si>
    <t>Iekšējo palodžu montāža, saplāksnis 21mm, no abām pusēm aplīmēts ar plastikātu Pfleiderer Duropal, toni saskaņot ar proj. galv. arhitektu, malas frēzētas, lakotas, palodžu plat. 310mm. Papildelements - montāžas spraugas noseglīste b=30mm(AR-37, griezuma mezgls M1)</t>
  </si>
  <si>
    <t>Iekšējo palodžu montāža, saplāksnis 21mm, no abām pusēm aplīmēts ar plastikātu Pfleiderer Duropal, toni saskaņot ar proj. galv. arhitektu, malas frēzētas, lakotas, palodžu plat. 140mm. Papildelements - montāžas spraugas noseglīste b=30mm(AR-37, griezuma mezgls M1)</t>
  </si>
  <si>
    <t>Iekšējo palodžu montāža, saplāksnis 21mm, no abām pusēm aplīmēts ar plastikātu Pfleiderer Duropal, toni saskaņot ar proj. galv. arhitektu, malas frēzētas, lakotas, palodžu plat. 560mm. Papildelements - montāžas spraugas noseglīste b=30mm(AR-37, griezuma mezgls M1)</t>
  </si>
  <si>
    <t>Nerūsējošā tērauda saimniecības izlietne ar sienas aizsargplāksni un sifonu, ar pārplūdi, stiprināma pie sienas, IFO, CU44B aizsargsieniņa. Hromēts jaucējkrāns, sienas montāža ar pagarinātu izteku un šļūtenes pievienošanas iespēju</t>
  </si>
  <si>
    <t>Virtuves skapja virsmā iebūvējama nerūsējošā tērauda izlietne ar papildvirsmu, ar sifonu, Franke Eurostar ETN 611-58. Hromēts viensviras virtuves izlietnes ūdens maisītājs ar grožamu izteci Franke BAT T601</t>
  </si>
  <si>
    <t>Pie sienas stiprināma keramiskā izlietne balta, 500x370mm, Gustavsberg 410050 Nordic ar sifonu un keramisko sifona nosegvāku - puskāju, Gustavsberg izlietnes puskāja 2930. Hromēts viensviras izlietnes jaucējkrāns Gustavsberg Nordic. Geberit rāmis izlietnei Duofix</t>
  </si>
  <si>
    <t>Pie sienas stiprināma keramiskā izlietne cilvēkiem ar īpašām vajadzībām Gustavsberg vannas istabas izlietne 740, ar hromētu sifonu. Hromēts izlietnes jaucējkrāns ar garo rokturi - 160mm, pagarināta izteka 150mm Gustavsberg Nautic GB4121404764</t>
  </si>
  <si>
    <t>Keramisks konsoles tipa klozetpods Gustavsberg Nordic 3530, sēdriņķis ar cieto vāku Gustavsberg Nordic 8780, iebūvējama skalojamā tvertne ar rāmi konsoles tipa klozetpoda stiprināšanai, skalošanas mehānismu un divu režīmu taustiņiem Geberit Doufix rāmis, taustiņi</t>
  </si>
  <si>
    <t>Keramisks konsoles tipa klozetpods, paaugstināts 46cm, Gustavsberg Nordic 3530, sēdriņķis ar cieto vāku Gustavsberg Care 3060, un paceļamiem roku balstiem Gustavsberg Nordic 3051, ar papīra turētāju; iebūvējama skalojamā tvertne ar rāmi konsoles tipa klozetpoda stiprināšanai, skalošanas mehānismu un divu režīmu taustiņiem, Geberit Duofix rāmis, taustiņi</t>
  </si>
  <si>
    <t>Domino pisuārs ar sensoru un vārstu Jika Domino 841101, barošanas bloks 24V Jika</t>
  </si>
  <si>
    <t>Smilts (salizturīgais slānis) 300mm</t>
  </si>
  <si>
    <t>Minerālmateriālu maisījums fr. 16/45 200mm</t>
  </si>
  <si>
    <t>Skalota smilts (izlīdzinošais slānis) 40mm</t>
  </si>
  <si>
    <t>Betona bruģakmens 60mm (izmantot bruģakmeni, kas iegūts esošā seguma demontāžas laikā, sk. GP-8); oļus starp bruģa spraugām saistīt ar Elastopave 6551/100 poliuretāna saistvielu</t>
  </si>
  <si>
    <t>Smilts (salizturīgais slānis) 400mm</t>
  </si>
  <si>
    <t>Skaloti oļi (fr. 10-20mm) 70mm; oļus saistīt ar Elastopave 6551/100 poliuretāna saistvielu</t>
  </si>
  <si>
    <t>BŪVLAUKUMA REKONSTRUKCIJAS APJOMI</t>
  </si>
  <si>
    <t>Rekonstruējams zāliens</t>
  </si>
  <si>
    <t>Veikt zāliena rekultvāciju - teritoriju izlīdzināt apstrādājot ar kultivātoru un veicot teritorijas nelīdzeno daļu planēšanu, izvairoties no esošo koku sakņu traumēšanas; papildus uzbērt sijātas auglīgās melnzemes kārtu 50mm biezumā, sablīvēt, sēt zālienu sēklas maisījumu DIY Classic (Krastmaļi sēklas SIA) vaio līdzvērtīgas</t>
  </si>
  <si>
    <t>Rekonstruējams betona bruģakmens (t.sk. betona plākšņu segums)</t>
  </si>
  <si>
    <t>Veikt betona bruģakmens rekonstrukciju atbilstoši esošā betona bruģakmens izbūves principiem</t>
  </si>
  <si>
    <t>Oļu segums</t>
  </si>
  <si>
    <t>Veikt oļu seguma rekonstrukciju atbilstoši projektētā seguma tipa S8 izbūves principiem</t>
  </si>
  <si>
    <t>Priežu mizu mulča (fr. vidēja) 50mm</t>
  </si>
  <si>
    <t>Bergēnija šķirnes, stādīšanas attālums 0,3m</t>
  </si>
  <si>
    <t>Īriss sķirne, stādīšanas attālums 0,5m</t>
  </si>
  <si>
    <t>Tiarella šķirnes, stādīšanas attālums 0,25m</t>
  </si>
  <si>
    <t>Metāla atbalsta sienas stādījumu zonām (h vid.=45cm), iesk. pamatus</t>
  </si>
  <si>
    <t>Metāla zobrata demontāža, tīrīšana, krāsošana, pārvešana un uzstādīšana</t>
  </si>
  <si>
    <t>Būvlaukuma demontāža, sakārtošana, satīrīšana, sakopšana</t>
  </si>
  <si>
    <t>Piezīmes</t>
  </si>
  <si>
    <t>Grīdu betonēšana b=120mm, iesk. betona  C30/37 XC3 F200W4 piegādi un sūknēšanu; grīdas slīpēšana</t>
  </si>
  <si>
    <t>Kāpņu metāla konstrukciju izgatavošana, gruntēšana, krāsošana un montāža</t>
  </si>
  <si>
    <t>Metāla konstrukciju izgatavošana, gruntēšana, krāsošana un montāža, iesk. stiprinājumus un montāžas detaļas</t>
  </si>
  <si>
    <t>Metāla konstrukciju izgatavošana, gruntēšana, krāsošana un montāža, ieskaitot stiprinājumus un montāžas detaļas</t>
  </si>
  <si>
    <t>Metāla konstrukciju izgatavošana, gruntēšana, krāsošana un montāža</t>
  </si>
  <si>
    <t>Esošās koka paneļu margas paredzēts nomainīt uz jaunām, margu balstus rekonstruēt (attīrīt, pārkrāsot), nepieciešamības gadījumā nomainīt stiprinājumus; margu lenteros iestrādāt stāvu apzīmējumus Braila rakstā, lentera un koka margu paneļa apdarei izmantot spirta beici un divkomponentu parketa laku (poliuretāna) trīs slāņu lakojums ar 75% koka faktūras aizpildījumu</t>
  </si>
  <si>
    <t>Inženierkomunikāciju apkalpošanas lūkas</t>
  </si>
  <si>
    <t xml:space="preserve"> 1-9-1</t>
  </si>
  <si>
    <t xml:space="preserve"> 1-9-2</t>
  </si>
  <si>
    <t xml:space="preserve"> 1-9-3</t>
  </si>
  <si>
    <t xml:space="preserve"> 1-9-4</t>
  </si>
  <si>
    <t xml:space="preserve"> 1-9-5</t>
  </si>
  <si>
    <t xml:space="preserve"> 1-9-6</t>
  </si>
  <si>
    <t xml:space="preserve"> 1-9-7</t>
  </si>
  <si>
    <t xml:space="preserve"> 1-9-8</t>
  </si>
  <si>
    <t xml:space="preserve"> 1-9-9</t>
  </si>
  <si>
    <t xml:space="preserve"> 1-9-10</t>
  </si>
  <si>
    <t xml:space="preserve"> 1-9-11</t>
  </si>
  <si>
    <t xml:space="preserve"> 1-9-12</t>
  </si>
  <si>
    <t xml:space="preserve"> 1-9-13</t>
  </si>
  <si>
    <t>APMETUMS</t>
  </si>
  <si>
    <t>Kāpnes K1</t>
  </si>
  <si>
    <t>Kāpnes K2</t>
  </si>
  <si>
    <t>Kāpnes K3</t>
  </si>
  <si>
    <t>1.stāvs</t>
  </si>
  <si>
    <t>sienas</t>
  </si>
  <si>
    <t>kolonnas</t>
  </si>
  <si>
    <t>2.stāvs</t>
  </si>
  <si>
    <t>3.stāvs</t>
  </si>
  <si>
    <t>4.stāvs</t>
  </si>
  <si>
    <t>5.stāvs</t>
  </si>
  <si>
    <t>logailu augša</t>
  </si>
  <si>
    <t xml:space="preserve"> 1-9-14</t>
  </si>
  <si>
    <t>Starpsienas pagrabstāvā</t>
  </si>
  <si>
    <t>Starpsienas 1. stāvā</t>
  </si>
  <si>
    <t>Starpsienas 2. stāvā</t>
  </si>
  <si>
    <t>Starpsienas 3. stāvā</t>
  </si>
  <si>
    <t>Starpsienas 4. stāvā</t>
  </si>
  <si>
    <t>Griestu konstrukcijas</t>
  </si>
  <si>
    <t>Grīdu konstrukcijas 1. stāvā</t>
  </si>
  <si>
    <t>Stāvs - 2</t>
  </si>
  <si>
    <t>Grīdu konstrukcijas 2. stāvā</t>
  </si>
  <si>
    <t>Stāvs - 3</t>
  </si>
  <si>
    <t>Grīdu konstrukcijas 3. stāvā</t>
  </si>
  <si>
    <t>Stāvs - 4</t>
  </si>
  <si>
    <t>Grīdu konstrukcijas 5. stāvā</t>
  </si>
  <si>
    <t>Deformācijas šuves</t>
  </si>
  <si>
    <t>Sanmezglu starpsienas</t>
  </si>
  <si>
    <t>Tips - 1 (sausas iekštelpas, KRĀSOJUMS I)</t>
  </si>
  <si>
    <t>STĀVS - 1</t>
  </si>
  <si>
    <t>Tips - 2 (sausas iekštelpas (pagrabs), KRĀSOJUMS II)</t>
  </si>
  <si>
    <t>Tips - 3 (sausas iekštelpas ar paaugstinātu slodzi, KRĀSOJUMS III)</t>
  </si>
  <si>
    <t>Tips - 4 (auditorijas, mācību telpas, sienas paneļi-skaņas absorbenti)</t>
  </si>
  <si>
    <t>Vertikāli, pie sienas stiprināmas rūpnieciski ražotas skaņu absorbējošas, augsta blīvuma stikla vates plāksnes, redzamā virsma pārklāta ar triecienizturīgu stikla šķiedras audumu, paneļa aizmugure pārklāta ar stikla audumu, slēpti paneļu svienojumi, skaņas absorbcijas klase A (ISO 11654). izmēri 2700x600, ; biezums 40 mm, atbilstoši ekstrudēta alumīnija stprinājuma, savienojuma profili un perimetra noseglīste, krāsota sienas panelim atbilstošā tonī; ECOPHON Akusto Wall C +Ecophon Connect profilu sistēmas; tonis - pepper (tumši pelēks); katra plāksne griezta uz pusēm, attiecīgi 1350(h)x600 mm, paneļi uzstādāmi 90 cm augstumā no grīdas (apakšējā mala), kopējo platumu skatīt sienu plānos</t>
  </si>
  <si>
    <t>Tips - 5 (gaiteņi, info sienu apdare)</t>
  </si>
  <si>
    <t>Dabīgā linoleja informācijas sienu plāksne; Forbo Bulletin Board plāksne materiāla biezums 6 mm; ruļļa platums 122 un 183 cm; tonis jāprecizē; augstums -  no grīdas līdz 2,2 m augstumam, sienu platums un izvietojums norādīts sienu plānos</t>
  </si>
  <si>
    <t>Tips - 6 (gaiteņi, Nišu, solu un galdu apdare – linolejs,m2)</t>
  </si>
  <si>
    <t>Dabīgais linolejs ar ūdens bāzes aizsargpārklājumu Topshield 2, nodilumizturība EN 685 34.-43.klase, biezums EN 428 2,5 mm, trieciena trokšņa slāpēšana EN ISO 717-2 5dB, ugunsizturība EN 13501-1 Cfl-S1, linoleja pielīmēšanai  izmantot ekoloģisku, šķīdinātājus nesaturošu ūdens dispersijas līmi 514 Eurosafe Lino Plus; FORBO MARMOLEUM; tonis jāprecizē</t>
  </si>
  <si>
    <t>Tips - 7 (sanmezgli, flīzējums)</t>
  </si>
  <si>
    <t>Sienu flīzēšana; glazētas keramikas sienu flīzes, flīžu raksts, izmēri un krāsas - pēc atsevišķi izstrādātiem sienu zīmējumiem, flīžu izmēri – 9.7x29.7cm, pamata tonis - gaišs, aptuveni 20% no apjoma – piesātināts, košs tonis; Pavigres Ceramicas, flīzes Pavigres; tonis jāprecizē; flīzēto sienu izvietojumu skatīt lapā -  Sanmezglu sienu notinumi</t>
  </si>
  <si>
    <t>Tips - 8 (sanmezgli, spoguļi)</t>
  </si>
  <si>
    <t>Spogulis, ielīmēts flīzēs (0,6x1,0m h); spoguļu izvietojumu skatīt lapā -  Sanmezglu sienu notinumi</t>
  </si>
  <si>
    <t>Tips - 1A (Gaiteņi, Linolejs-pamattonis)</t>
  </si>
  <si>
    <t>SIENAS (AR-55)</t>
  </si>
  <si>
    <t>GRĪDAS (AR-53)</t>
  </si>
  <si>
    <t>Dabīgais linolejs ar ūdens bāzes aizsargpārklājumu Topshield 2, nodilumizturība EN 685 34.-43.klase, biezums EN 428 2,5 mm, trieciena trokšņa slāpēšana EN ISO 717-2 5dB, ugunsizturība EN 13501-1 Cfl-S1; FORBO MARMOLEUM; tonis jāprecizē; linoleja pielīmēšanai izmantot ekoloģisku, šķīdinātājus nesaturošu ūdens dispersijas līmi 514 Eurosafe Lino Plus</t>
  </si>
  <si>
    <t>Tips - 1A+ (halles kāpņu telpās, Linolejs-pamattonis, Bfl ugunsizturības klase)</t>
  </si>
  <si>
    <t>Dabīgais linolejs ar ūdens bāzes aizsargpārklājumu Topshield 2, nodilumizturība EN 685 34.-43.klase, biezums EN 428 2,5 mm, trieciena trokšņa slāpēšana EN ISO 717-2 5dB, ugunsizturība EN 13501-1 Bfl-S1; FORBO MARMOLEUM FR; tonis jāprecizē; linoleja pielīmēšanai  izmantot ekoloģisku, šķīdinātājus nesaturošu ūdens dispersijas līmi 514 Eurosafe Lino Plus</t>
  </si>
  <si>
    <t>Tips - 1B-1 (Gaiteņi-akcenti 1, Linolejs-akcenti-1)</t>
  </si>
  <si>
    <t>Dabīgais linolejs ar ūdens bāzes aizsargpārklājumu Topshield 2, nodilumizturība EN 685 34.-43.klase, biezums EN 428 2,5 mm, trieciena trokšņa slāpēšana EN ISO 717-2 5dB, ugunsizturība EN 13501-1 Cfl-S1; FORBO MARMOLEUM; tonis jāprecizē; linoleja pielīmēšanai  izmantot ekoloģisku, šķīdinātājus nesaturošu ūdens dispersijas līmi 514 Eurosafe Lino Plus</t>
  </si>
  <si>
    <t>Tips - 1B-2 (Gaiteņi-akcenti 2, Linolejs-akcenti-2)</t>
  </si>
  <si>
    <t>Tips - 1C (kabineti, Linolejs-kabineti)</t>
  </si>
  <si>
    <t>Dabīgais linolejs ar ūdens bāzes aizsargpārklājumu Topshield 2, nodilumizturība EN 685 34.-43.klase, biezums EN 428 2,5 mm, trieciena trokšņa slāpēšana EN ISO 717-2 5dB, ugunsizturība EN 13501-1 Cfl-S1; FORBO MARMOLEUM; tonis jāprecizē; linoleja pielīmēšanai izmantot ekoloģisku, šķīdinātājus nesaturošu ūdens dispersijas līmi Eurosafe Lino Plus</t>
  </si>
  <si>
    <t>Tips - 1D (mācību telpas, auditorijas, laboratorijas, Linolejs-māc.telpas, auditorijas)</t>
  </si>
  <si>
    <t>Tips - 1E (laboratorijas speciālās, vinils ar augstu ķīmisko un mehānisko noturību)</t>
  </si>
  <si>
    <t>Vinila grīdas segums ar pretslīdes apdari, nodilumizturība EN 685 34.-43.klase, biezums EN 428 2,0 mm, pretslīde DIN 51130 R10, ķīmiskā noturība EN-ISO 26987 ļoti laba, ugunsreakcijas klase  EN 13501-1 Bfl-S1; FORBO SURESTEP; tonis jāprecizē; vinila grīdas seguma pielīmēšanai izmantot šķīdinātājus nesaturošu dispersijas līmi 522 Eurosafe Tack</t>
  </si>
  <si>
    <t>Tips - 1F (laboratorijas speciālās, serveru telpas, konduktīvs vinils)</t>
  </si>
  <si>
    <t>Homogēnas, statisko elektrību izkliedējošas  PVC flīzes; nodilumizturība EN 685 34.klase, flīžu izmērs EN 427 615 mm x 615 mm, biezums 2,0 mm, elektriskā pretestība EN 1081 R≤10⁶Ω,paliekošais iespiedums EN 433 0,035 mm, ugunsizturība EN 13501-1 Bfl-S1, izmēru stabilitāte EN 434 0,05%  ; FORBO FLOORING*; Colorex SD; tonis jāprecizē; SD vinila flīžu pielīmēšanai izmantot strāvu vadošu akrila dispersijas līmi 641 Eurostar special EL.Seguma ieklāšana un zemēšana veicama saskaņā ar pievienotu ražotāja instrukciju (Skat sadaļā Nr 16.1)</t>
  </si>
  <si>
    <t>Tips - 2 (laboratorijas, speciālās, gumijas paklāji trokšņu slāpēšanai)</t>
  </si>
  <si>
    <t>Antivibrācijas gumijas paklāji (amortizatori), biezums ~20mm; paklāju izmēri – 1000x2400 (telpā G1.11) un 1000x4000mm(telpā G3.4)</t>
  </si>
  <si>
    <t>Tips - 3A (sanmezgli, epoksīda pārklājums (krāsa pēc RAL))</t>
  </si>
  <si>
    <t>Divkomponentu caurspīdīgs, šķīdinātāju nesaturošs epoksīdsveķu sastāvs, kas izveido ilgmūžīgu, ķīmiski noturīgu, cietu, gludu un viegli kopjamu pārklājumu, kombinēts ar krāsainu epoksīda pārklājumu; pretslīde mitrai virsmai R9 (DIN 51 130); biezums 0,8-1,00 mm; Mapei sistēma - Mapecoat Universal + Mapecoat I + Mapefloor finish 52W+Mapecoat filler; tonis precizējams pēc RAL krāsu sistēmas</t>
  </si>
  <si>
    <t>Tips - 3B (tehniskās telpas, Strukturējošs pretputekļu sastāvs betona virsmām (tai skaitā pamatu pēdu un līmeņu maiņu vertikālo betona virsmu apdarei))</t>
  </si>
  <si>
    <t>Strukturējošs pretputekļu sastāvs betona virsmām “Vi.P Co”; uzklāt saskaņā ar ražotāja noteikto tehnoloģiju, 2 kārtās, uzklājams arī uz pamatu pēdu horizontālām un vertikālām virsmām un uz betona vertikālām virsmām grīdas līmeņu maiņas zonās</t>
  </si>
  <si>
    <t>GRĪDLĪSTES (AR-54)</t>
  </si>
  <si>
    <t>Tips - 9A (ieejas, Kājslauķis, 1. solis)</t>
  </si>
  <si>
    <t>Tips - 9B (ieejas, Kājslauķis, 2. solis)</t>
  </si>
  <si>
    <t>"2.solis",alumīnija rāmī iebūvēta alumīnija/dubultas gumijas ar poliamīda virskārtu kājslauķu sistēma, biezums 12 mm bez ūdens noteces; raž. FORBO FLOORING*; Nuway Tuftiguard Classic closed,double 12 mm*</t>
  </si>
  <si>
    <t>Tips - 9C (ieejas, Kājslauķis, 3. solis)</t>
  </si>
  <si>
    <t>"3.solis" , mīkstais ieejas paklājs-kājslauķis ; biezums ISO 1765 10 mm; nodilumizturība EN 1307 33.klase, šķiedru materiāls - 100%  BCF poliamīds, ugunsizturība EN 13501-1 Bfl-S1; raž. FORBO FLOORING*; Coral brush vai classic; pamatne - EVERFORT vinils</t>
  </si>
  <si>
    <t>Tips - 1 (visas telpas ar linoleja vai vinila grīdas segumu)</t>
  </si>
  <si>
    <t>Kokšķiedru grīdlīste, aplīmēta; ar attiecīgajā vinilu aplīmētas (rūpnieciski), profilētas, mitrumizturīgas vidēja blīvuma kokšķiedras plātnes līstes, 16x70 mm</t>
  </si>
  <si>
    <t>Tips - 2 (telpas ar epoksīda grīdas pārklājumu)</t>
  </si>
  <si>
    <t>Uz vietas veidota cementa grīdlīste; ar attiecīgajā telpā izmantoto grīdas materiālu pārklāta uz vietas vilkta cementa sastāva grīdlīste; MAPEI NOVOPLAN cementa sastāvs+MAPEI PLANICRETE grunts</t>
  </si>
  <si>
    <t>Tips - 3 (kāpņu laukumi (terrazo flīžu grīdas klājums))</t>
  </si>
  <si>
    <t>Epoksīdsveķu krāsas josla; krāsot ar epoksīdsveķu krāsu (piemērotu krāsošanai uz vertikālām virsmām);  augstums apmēram 70 mm (precizējams, atbilstošs kāpņu vaigu augstumam); kāpņu laukumi, kāpņu laidu sāni, vaigi un gar kāpņu laidiem</t>
  </si>
  <si>
    <t>L veida alumīnija profils MIGUTEC FLK 21 dažādu grīdas materiālu sadurvietās, stiprināms pie grīdas pamatnes (dotais apjoms pēc apdares materiālu specifikācijas lapā AR-51 - visā ēkā kopā)</t>
  </si>
  <si>
    <t>GRIESTI (AR-56)</t>
  </si>
  <si>
    <t>Tips - 1A (iekārti moduļveida griesti 1)</t>
  </si>
  <si>
    <t>Minerālvates bāzes plaksnes, izmēri 600x600x20(biezums) mm ; mitrumizturība- bez deformācijām līdz telpas gaisa mitruma 95% pie +30°C, gaismas atstarošana 83%, skaņas absorbcijas klase A (ISO 11654), daļēji slēpta karaksa sistēma, plāksnes pilnībā demontējamas, apmales krāsotas, praktiskais absorbcijas koeficients 125Hz=0.4, 250 Hz=0.85, 500Hz=1, 1000 Hz=0.85, 1000Hz = 1, 4000Hz= 1; ECOPHON ADVANTAGE E, E mala, krāsa balta (White 500), virsmas pārklājums-krāsota šķiedra, Ecophon Connect karkass un papilddetaļas; balta (White 500)</t>
  </si>
  <si>
    <t>Tips - 1B (iekārti moduļveida griesti 2)</t>
  </si>
  <si>
    <t>Tips - 1C (skaņu  absorbējoša plāksne virs piekārtiem griestiem; m2)</t>
  </si>
  <si>
    <t>Minerālvates bāzes zemo frekvenču absorbents, izmēri 1200 x 600 x 50 (biezums) mm, praktiskais absorbcijas koeficients: 125Hz=0.65, 250 Hz=0.90, 500Hz=0.85, 1000 Hz=0.95, 1000Hz = 1, 4000Hz= 1; Ecophon Extra Bass</t>
  </si>
  <si>
    <t>Tips - 1D (skaņu  atstarojoši moduļi virs pasniedzēja zonas)</t>
  </si>
  <si>
    <t>Minerālvates bāzes plāksnes ar skaņu atstarojošu virsmu, 600x600x20(biezums) mm; mitrumizturība- bez deformācijām līdz telpas gaisa mitruma 95% pie +30°C, gaismas atstarošana 83%, skaņas absorbcijas klase E (ISO 11654), daļēji slēpta karaksa sistēma, plāksnes pilnībā demontējamas, apmales krāsotas, praktiski absorbcijas koeficients: 125Hz=0.45, 250 Hz=0.30, 500Hz=0.20, 1000 Hz=0.35, 1000Hz = 0.2, 4000Hz= 0.2; Ecophon Master Rigid E gamma, E mala, krāsa balta (White 500), virsmas pārklājums-gamma, Ecophon Connect karkass un papilddetaļas; balta (White 500)</t>
  </si>
  <si>
    <t>Tips - 1E (iekārti moduļveida griesti 3)</t>
  </si>
  <si>
    <t>Minerālvates bāzes plāksnes, izmēri 600x600x40(biezums) mm ; mitrumizturība- bez deformācijām līdz telpas gaisa mitruma 95% pie +30°C, gaismas atstarošana 83%, skaņas absorbcijas klase A (ISO 11654), atklāta karkasa sistēma, plāksnes pilnībā demontējamas, apmales gruntētas, prakstiskais absorbcijas koeficients: 125Hz=0.6, 250 Hz=0.95, 500Hz=1, 1000 Hz=1, 1000Hz = 1, 4000Hz= 1; Ecophon Master A,A mala, krāsa balta (White 500), virsmas pārklājums-AkutexFT,  Ecophon Connect karkass un papilddetaļas; balta (White 500)</t>
  </si>
  <si>
    <t>Tips - 2A (brīvi iekārtas plāksnes 1,2x1,2m horizontāli; gab.)</t>
  </si>
  <si>
    <t>Horizontāli iekārtas rūpnieciski ražotas akustiskās plāksnes, minerālvates bāze, krāsotas no abām pusēm, malas krāsotas; trošu iekares (Ecophon specifikācija M356 vai analogs), skaņas absorbcijas klase A (ISO 11654), izmēri 1200x1200mm; biezums 40 mm, izvietojums saskaņā ar griestu plāniem; Ecophon Solo Square, atbilstošas stiprinājuma iekares; balts</t>
  </si>
  <si>
    <t>Tips - 2B (brīvi iekārtas plāksnes 1,8x1,2m horizontāli; gab.)</t>
  </si>
  <si>
    <t>Horizontāli iekārtas rūpnieciski ražotas akustiskās plāksnes, minerālvates bāze, krāsotas no abām pusēm, malas krāsotas; trošu iekares (Ecophon specifikācija M356 vai analogs), skaņas absorbcijas klase A (ISO 11654), izmēri 1800x1200mm; biezums 40 mm, izvietojums saskaņā ar griestu plāniem; Ecophon Solo Rectangle,  atbilstošas stiprinājuma iekares; balts</t>
  </si>
  <si>
    <t>Tips - 2C (brīvi iekārtas plāksnes 2,4x1,2m horizontāli; gab.)</t>
  </si>
  <si>
    <t>Horizontāli iekārtas rūpnieciski ražotas akustiskās plāksnes, minerālvates bāze, krāsotas no abām pusēm, malas krāsotas; trošu iekares (Ecophon specifikācija M356 vai analogs), skaņas absorbcijas klase A (ISO 11654), izmēri 2400x1200mm; biezums 40 mm, izvietojums saskaņā ar griestu plāniem; Ecophon Solo Rectangle,  atbilstošas stiprinājuma iekares; balts</t>
  </si>
  <si>
    <t>Tips - 2D (brīvi iekārtas plāksnes 1,2x0,2m,  vertikāli; gab.)</t>
  </si>
  <si>
    <t>Tips - 3 (plāksnes, līmētas pie pārseguma)</t>
  </si>
  <si>
    <t>minerālvates bāzes plāksnes, izmēri 1200 x 600 x 50 (biezums) mm ; mitrumizturība- bez deformācijām līdz telpas gaisa mitruma 95% pie +30°C. Gaismas atstarošana 83%. Skaņas absorbcijas klase A (ISO 11654).Plāksnes līmētas pie pārseguma; Ecophon Industry Modus TAL; pelēks</t>
  </si>
  <si>
    <t>Tips - 4C (iekārtie  perforēti ģipškartona griesti  krāsoti)</t>
  </si>
  <si>
    <t>Tips - 5 (krāsoti griesti (krāsojums uz  labota, krāsota  pārseguma, vai kāpņu laidiem, ugunsdrošām apšuvuma plāksnēm vai apmetuma); m2)</t>
  </si>
  <si>
    <t>Tips - 7 (skaņu absorbējoša apdare)</t>
  </si>
  <si>
    <t>Skaņu absorbējoša apdare - perforēta gluda skārda loksnes uz 100mm akmens vates 30kg/m3 metāla karkasā, perforācijas acs 4-6mm, solis 12x12mm-16x16mm</t>
  </si>
  <si>
    <t>Apdares darbi 1. stāvā</t>
  </si>
  <si>
    <t>Apdares darbi 2. stāvā</t>
  </si>
  <si>
    <t>Apdares darbi 3. stāvā</t>
  </si>
  <si>
    <t>STĀVS - 2</t>
  </si>
  <si>
    <t>Apdares darbi 4. stāvā</t>
  </si>
  <si>
    <t>STĀVS - 3</t>
  </si>
  <si>
    <t>Apdares darbi 5. stāvā</t>
  </si>
  <si>
    <t>STĀVS - 4</t>
  </si>
  <si>
    <t>Apdares darbi pagrabstāvā</t>
  </si>
  <si>
    <t>STĀVS - 5</t>
  </si>
  <si>
    <t>PAGRABSTĀVS</t>
  </si>
  <si>
    <t xml:space="preserve"> 1-9-15</t>
  </si>
  <si>
    <t xml:space="preserve"> 1-9-16</t>
  </si>
  <si>
    <t xml:space="preserve"> 1-9-17</t>
  </si>
  <si>
    <t xml:space="preserve"> 1-9-18</t>
  </si>
  <si>
    <t xml:space="preserve"> 1-9-19</t>
  </si>
  <si>
    <t xml:space="preserve"> 1-9-20</t>
  </si>
  <si>
    <t xml:space="preserve"> 1-9-21</t>
  </si>
  <si>
    <t xml:space="preserve"> 1-9-22</t>
  </si>
  <si>
    <t xml:space="preserve"> 1-9-23</t>
  </si>
  <si>
    <t>Kāpnes</t>
  </si>
  <si>
    <t>Starpsienas 5. stāvā</t>
  </si>
  <si>
    <t>Grīdu konstrukcijas 4. stāvā</t>
  </si>
  <si>
    <t>Detaļa D3 - dzegas virspuses daļa</t>
  </si>
  <si>
    <t>Detaļa D4 - dzegas apakšpuses daļa</t>
  </si>
  <si>
    <t>Detaļa D5 - logailas palodze</t>
  </si>
  <si>
    <t>Detaļa D6 - parapeta nosegplāksne</t>
  </si>
  <si>
    <t>Detaļa D7 - dzegas virspuses daļa</t>
  </si>
  <si>
    <t>Detaļa D8 - logailas palodze (Logs L-16)</t>
  </si>
  <si>
    <t>Detaļa D9 - parapeta nosegplāksne</t>
  </si>
  <si>
    <t>Stāvs - 5 (ARD-03-01; ARD-03-02))</t>
  </si>
  <si>
    <t>Kāpņu laidu un pretpakāpienu esošā apmetuma labošana un krāsošana saskaņā ar kāpņu un margu rasējumu norādēm:</t>
  </si>
  <si>
    <t>Esošā apmetuma uz sienām un kolonnām labošana saskaņā ar tehnoloģiju:</t>
  </si>
  <si>
    <t>Apmetums uz jaunbūvējamām sienām un kolonnām – apdare saskaņā ar tehnoloģiju:</t>
  </si>
  <si>
    <t>Virsmas sagatavošana un apmetums ar Knauf Vermiplaster P911 ugunsdrošu apmetuma sistēmu</t>
  </si>
  <si>
    <t>MARGAS ĀRTELPU KĀPNĒM (ARD-14-01; 14-02; 14-03)</t>
  </si>
  <si>
    <t>Cinkotas, krāsotas margas ar nerūsējošā tērauda roku balstu kāpnēm K4 un atbalsta sienām</t>
  </si>
  <si>
    <t>Cinkotas, krāsotas margas kāpnēm K5</t>
  </si>
  <si>
    <t>Cinkotas, krāsotas margas kāpnēm K7</t>
  </si>
  <si>
    <t>LOKĀLĀ TĀME NR. 1-9-1
STARPSIENAS PAGRABSTĀVĀ</t>
  </si>
  <si>
    <t>LOKĀLĀ TĀME NR. 1-9-2
STARPSIENAS 1. STĀVĀ</t>
  </si>
  <si>
    <t>LOKĀLĀ TĀME NR. 1-9-3
STARPSIENAS 2. STĀVĀ</t>
  </si>
  <si>
    <t>LOKĀLĀ TĀME NR. 1-9-4
STARPSIENAS 3. STĀVĀ</t>
  </si>
  <si>
    <t>LOKĀLĀ TĀME NR. 1-9-5
STARPSIENAS 4. STĀVĀ</t>
  </si>
  <si>
    <t>LOKĀLĀ TĀME NR. 1-9-6
STARPSIENAS 5. STĀVĀ</t>
  </si>
  <si>
    <t>LOKĀLĀ TĀME NR. 1-9-7
GRIESTU KONSTRUKCIJAS</t>
  </si>
  <si>
    <t>LOKĀLĀ TĀME NR. 1-9-8
GRĪDU KONSTRUKCIJAS 1. STĀVĀ</t>
  </si>
  <si>
    <t>LOKĀLĀ TĀME NR. 1-9-9
GRĪDU KONSTRUKCIJAS 2. STĀVĀ</t>
  </si>
  <si>
    <t>LOKĀLĀ TĀME NR. 1-9-10
GRĪDU KONSTRUKCIJAS 3. STĀVĀ</t>
  </si>
  <si>
    <t>LOKĀLĀ TĀME NR. 1-9-11
GRĪDU KONSTRUKCIJAS 4. STĀVĀ</t>
  </si>
  <si>
    <t>LOKĀLĀ TĀME NR. 1-9-12
GRĪDU KONSTRUKCIJAS 5. STĀVĀ</t>
  </si>
  <si>
    <t>LOKĀLĀ TĀME NR. 1-9-13
DEFORMĀCIJAS ŠUVES</t>
  </si>
  <si>
    <t>LOKĀLĀ TĀME NR. 1-9-14
INŽENIERKOMUNIKĀCIJU APKALPOŠANAS LŪKAS</t>
  </si>
  <si>
    <t>LOKĀLĀ TĀME NR. 1-9-15
SALOKĀMĀS STARPSIENAS</t>
  </si>
  <si>
    <t>LOKĀLĀ TĀME NR. 1-9-16
SANMEZGLU STARPSIENAS</t>
  </si>
  <si>
    <t>LOKĀLĀ TĀME NR. 1-9-17
KĀPNES</t>
  </si>
  <si>
    <t>LOKĀLĀ TĀME NR. 1-9-18
APDARES DARBI 1. STĀVĀ</t>
  </si>
  <si>
    <t>LOKĀLĀ TĀME NR. 1-9-19
APDARES DARBI 2. STĀVĀ</t>
  </si>
  <si>
    <t>LOKĀLĀ TĀME NR. 1-9-20
APDARES DARBI 3. STĀVĀ</t>
  </si>
  <si>
    <t>LOKĀLĀ TĀME NR. 1-9-21
APDARES DARBI 4. STĀVĀ</t>
  </si>
  <si>
    <t>LOKĀLĀ TĀME NR. 1-9-22
APDARES DARBI 5. STĀVĀ</t>
  </si>
  <si>
    <t>LOKĀLĀ TĀME NR. 1-9-23
APDARES DARBI PAGRABSTĀVĀ</t>
  </si>
  <si>
    <t>Dzeramā ūdens strūklaka (Puricom Columbia FC-1700 Stainless Steel Drinking Water Fountain), brīvi stāvošs izpildījums, nerūsējoša tērauda korpuss, paredzēta tiešai ūdens dzeršanai, kā ari pudeles pildīšanai (pirms pasūtīšanas saskaņot ar projektētāju un pasūtītāju), pieslēgums Ū1 sistēmai ar DN15, kanalizācijai ar sifonu DN 32/40/50.</t>
  </si>
  <si>
    <t>BCU pieslēgums ESMIKKO, Licence (esošais serveris Ķīpsalas 6 (Āzenes 18))</t>
  </si>
  <si>
    <t>Esošā servera ESMIKKO pārkonfigurēšana, Esmikko (Ķīpsalas 6 (Āzenes 18))</t>
  </si>
  <si>
    <t>Sistēmas konfigurēšanas un palaišanas darbi</t>
  </si>
  <si>
    <t>Licence Esmikko papildus kanāls, ESMIKKO (Ķīpsalas 6 (Āzenes 18))</t>
  </si>
  <si>
    <t>Licence Esgraf elementi (10gab.), ESGRAF (Ķīpsalas 6 (Āzenes 18))</t>
  </si>
  <si>
    <t>Esgraf kameras elementi, licence (Ķīpsalas 6 (Āzenes 18))</t>
  </si>
  <si>
    <t>APMETUMS (Grunts KNAUF Tiefengrund (Esošajiem ģipša, ģipša-kaļķa apmetumiem notīrīt iepriekšējos pārklājumus, gruntēt ar KNAUF Tiefengrund , betona virsmas gruntēt ar KNAUF  Betonkontakt, visa veida mūri gruntēt ar KNAUF Stuck-Primer); Ģipša bāzes apmetums KNAUF MP 75)</t>
  </si>
  <si>
    <t xml:space="preserve">Sienu špaktelēšana (Špaktele KNAUF Q-Filler), slīpēšana, gruntēšana, krāsošana; pusmatēta, ūdens dispersijas akrilkrāsa  sausām  iekštelpām, noturīga pret mazgāšanu; krāsa Vivacolor Acrylate Matt; tonis jāprecizē; sadalījumu telpās pa toņiem skatīt apdares darbu apjomu tabulā, akcentu izvietojumu skatīt sienu plānos, siena pie tāfelēm un ekrāniem – balta vai ļoti gaiša   </t>
  </si>
  <si>
    <t>Sienu špaktelēšana (Špaktele KNAUF Q-Filler), slīpēšana, gruntēšana, krāsošana; pusmatēta, ūdens dispersijas akrilkrāsa  sausām  iekštelpām ar paaugstinātu izturību pret berzi un mazgāšanu; krāsa Vivacolor Acrylate Matt, tumšiem akcentiem (tonis4) - Vivacolor 7, C bāze; tonis jāprecizē; apmetuma krāsošana: dziļumgrunts, vienā kārtā gruntējuma krāsa Vivacolor 1 un 2 reizes krāsojums ar apdares krāsu Acrylate Matt.</t>
  </si>
  <si>
    <t>Iekārto riģipša griestu špaktelēšana (Špaktele KNAUF Q-Filler), slīpēšana, gruntēšana, krāsošana, horizontālās un vertikālās virsmas. Matēta, ūdens dispersijas akrilkrāsa sausām iekštelpām Vivacolor3   (griestu tips 4A un 4B)</t>
  </si>
  <si>
    <t>Virsmu špaktelēšana (Špaktele KNAUF Q-Filler), slīpēšana, gruntēšana, krāsošana; matēta, ūdens dispersijas akrilkrāsa sausām iekštelpām; krāsa Vivacolor 3</t>
  </si>
  <si>
    <t>Ražotājs - Mediclinics</t>
  </si>
  <si>
    <t>Visas norādes attiecībā uz konkrētu ražotāju būvizstrādājumiem (materiāliem, iekārtām utml.) ietvertas atbilstoši būvprojektam un attiecīgi iespējams aizstāt ar citu ražotāju ekvivalentiem būvizstrādājumiem (materiāliem, iekārtām utml.)   , iesniedzot  pasūtītājam un būvprojekta autoriem pieņemamu ražotāju tehnisko dokumentāciju  vai normatīvajos aktos noteiktajā kārtībā akreditētas institūcijas izsniegtu apliecinājumu par pārbaudes rezultātiem, kas apliecina  piedavātā būvizstrādājumu ekvivalenci attiecībā pret būvprojektā paredzēto būvizstrādājumu</t>
  </si>
  <si>
    <t xml:space="preserve">Visas atsauces uz konkrētām būvprojekta rasējumu lapām pie būvdarbu apjomu pozīcijām ir norādītas tikai informatīvam nolūkiem un pārskatāmības labad, jebkurā gadījumā veicot izmaksu aprēķinus ir jāievēro viss būvprojekts kopumā kā arī ražotāju noteiktās būvizstrādājumu iestrādes tehnoloģijas un nosacījumi </t>
  </si>
  <si>
    <t>Jumta noteku mezgls (ARD-02-02)</t>
  </si>
  <si>
    <t>Mitrumizturīgais saplāksnis 900x900mm</t>
  </si>
  <si>
    <t>Visi metāla elementi fasādē izgatavojami no krāsota AL lokšņu materiāla 2mm biezumā; var tikt izmantotas alumīnija loksnes EN5754 H22, EN5005 H22 vai gatavas krāsotas plāksnes Novelis FF3 vai Novelis J73A jeb cita ražotāja loksnesar analogām īpašībām. Apstrādātajai virsmai ir jāatbilst vismaz Novelis FF3 krāsotas loksnes noturībai vai Novelis J73A anodētas loksnes noturībai. Izmantojot citu krāsojumu, virsmas priekšapstrādei jābūt veiktai saskaņā ar krāsas ražotāja tehniskajiem noteikumiem, lai virsmas apstrādes noturība atbilstu prasībām. Elementu stiprinājuma karkasa profili no 1,5 vai 2,0mm alumīnija EN5754 H22 vai EN5005 H22</t>
  </si>
  <si>
    <t>Tips 4</t>
  </si>
  <si>
    <t>Iezāģējums ģipša anhidrīta grīdas slānī gar ventilācijas šahtu paneļiem (iezāģējumus veikt abās ventilācijas šahtas paneļa pusēs visā ēkas garumā)</t>
  </si>
  <si>
    <t>Iezāģējums jaunbūvējamā klonā (iezāģējumus jaunbūvējamā 1. stāva un 5. stāva cementa bāzes klonā veikt uz visām asīm, kur pēc plāna nav paredzēta starpsiena, kā arī visās durvju ailās, kas atrodas uz asīm)</t>
  </si>
  <si>
    <t>11-00000</t>
  </si>
  <si>
    <t>VITRĀŽAS UN SIENAS DEKORI</t>
  </si>
  <si>
    <t>1. stāva saglabājamā sienas dekora (K1.1 telpā) atjaunošana – notīrīt, špaktelēt, slīpēt, krāsot</t>
  </si>
  <si>
    <t>Koka paneļi (ARD-01-01). Detaļrasējumu saskaņošana ar Būvprojekta vadītāju, paneļu izgatavošana un montāža</t>
  </si>
  <si>
    <t>VENTILĒJAMA METĀLA FASĀDES SISTĒMA AR APAKŠKONSTRUKCIJĀM</t>
  </si>
  <si>
    <t>Ārējo žalūzija metāla nosegkārbas - kastes dziļ. 128mm, augstums 228mmm</t>
  </si>
  <si>
    <t>Cinkotu jumta kāpņu JK-01 un JK-02 metāla konstrukciju izgatavošana un montāža, ieskaitot stiprinājumus Essve, bultskrūves, uzgriežņus un paplāksnes, Hilti ķīmiskos enkurus</t>
  </si>
  <si>
    <t>5. stāva portālsaites asīs 3-4/DD pastiprināšana; krāsošana ar ugunsdrošu krāsu</t>
  </si>
  <si>
    <t>Cinkotu metāla konstrukciju izgatavošana un montāža (Montāžas detaļas AM-1; AM-2)</t>
  </si>
  <si>
    <t>Cinkotas koka paneļu stiprinājuma detaļas PSD1 (BK-120) 110gb.</t>
  </si>
  <si>
    <t>Cinkotu metāla konstrukciju izgatavošana un montāža, iesk. stiprinājumus un montāžas detaļas</t>
  </si>
  <si>
    <t>Piezīmes linoleja pielīmēšanai un virsmas sagatavošanai:
1. Līmēšana uz liektas metāla loksnes. Kāpņu telpu un gaiteņu mēbelēm - Līme Forbo 233 Eurosol Contact. Lai uzlabotu saķeri, pirms līmēšanas metāla virsma jāapstrādā ar smilšpapīru. Tai jābūt atputekļotai, tīrai. Līme ir jāuzklāj gan uz Marmoleum, gan metāla virsmas.
2. linolejs uz cementa bāzes klona - Grunts - Forbo Eurocol 044 Europrimer Multi, pašizlīdzinošais slānis Forbo 960 Europlan Super, līme Forbo Eurocol 611 Eurostar Lino
3. linolejs uz pašizlīdzinošā slāņa (Knauf Nivello F423) - 
Grunts - Forbo Eurocol 044 Europrimer Multi, špaktele Forbo 940 Europlan Quick, līme Forbo Eurocol 611 Eurostar Lino</t>
  </si>
  <si>
    <t>Grunts izrakšana zem demontētās grīdas un izvešana</t>
  </si>
  <si>
    <t>Sienu virsmas sagatavošana, attīrīšana, līdzināšana, gruntēšana ar grunti Henkel Ceresit CT17</t>
  </si>
  <si>
    <t>Hidroizolācijas mastikas Henkel Ceresit CP43 uzklāšana dekoratīvā apmetuma noslēgumā (zem ēkas apmales)</t>
  </si>
  <si>
    <t>Cementa bāzes klons 60mm ar armējumu, nestspēja 680kg/m2</t>
  </si>
  <si>
    <t>Pašizlīdzinošs ģipša anhidrīta maisījums grīdai Knauf Nivello, b~20mm (vidēji), 18kg/m2</t>
  </si>
  <si>
    <t>Veidojot deformācijas šuves, pēc vajadzības jāveic atkalšanas darbi</t>
  </si>
  <si>
    <t>Zāliena un auglīgās demontāža, izvešana</t>
  </si>
  <si>
    <t>Betona bruģakmens demontāža un novietošana atkrautnē izmantošanai projektētā seguma ierīkošanai</t>
  </si>
  <si>
    <t>Grunts demontāža un izvešana projektēto segumu zonās</t>
  </si>
  <si>
    <t>Sienu virsmu attīrīšana no netīrumiem un birstošām daļām, gruntēšana un krāsošana</t>
  </si>
  <si>
    <t>Metāla kolonnu apšūšana ar riģipsi</t>
  </si>
  <si>
    <t>Jauno metāla kolonnu apšūšana ar ģipškartonu (20gab)</t>
  </si>
  <si>
    <t>Piekārtie riģipša griesti</t>
  </si>
  <si>
    <t>Kāpņu laidu sānu remonts</t>
  </si>
  <si>
    <t>Kāpņu laidu apakšu remonts</t>
  </si>
  <si>
    <t>Kāpņu rekonstrukcija (krāsošana ietverta apdares darbu tāmēs)</t>
  </si>
  <si>
    <t>Kāpņu pakāpieni</t>
  </si>
  <si>
    <t>Iekārti perforēti ģipškartona griesti; bez redzamām šuvēm, gaisa šķirkārta ar 30 mm biezu minerālvates pildījumu; DANOLINE DESIGNPANEL M2F (perforācija MICRO, plāksnes izmēri 1200x2400 mm)</t>
  </si>
  <si>
    <t>Tips - 4A 4B (iekārto  ģipškartona griestu  krāsošana)</t>
  </si>
  <si>
    <t>Tips - 4C (iekārto  ģipškartona griestu  krāsošana)</t>
  </si>
  <si>
    <t>Iekārto perforēto ģipškartona griestu špaktelēšana, slīpēšana, gruntēšana, krāsošana; krāsa balta</t>
  </si>
  <si>
    <t>Ārējo saules aizsargžalūziju nosegkastes (1. - 4. stāvs)</t>
  </si>
  <si>
    <t>Vertikāli iekārtas rūpnieciski ražotas akustiskās plāksnes, minerālvates bāze, krāsotas no abām pusēm, malas krāsotas ; trošu iekares (Ecophon specifikācija M356 vai analogs), skaņas absorbcijas klase A (ISO 11654), izmēri 200x1200mm; biezums 40 mm, izvietojums saskaņā ar griestu plāniem; Ecophon Solo Buffles,  atbilstošas stiprinājuma iekares; balts</t>
  </si>
  <si>
    <t>Vertikkāli iekārtas rūpnieciski ražotas akustiskās plāksnes, minerālvates bāze, krāsotas no abām pusēm, malas krāsotas ; trošu iekares (Ecophon specifikācija M356 vai analogs), skaņas absorbcijas klase A (ISO 11654), izmēri 200x1200mm; biezums 40 mm, izvietojums saskaņā ar griestu plāniem; Ecophon Solo Buffles,  atbilstošas stiprinājuma iekares; balts</t>
  </si>
  <si>
    <t>Minerālvates bāzes plāksnes, izmēri 1200 x 600 x 50 (biezums) mm ; mitrumizturība- bez deformācijām līdz telpas gaisa mitruma 95% pie +30°C. Gaismas atstarošana 83%. Skaņas absorbcijas klase A (ISO 11654).Plāksnes līmētas pie pārseguma; Ecophon Industry Modus TAL; pelēks</t>
  </si>
  <si>
    <t>Galvenā sadalne GS1 (sk. Lapu EL-16) virsapmetuma; aizsl. IP43</t>
  </si>
  <si>
    <t>Galvenā sadalne GS2 (sk. Lapu EL-16) virsapmetuma; aizsl. IP43</t>
  </si>
  <si>
    <t>Galvenā sadalne GS3 (sk. Lapu EL-16) virsapmetuma; aizsl. IP43</t>
  </si>
  <si>
    <t>Transformators LED lentai 24V/DC, 0-150W, komplektā ar saites kabeļiem, ultralfach, fasādēm/vai analogs</t>
  </si>
  <si>
    <t>Tasreslēdzis iekšējām žalūzijām</t>
  </si>
  <si>
    <t>PVC EL un ESS kabeļu un rozešu penāls pie sienas ar stiprinājumiem/vai analogs</t>
  </si>
  <si>
    <t>Ugunsdrošs blīvējums starpstāvu pārsegumos un ugunsdrošajās sienās pēc EL montāžas darbu pabeigšanas</t>
  </si>
  <si>
    <t>Hermetizējošs blīvējums sienās pēc  EL montāžas darbu pabeigšanas</t>
  </si>
  <si>
    <t>UPS2 40kVA komplektā ar baterijām darbībai minimāli līdz 8min., APC</t>
  </si>
  <si>
    <t>UPS2 30kVA komplektā ar baterijām darbībai minimāli līdz 8min., APC</t>
  </si>
  <si>
    <t>Sienas kontaks ar uzrakstu "Dators" serverim (v.a.), In=16A; (pie kabeļu plaukta),  Socket 16A</t>
  </si>
  <si>
    <t>Sienas kontaks (penālī) ar stiprinājumiem un kārbu, ar uzrakstu "Dators", In=16A</t>
  </si>
  <si>
    <t>Kabelis ar vara dzīslām – šķ.-gr. 4x16/16mm2, MCMK</t>
  </si>
  <si>
    <t>Kabelis ar vara dzīslām – nedeg. 90min 4x16/16mm2, NHXCH</t>
  </si>
  <si>
    <t>Kabelis ar vara dzīslām – nedeg. 90min 4x25/16mm2, NHXCH</t>
  </si>
  <si>
    <t>Gruntējums GF-021</t>
  </si>
  <si>
    <t>Antikorozijas pārklājums</t>
  </si>
  <si>
    <t>Gruntējums</t>
  </si>
  <si>
    <t>Lodveida ventilis, Dn 20</t>
  </si>
  <si>
    <t>Balansēšanas vārsts, Dn 20, TA Hydronics vai ekvivalents</t>
  </si>
  <si>
    <t>Tukšošanas korķis, Dn 20</t>
  </si>
  <si>
    <t>Maisītāja regulējošais mezgls  SUMX 4.0, PN5,PN6 komplektā:</t>
  </si>
  <si>
    <t>Maisītāja regulējošais mezgls SUMX 4.0, PN1, PN2, PN4, PN7, PN8 komplektā:</t>
  </si>
  <si>
    <t>Maisītāja regulējošais mezgls SUMX 6.3, PN3 komplektā:</t>
  </si>
  <si>
    <t>Tērauda caurules Dn20 ar veidgabaliem</t>
  </si>
  <si>
    <t>Cauruļu izolācija b=50mm, Dn20, PAROC Section AluCoat T vai ekvivalents</t>
  </si>
  <si>
    <t>Gaisa apmaiņas iekārta:"eQ Prime-32",pieplūde- L=11700m3/h, P=350Pa; nosūce-  L=11300m3/h, P=450Pa; komplektā: ventilātori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</si>
  <si>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Prime-032",pieplūde- L=11900m3/h, P=350Pa; nosūce-  L=9700m3/h, P=520Pa;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</si>
  <si>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Prime-032",pieplūde- L=11600m3/h, P=350Pa; nosūce-  L=8700m3/h, P=400Pa,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</si>
  <si>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Prime-032",pieplūde- L=11700m3/h, P=350Pa; nosūce-  L=10200m3/h, P=450Pa,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</si>
  <si>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Prime-041",pieplūde- L=12500m3/h, P=350Pa; nosūce-  L=12100m3/h, P=450Pa;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</si>
  <si>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Taisnstūra līkumi, LBXR 1700 800 1700 15 125 125</t>
  </si>
  <si>
    <t>Gaisa apmaiņas iekārta:"eQ Prime-023",pieplūde- L=9400m3/h, P=300Pa; nosūce-  L=9100m3/h, P=450Pa, komplektā: ventilātori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</si>
  <si>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Prime-032",pieplūde- L=11500m3/h, P=350Pa; nosūce-  L=10800m3/h, P=450Pa,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</si>
  <si>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Prime-023",pieplūde- L=10200m3/h, P=350Pa; nosūce-  L=9900m3/h, P=500Pa,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</si>
  <si>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Kondensatora bloks (dry cooler) komplektācijā ar automātikas skapi, el. komutācijas elementiem, vadības, automātikas kabeļiem un ventilatoru 0-10V ventilatoru ražības kontroli ar ModBus-ETHERNET TC/IP protokolu. OPERA DLN 9084-2 SHI 700E 12A1 + AEROCONNECT + ModBus-ETHERNET TC/IP vai ekvivalents</t>
  </si>
  <si>
    <t>Bezšuvju metinātas tērauda caurules  - gruntētas un krāsotas 2 slāņos, 20</t>
  </si>
  <si>
    <t>Bezšuvju metinātas tērauda caurules  - gruntētas un krāsotas 2 slāņos, 25</t>
  </si>
  <si>
    <t>Bezšuvju metinātas tērauda caurules  - gruntētas un krāsotas 2 slāņos, 50</t>
  </si>
  <si>
    <t>Bezšuvju metinātas tērauda caurules  - gruntētas un krāsotas 2 slāņos, 100</t>
  </si>
  <si>
    <t>Bezšuvju metinātas tērauda caurules  - gruntētas un krāsotas 2 slāņos, 125</t>
  </si>
  <si>
    <t>Bezšuvju metinātas tērauda caurules  - gruntētas un krāsotas 2 slāņos, 150</t>
  </si>
  <si>
    <t>Bezšuvju metinātas tērauda caurules  - gruntētas un krāsotas 2 slāņos, 80</t>
  </si>
  <si>
    <t>Sistēmas tilpums ar etil. glikola 40% ūdens maisījumu, V=3074 L</t>
  </si>
  <si>
    <t>Elastīgais savienojums, 125, Stenflex, R-1-DN125</t>
  </si>
  <si>
    <t>Čilleris ar automātiku, ar Master Sleeve funkciju, MODBUS-JBUS RS485 &amp; MODBUS-TCP Ethernet protokolu attālinātai vadībai, saudzīgo palaišanu (soft start), ūdens filtriem iztvaikotāja un kondensātora pusēs, Ciat, DYNACIATPOWER LG 600V R410A + Master Sleeve + MODBUS-JBUS RS485 &amp; MODBUS-TCP Ethernet vai ekvivalents</t>
  </si>
  <si>
    <t>Bezšuvju metinātas tērauda caurules  - gruntētas un krāsotas 2 slāņos, 15, Fe</t>
  </si>
  <si>
    <t>Bezšuvju metinātas tērauda caurules  - gruntētas un krāsotas 2 slāņos, 20, Fe</t>
  </si>
  <si>
    <t>Bezšuvju metinātas tērauda caurules  - gruntētas un krāsotas 2 slāņos, 25, Fe</t>
  </si>
  <si>
    <t>Bezšuvju metinātas tērauda caurules  - gruntētas un krāsotas 2 slāņos, 32, Fe</t>
  </si>
  <si>
    <t>Bezšuvju metinātas tērauda caurules  - gruntētas un krāsotas 2 slāņos, 40, Fe</t>
  </si>
  <si>
    <t>Bezšuvju metinātas tērauda caurules  - gruntētas un krāsotas 2 slāņos, 50, Fe</t>
  </si>
  <si>
    <t>Bezšuvju metinātas tērauda caurules  - gruntētas un krāsotas 2 slāņos, 65, Fe</t>
  </si>
  <si>
    <t>Bezšuvju metinātas tērauda caurules  - gruntētas un krāsotas 2 slāņos, 80, Fe</t>
  </si>
  <si>
    <t>Bezšuvju metinātas tērauda caurules  - gruntētas un krāsotas 2 slāņos, 100, Fe</t>
  </si>
  <si>
    <t>Bezšuvju metinātas tērauda caurules  - gruntētas un krāsotas 2 slāņos, 125, Fe</t>
  </si>
  <si>
    <t>Bezšuvju metinātas tērauda caurules  - gruntētas un krāsotas 2 slāņos, 150, Fe</t>
  </si>
  <si>
    <t>Spiediena krituma regulators ar kapilārcaurulīti STAF pievienojumam, 65, TA, STAP-65(40-160kPA) vai ekvivalents</t>
  </si>
  <si>
    <t>Spiediena krituma regulators ar kapilārcaurulīti STAF pievienojumam, 100, TA, STAP-100(40-160kPA) vai ekvivalents</t>
  </si>
  <si>
    <t>Lodveida noslēgvārsts, 50, Naval, NAVAL 65</t>
  </si>
  <si>
    <t>Izplešanās trauks ar noslēgvārstu un izlaides krānu, 20, TA, Statico SU 140.6 + DLV 20, DH; min 2.5 bar; initial 3.0 bar; Final 3.5 bar</t>
  </si>
  <si>
    <t>Sistēmas tilpums ar ūdeni, V=3662 L</t>
  </si>
  <si>
    <t>Elastīgais savienojums, 65, Stenflex, R-1-DN65</t>
  </si>
  <si>
    <t>Gružu filtrs, 65, Genebre, 3311</t>
  </si>
  <si>
    <t>Cirkulācijas dubultsūknis ar elastīgām starplikām, atbalsta pamatu un frekvenču pārveidotāju. Vadība pielāgota ModBus protokolam, Grundfos, TPED 65-460/2 A-F-A-BAQE + S2 P500</t>
  </si>
  <si>
    <t>Vara cauruļvads un veidgabali ar izolāciju, 16 (5/8), IsoClima, ISOpolar-DN16</t>
  </si>
  <si>
    <t>Servera dzesēšanas kompresors/āra agregāts ar atbalsta rāmi (BIG FOOT SYSTEM) iekārtas izvietošanai 1,0m augstumā virs jumta konstrukcijas, Hiref, PEC3S-313 Low Noise Standard,
Qdz=8,4 kW</t>
  </si>
  <si>
    <t>Komutācijas telpas dzesēšana, S-5-1, S-5-2</t>
  </si>
  <si>
    <t>Servera dzesēšanas kompresors/āra agregāts ar atbalsta rāmi (BIG FOOT SYSTEM) iekārtas izvietošanai 1,0m augstumā virs jumta konstrukcijas, Toshiba,  RAV-SP1604AT8-E, Qdz=14,0 kW</t>
  </si>
  <si>
    <t>Komutācijas telpas kanāla tipa dzesēšanas iekārta ar atbalsta rāmi, gaisa filtru EU5 un filtra rāmi, Toshiba, RAV-SM1606BTP-EA + + filtrs EU5, Qdz=14,0/10,0 kW (total/sensible)</t>
  </si>
  <si>
    <t>Vadības pults ar vadības kabeļiem, aizsardzības gofru uz telpas dzesētājiem., Toshiba,  RBC-AMS51-E + kabelis 15m</t>
  </si>
  <si>
    <t>Kontrolieris ēkas VAS (BMS) vadības sistēmai ar ModBus Network protokolu un vadības kabeļa pieslēgumiem pie dzesētāja telpā, Toshiba TO-RC-MBS-1 + kabelis 2m</t>
  </si>
  <si>
    <t>Vara cauruļvads un veidgabali ar izolāciju, 10 (3/8), IsoClima, ISOpolar-DN10</t>
  </si>
  <si>
    <t>Lodeveida noslēgvārsts, 11 (3/8), Jomar , SFJQ-S-100NE-DN12</t>
  </si>
  <si>
    <t>Lodeveida noslēgvārsts, 17 (5/8), Jomar , SFJQ-S-100NE-DN18</t>
  </si>
  <si>
    <t>Lodeveida noslēgvārsts ar izlaides nipeli, 12 (3/8), Jomar , SFJQ-T-100STN-DN12</t>
  </si>
  <si>
    <t>Lodeveida noslēgvārsts ar izlaides nipeli, 18 (5/8), Jomar , SFJQ-T-100STN-DN18</t>
  </si>
  <si>
    <t>Vispārīgie darbi</t>
  </si>
  <si>
    <t>Savienojumu panelis 24xRJ45, kat.6, AMP Netconnect 0.5U 24-port Cat6 RJ-45 Compact UTP Patch Panel, Black, 0-1711544-2</t>
  </si>
  <si>
    <t>Kabeļu plaukts stāvos 500mm, balts (RAL 9010), KHZSP, WIBE</t>
  </si>
  <si>
    <t>Kabeļu plaukts stāvos 500mm, KHZSP, WIBE</t>
  </si>
  <si>
    <t>Programmēšana, sistēmas ieregulēšana un palaišana</t>
  </si>
  <si>
    <t>Sadalne 1200x800x300, metāla, IP54, montāžas plate, ventilācija, jauda 20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Sūkņa motora aizsardzības automātslēdzis; 7,5kW=2gab, 11kW=2gab. Sūkņa motora kontaktors, Klemmes, vadi, vadu marķējumi, vadu kanāli, palīgmateriāli, 1200x800x300</t>
  </si>
  <si>
    <t>Sadalne 1800x600x400, metāla, IP54, cokols, montāžas plate, ventilācija. jauda 12 kW/ 400V. Sadalnes apgaismojums. Rozete, DIN sliede. Spēka ievada līnijas aizsardzības automātslēdzis. UPS ievada līnijas aizsardzības automātslēdzis. Vadības ķēžu aizsardzības automātslēdži. Kontrolleru, moduļu el.barošanas aizsardzības drošinātāji. Releju bloki ar LED moduli. Transformators 230/24VAC. Transformators 230/24VDC. Ventilatora motora aizsardzības automātslēdzis, (5,5kW) 2gab . Sūkņa Motora aizsardzības automātslēdzis. Sūkņa motora kontaktors. Klemmes, vadi, vadu marķējumi, vadu kanāli, palīgmateriāli, 1000x800x300</t>
  </si>
  <si>
    <t>Sadalne 1000x800x300, metāla, IP54, montāžas plate, ventilācija ,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t>
  </si>
  <si>
    <t>Sadalne 1000x800x300, metāla, IP54, montāžas plate, ventilācija, metāla statne montāžai uz grīdas,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t>
  </si>
  <si>
    <t>Sadalne 1000x800x300, metāla, IP54, montāžas plate, ventilācija,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t>
  </si>
  <si>
    <t>Sadalne 1000x800x300, metāla, IP54, montāžas plate, ventilācija, metāla statne montāžai uz grīdas,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 Sūkņa Motora aizsardzības automātslēdzis. Sūkņa motora kontaktors. Klemmes, vadi, vadu marķējumi, vadu kanāli, palīgmateriāli</t>
  </si>
  <si>
    <t xml:space="preserve">Sadalne 1000x800x300, metāla, IP54, montāžas plate, ventilācija,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 </t>
  </si>
  <si>
    <t>Sadalne 1000x800x300, metāla, IP54, montāžas plate, ventilācija,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t>
  </si>
  <si>
    <t>Sadalne 1000x800x300, metāla, IP54, mont.plate, komplektā ar elektriskajām komponentēm, palīgmateriāliem, ventilācija, jauda 2 kW/ 230V.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Klemmes, vadi, vadu marķējumi, vadu kanāli, palīgmateriāli</t>
  </si>
  <si>
    <t>Sadalne 1000x800x300, metāla, IP54, mont.plate, komplektā ar elektriskajām komponentēm, palīgmateriāliem, ventilācija, jauda 2 kW/ 230V.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Klemmes, vadi, vadu marķējumi, vadu kanāli, palīgmateriāli</t>
  </si>
  <si>
    <t>Sadalne 1200x100x300, metāla, IP54, mont.plate, komplektā ar elektriskajām komponentēm, palīgmateriāliem, ventilācija, jauda 2 kW/ 230V. Sadalnes apgaismojums. Rozete, DIN sliede. Spēka ievada līnijas aizsardzības automātslēdzis. UPS 500VA, sadalnē iebūvējams, bez ventilatora dzes. Vadības ķēžu aizsardzības automātslēdži. Kontrolleru, moduļu el.barošanas aizsardzības drošinātāji. Ventilatoru motoru vadība 11 gab. Releju bloki ar LED moduli. Transformators 230/24VAC. Transformators 230/24VDC. Klemmes, vadi, vadu marķējumi, vadu kanāli, palīgmateriāli</t>
  </si>
  <si>
    <t>Sadalne 1000x800x300, metāla, IP54, mont.plate, komplektā ar elektriskajām komponentēm, palīgmateriāliem, ventilācija, jauda 2 kW/ 230V. Sadalnes apgaismojums. Rozete, DIN sliede. Spēka ievada līnijas aizsardzības automātslēdzis. UPS 500VA, sadalnē iebūvējams, bez ventilatora dzes. Vadības ķēžu aizsardzības automātslēdži. Kontrolleru, moduļu el.barošanas aizsardzības drošinātāji. Ventilatoru motoru vadība 2 gab. Releju bloki ar LED moduli. Transformators 230/24VAC. Transformators 230/24VDC. Klemmes, vadi, vadu marķējumi, vadu kanāli, palīgmateriāli</t>
  </si>
  <si>
    <t>Kabelis, AWG23, Cat6 4x2x0,57 F/UTP</t>
  </si>
  <si>
    <t>Kabelis, NYM 5x2,5</t>
  </si>
  <si>
    <t>Kabelis, Y-JZ 3x2,5</t>
  </si>
  <si>
    <t>Kabelis, E30, JE-H(St)H 2X0,8</t>
  </si>
  <si>
    <t>Darba stacija PC, Korpuss Mini ITX 180W Black Chieftec IX-03B; Core I5, 3.0GHz, 6MB Cache,RAM 16GB, DDR3, 2400MHz, 2 diski x(SSHD, 500GB + 8GB SSD, 64MB, SATA III), Video karte 2GB, Windows 7 PRO, 24" monitors, klaviatūra, palīgmateriāli, UPS 500VA</t>
  </si>
  <si>
    <t>ALU durvis - Schuco ADS 80 FR 30 sistēma</t>
  </si>
  <si>
    <t>Mozaīkbetona flīzes terazzo; izmērs 30x30cm, biezums 2,5cm; tonis jāprecizē</t>
  </si>
  <si>
    <t>Tips - 4 (kāpņu laukumi, mozīkbetona flīzes terazzo 30x30cm)</t>
  </si>
  <si>
    <t>Blietēta esošā smilts</t>
  </si>
  <si>
    <t>Stiegrota dz. betona plātne virs 1. un 4. stāva esošā pārseguma (BK-104)</t>
  </si>
  <si>
    <t>Mon. dz. betona pārseguma plātņu stiegrošana ar armatūru Ø8, Ø10, Ø12, Ø16, ar armatūras ierobežotājiem</t>
  </si>
  <si>
    <t>WAREMA fasādes žalūziju E 80 A6S stiprinājumi</t>
  </si>
  <si>
    <t>WAREMA fasādes žalūzijas augšējā alumīnija profila stiprinājumi: alumīnijs, nekrāsots ar vibrācijas trokšņa slāpētāju, Art. 2001461 WAREMA , izmērs 94x66.5 , ar stiprinājuma skrūvju urbumiem . Žalūzijas kastes stiprinājumi: cinkots metāls, ar regulējamu pēdu, paredzēts kastes dziļumam  130-150 mm un stiprinājuma skrūvju urbumiem. Z-Konsoles ZK 2, alumīnijs, naturāls.</t>
  </si>
  <si>
    <t>L-6a 911x2100mm, karkass - Schuco FW 50+.SI, loga vērtne - AWS 75.SI, krāsa - RAL9016/RAL7012</t>
  </si>
  <si>
    <t>Grīdas demontāža līdz saliekamā dzelzsbetona plātnēm</t>
  </si>
  <si>
    <t>LOKĀLĀ TĀME NR. 3-2
ŪDENSVADS Ū1, ĀRĒJIE TĪKLI</t>
  </si>
  <si>
    <t>Tāme sastādīta 2016. gada 1. ceturkšņa  cenās, pamatojoties uz ŪKT daļas specifikācijām un rasējumiem</t>
  </si>
  <si>
    <t xml:space="preserve">Ūdensvads - Ū1 </t>
  </si>
  <si>
    <t>27-00000</t>
  </si>
  <si>
    <t>Kaļama ķeta ūdensvada caurules gruntī “B” Dn100mm PN10, H līdz 2.00m (Tranšejas sienu stiprinājums ar SBH vairogiem)</t>
  </si>
  <si>
    <t>Kaļama ķeta ūdensvada caurules gruntī “B” Dn100mm PN10, H līdz 2.50m (Tranšejas sienu stiprinājums ar SBH vairogiem)</t>
  </si>
  <si>
    <t>Plastmasas PE spiedvadu caurules gruntī „B” Ø110x6.6mm PN10, H līdz 2m (Tranšejas sienu stiprinājums ar SBH vairogiem)</t>
  </si>
  <si>
    <t>Pazemes tipa aizbīdnis Dn100mm ar kapi un ar teleskopisko kāta pagarinātāju, PN10</t>
  </si>
  <si>
    <t>kompl.</t>
  </si>
  <si>
    <t>Pazemes tipa aizbīdnis Dn300mm ar kapi un ar teleskopisko kāta pagarinātāju, PN10</t>
  </si>
  <si>
    <t>gab.</t>
  </si>
  <si>
    <t xml:space="preserve">Dzelzsbetona aka (2500x2000x2770h) mm ar ķeta vāku 40t (vāks REXEL ar slēdzi un  ‘’RŪ’’ simboliku  gruntī „B”, H līdz 3.0m, tajā skaitā: </t>
  </si>
  <si>
    <t xml:space="preserve"> - Elektromagnētiskais ūdens patēriņa skaitītājs Dn40 (Qmin=0.063m3/st; Qmax=31.30m3/st) ar savienojuma komplektu un ar m-bus izeju; WATERFLUX 3070 „KRONE”</t>
  </si>
  <si>
    <t xml:space="preserve">kompl. </t>
  </si>
  <si>
    <t xml:space="preserve"> - Aizbīdnis Dn100 ar elektropiedziņu SA 07.5 N=0.75Kw (noplombēta slēgtā stāvoklī); EBRO</t>
  </si>
  <si>
    <t xml:space="preserve">- Kaļamā ķeta aizbīdnis ar atlokiem Dn100, PN10 </t>
  </si>
  <si>
    <t xml:space="preserve">gab. </t>
  </si>
  <si>
    <t>- Kaļamā ķeta īscaurule ar atloku Dn100 , PN10</t>
  </si>
  <si>
    <t>- Pretvārsts Dn100, PN10</t>
  </si>
  <si>
    <t>- Kaļamā ķeta trejgabals ar atlokiem Dn100x100, PN10</t>
  </si>
  <si>
    <t>- Kaļamā ķeta krustgabals ar atlokiem Dn100x100, PN10</t>
  </si>
  <si>
    <t>- Atloks Dn40</t>
  </si>
  <si>
    <t>- Kaļamā ķeta vītņu atloks Dn100x40</t>
  </si>
  <si>
    <t xml:space="preserve">- Nerūsējošā tērauda caurule ar vītnēm Dn40 </t>
  </si>
  <si>
    <t>- Nerūsējošā tērauda līkums 90°, Dn40, PN10</t>
  </si>
  <si>
    <t>- Nerūsējošā tērauda krustgabals Dn40x40, PN10</t>
  </si>
  <si>
    <t xml:space="preserve">- Pretvārsts Dn40, PN10 </t>
  </si>
  <si>
    <t>- Ventilis Dn40</t>
  </si>
  <si>
    <t>- Tukšošanas krāns Dn20, PN10</t>
  </si>
  <si>
    <t>- Manometrs</t>
  </si>
  <si>
    <t>- Universāls adapteris Dn100xØ110, PN10</t>
  </si>
  <si>
    <t>Kaļama ķeta trejgabals ar atlokiem Dn300x100mm, PN10</t>
  </si>
  <si>
    <t>Kaļama ķeta īscaurule atloks – gludgals Dn100mm, PN10</t>
  </si>
  <si>
    <t>Kaļama ķeta īscaurule atloks –platgals Dn100mm, PN10 enkurojošs savienojums</t>
  </si>
  <si>
    <t>Universālas adapteris Dn300mm, PN10</t>
  </si>
  <si>
    <t>Universālas adapteris Dn100mm, PN10</t>
  </si>
  <si>
    <t>Remontuzmava Dn100mm, PN10</t>
  </si>
  <si>
    <t xml:space="preserve">Kaļamā ķeta līkums 45° Dn100mm, PN10 enkurojošs savienojums </t>
  </si>
  <si>
    <t>PE līkums 90° Ø110mm, PN10</t>
  </si>
  <si>
    <t>PE līkums 45° Dn100mm, PN10</t>
  </si>
  <si>
    <t>Betona atbalsts marka B 7,5</t>
  </si>
  <si>
    <t>Pieslēgums pie esošā ūdensvada d300mm</t>
  </si>
  <si>
    <t>Ievada enkurošana sienā</t>
  </si>
  <si>
    <t>Šķērsojumi:</t>
  </si>
  <si>
    <t>- elektrības kabeļi</t>
  </si>
  <si>
    <t xml:space="preserve">- telefona kanalizācija </t>
  </si>
  <si>
    <t xml:space="preserve">- lietus kanalizācija </t>
  </si>
  <si>
    <t xml:space="preserve">- sadzīves kanalizācija </t>
  </si>
  <si>
    <t>- siltumtrase</t>
  </si>
  <si>
    <t>- gāzesvads</t>
  </si>
  <si>
    <t>Izlīdzinošs smilts slānis H=300mm virs cauruļvada un cauruļvada pabērums H=150mm</t>
  </si>
  <si>
    <t>Asfalta seguma izjaukšana un atjaunošana</t>
  </si>
  <si>
    <t>Zālāja atjaunošana</t>
  </si>
  <si>
    <t>Esošā ūdensvada d100 demontāža</t>
  </si>
  <si>
    <t>Ūdensvads Ū1, ārējie tīkli</t>
  </si>
  <si>
    <t xml:space="preserve"> 3-2</t>
  </si>
  <si>
    <t>Esošā ēkas apjoma ārsienu siltināšana, bez cokola un pagraba grīdas siltināšanas</t>
  </si>
  <si>
    <t>Esošā ēkas apjoma logu un ārdurvju nomaiņa</t>
  </si>
  <si>
    <t>Logu demontāža (tāme Nr. 1-5)</t>
  </si>
  <si>
    <t>Esošā ēkas apjoma jumta siltināšana un virsgaismu likvidēšana</t>
  </si>
  <si>
    <t>Lokālā tāme Nr.1-2</t>
  </si>
  <si>
    <t>Lokālā tāme Nr.1-4</t>
  </si>
  <si>
    <t>Lokālā tāme Nr.1-9-7</t>
  </si>
  <si>
    <t>Lokālā tāme Nr.1-6</t>
  </si>
  <si>
    <t>Lokālā tāme Nr.1-7</t>
  </si>
  <si>
    <t xml:space="preserve"> 5-1</t>
  </si>
  <si>
    <t xml:space="preserve"> 5-2</t>
  </si>
  <si>
    <t xml:space="preserve"> 5-3</t>
  </si>
  <si>
    <t>Logi</t>
  </si>
  <si>
    <t>Fasāde</t>
  </si>
  <si>
    <t>TĀME NR. 5-1
Esošā ēkas apjoma jumta siltināšana un virsgaismu likvidēšana</t>
  </si>
  <si>
    <t>TĀME NR. 5-2
Esošā ēkas apjoma logu un ārdurvju nomaiņa</t>
  </si>
  <si>
    <t>TĀME NR. 5-3
Esošā ēkas apjoma ārsienu siltināšana, bez cokola un pagraba grīdas siltināšanas</t>
  </si>
  <si>
    <t>Ēkas gaisa caurlaidības pārbaude (Blower Door tests)</t>
  </si>
  <si>
    <t>Tāme Nr. 1-8</t>
  </si>
  <si>
    <t>Alumīnija fasādes demontāža 1.st 12-14 uz FF</t>
  </si>
  <si>
    <t>K6A EVAKUĀCIJAS RISINĀJUMI K6B PĀRBŪVES LAIKĀ (AR-40)</t>
  </si>
  <si>
    <t xml:space="preserve">APDARES DARBI </t>
  </si>
  <si>
    <t>Mon. dz betona pārseguma plātnes PP-5 pastiprinājums (BK-104)</t>
  </si>
  <si>
    <t xml:space="preserve"> 87.1</t>
  </si>
  <si>
    <t>Alumīnija apdares paneļi (norādītais apjoms ir tīrā nosedzamā platība bez atstarpēm un atlocījumiem).</t>
  </si>
  <si>
    <t>Vertikālie alumīnija karkasa profili (“Hat” vai “Q” profils) (h=~2050, solis=430) (norādītais apjoms ir tīrā nosedzamā platība).</t>
  </si>
  <si>
    <t>Horizontālie (izlīmeņojošie) alumīnija karkasa profili (min 4 rindas)</t>
  </si>
  <si>
    <t>Jauna ārējā alumīnija palodze</t>
  </si>
  <si>
    <t>tek. m.</t>
  </si>
  <si>
    <t>Esošās logailas apdares atjaunošana, pēc palodzes nomaiņas un paneļu uzstādīšanas, (kopā -29,5 tek. m)</t>
  </si>
  <si>
    <t xml:space="preserve"> 87.2</t>
  </si>
  <si>
    <t xml:space="preserve"> 87.3</t>
  </si>
  <si>
    <t xml:space="preserve"> 87.4</t>
  </si>
  <si>
    <t xml:space="preserve"> 87.5</t>
  </si>
  <si>
    <t>Metāla karkasa 150mm izbūve no Ruukki C termoprofiliem b=1mm (vertikālo statņu solis = 400mm)</t>
  </si>
  <si>
    <t>Datu centra logus aizsedzošie paneļi</t>
  </si>
  <si>
    <t>Laboratrijas dzesēšana, S-2-3 - S-2-5</t>
  </si>
  <si>
    <t xml:space="preserve">Laboratorijas dzesēšana, S-4-1 </t>
  </si>
  <si>
    <t xml:space="preserve">Laboratorijas dzesētāja gaisa vadu apsaiste, S-4-P, S-4-N </t>
  </si>
  <si>
    <t xml:space="preserve">Būves nosaukums: Ēkas Ķīpsalas ielā 6B, Rīgā pārbūve Inženierzinātņu un viedo tehnoloģiju centra vajadzībām </t>
  </si>
  <si>
    <t>Objekta nosaukums:   Mācību korpuss Ķīpsalas 6B, Rīgā</t>
  </si>
  <si>
    <t>Objekta adrese:                 Ķīpsalas 6B, Rīga</t>
  </si>
  <si>
    <t>Energoefektivitāte (jumts, logi, fasāde)</t>
  </si>
  <si>
    <t>BŪVNIECĪBAS IZMAKSAS AR PVN</t>
  </si>
  <si>
    <t xml:space="preserve"> 1-11</t>
  </si>
  <si>
    <t>LOKĀLĀ TĀME NR. 1-11
DZESĒŠANAS IEKĀRTAS AIZSEDZOŠIE PANEĻI</t>
  </si>
  <si>
    <t>DZESĒŠANAS IEKĀRTAS AIZSEDZOŠIE PANEĻI (ARD-16-01)</t>
  </si>
  <si>
    <t>Pēdu Bigfoot System "H Frame Set 450"(B6089) uzstādīšana (vienā ražotāja komplektā tiek piegādātas 2 pēdas, dots atsevišķu pēdu skaits nevis komplekts)</t>
  </si>
  <si>
    <t>gb.</t>
  </si>
  <si>
    <t xml:space="preserve">Cirsti vilktu metāla lokšņu sieta (materiāls - cinkots tērauds, acs rombveida, atveres garums 62mm, platums 20mm, nobīde 3mm, biezums 1,5mm; ar cinkotā tērauda kvadrātcauruļu 40x40mm, b=2,5mm rāmi un rāmja kāju) vairogi, vairoga elementus savstarpēji stiprināt ar skavām, pēc nepieciešamības nodrošinot papildus stiprinājumus pie iekārtām </t>
  </si>
  <si>
    <t>Vairoga tips V1 1255x1800mm+1905x1800mm</t>
  </si>
  <si>
    <t>Vairoga tips V2 1775x1800mm</t>
  </si>
  <si>
    <t>Vairoga tips V3 900x1800mm</t>
  </si>
  <si>
    <t>Dzesēšanas iekārtas aizsedzošie paneļi kopā:</t>
  </si>
  <si>
    <t>Dzesēšanas iekārtas aizsedzošie paneļi</t>
  </si>
  <si>
    <t>Vieglbetona bloku sienas mūrēšana, b=150mm, tajā skaitā 4gab vieglbetona pārsedzes 150x200x1600</t>
  </si>
  <si>
    <t>Logailas jumtiņš un sāni paneļiem ar loga žalūzijām - detaļas D1a, D2K, D2L</t>
  </si>
  <si>
    <t>Logailas jumtiņš un sāni paneļiem bez loga žalūzijām - detaļas D1b, D2K, D2L</t>
  </si>
  <si>
    <t>Fasādes metāla apšuvums - Fasādes paneļi P1; P2; P3; P4; P5; P6</t>
  </si>
  <si>
    <t>Salokāmas paneļu starpsienas ar vadotni starpsienas augšējā malā, bez grīdas vadotnes, slēdzama</t>
  </si>
  <si>
    <t>Aruba 2930F 48G 4SFP+ Switch - JL254A</t>
  </si>
  <si>
    <t>Optiskais modulis HPE X132 10G SFP+ LC SR Transceiver - J9150A</t>
  </si>
  <si>
    <t>Optiskais modulis HPE X132 10G SFP+ LC LR Transceiver - J9151A</t>
  </si>
  <si>
    <t>Aruba 5406R 16SFP+ v3 zl2 Komutators (ar diviem J9993A Aruba 8p 1G/10GbE SFP+ v3 zl2 Mod iekšā) - JL095A</t>
  </si>
  <si>
    <t>Komutatora barošanas bloks Aruba 5400R 1100W PoE+ zl2 PSU - J9829A</t>
  </si>
  <si>
    <t>Komutatoru plate Aruba 12p PoE+ / 12p 1GbE SFP v3 zl2 Mod - J9989A</t>
  </si>
  <si>
    <t>Optiskais modulis HPE X121 1G SFP LC LX Transceiver - J4859C</t>
  </si>
  <si>
    <t>Komutatoru plate Aruba 24p 1000BASE-T PoE+ v3 zl2 Mod - J9986A</t>
  </si>
  <si>
    <t>Komutators Aruba 2930F 48G PoE+ 4SFP+ Switch - JL256A,</t>
  </si>
  <si>
    <t>Komutators Aruba 2620 48 PoE+ Switch - J9627A</t>
  </si>
  <si>
    <t>Komutatoru savienošanas kabelis HPE X242 10G SFP+ to SFP+ 1m DAC Cable - J9281B</t>
  </si>
  <si>
    <t>Komutatoru savienošanas kabelis HPE X242 10G SFP+ to SFP+ 3m DAC Cable - J9283B</t>
  </si>
  <si>
    <t>Kabelis 20x2x0,5 MHS, LSZH</t>
  </si>
  <si>
    <t>WiFi piekļuves punkts Aruba IAP-207 (RW) 802.11n/ac Dual 2x2:2 Radio Integrated Antenna Instant AP (JX954A ) ar AP-220-MNT-W1W Flat Surface Wall/Ceiling White AP Basic Flat Surface Mount Kit (JW047A)</t>
  </si>
  <si>
    <t>WiFi piekļuves punkts Aruba Instant IAP-315 (RW) 802.11n/ac Dual 2x2:2/4x4:4 MU-MIMO Radio Integrated Antenna AP (JW811A ) ar AP-220-MNT-W1W Flat Surface Wall/Ceiling White AP Basic Flat Surface Mount Kit (JW047A)</t>
  </si>
  <si>
    <t>Sadalne SS11 (sk. Lapu EL-17) zemapmetuma; aizsl. IP41</t>
  </si>
  <si>
    <t>Sadalne SS12 (sk. Lapu EL-18) zemapmetuma; aizsl. IP41</t>
  </si>
  <si>
    <t>Sadalne SS21 (sk. Lapu EL-19) zemapmetuma; aizsl. IP41</t>
  </si>
  <si>
    <t>Sadalne SS22 (sk. Lapu EL-20) zemapmetuma; aizsl. IP41</t>
  </si>
  <si>
    <t>Sadalne SS31 (sk. Lapu EL-21) zemapmetuma; aizsl. IP41</t>
  </si>
  <si>
    <t>Sadalne SS32 (sk. Lapu EL-22) zemapmetuma; aizsl. IP41</t>
  </si>
  <si>
    <t>Sadalne SS41 (sk. Lapu EL-23) zemapmetuma; aizsl. IP41</t>
  </si>
  <si>
    <t>Sadalne SS42 (sk. Lapu EL-24) zemapmetuma; aizsl. IP41</t>
  </si>
  <si>
    <t>Sadalne SS51 (sk. Lapu EL-25) zemapmetuma; aizsl. IP41</t>
  </si>
  <si>
    <t>Sadalne SS52 (sk. Lapu EL-26) zemapmetuma; aizsl. IP41</t>
  </si>
  <si>
    <t>Sadalne DS2 (sk. Lapu EL-27) zemapmetuma; aizsl. IP41</t>
  </si>
  <si>
    <t>Sadalne DS5 (sk. Lapu EL-28) zemapmetuma; aizsl. IP41</t>
  </si>
  <si>
    <t>Sadalne SS01 (sk. Lapu EL-29) virsapmetuma; aizsl. IP43</t>
  </si>
  <si>
    <t>Sadalne SS02 (sk. Lapu EL-30) virsapmetuma; aizsl. IP43</t>
  </si>
  <si>
    <t>Sadalne VS (sk. Lapu EL-31) virsapmetuma; aizsl. IP43</t>
  </si>
  <si>
    <t>Sadalne CH (sk. Lapu EL-32) virsapmetuma; aizsl. IP43</t>
  </si>
  <si>
    <t>Sadalne SG11 (sk. Lapu EL-33) zemapmetuma; aizsl. IP41</t>
  </si>
  <si>
    <t>Sadalne SG12 (sk. Lapu EL-34) zemapmetuma; aizsl. IP41</t>
  </si>
  <si>
    <t>Sadalne SG13 (sk. Lapu EL-35) zemapmetuma; aizsl. IP41</t>
  </si>
  <si>
    <t>Sadalne SG110a (sk. Lapu EL-36) zemapmetuma; aizsl. IP41</t>
  </si>
  <si>
    <t>Sadalne SG111 (sk. Lapu EL-37) zemapmetuma; aizsl. IP41</t>
  </si>
  <si>
    <t>Sadalne SL11 (sk. Lapu EL-38) zemapmetuma; aizsl. IP41</t>
  </si>
  <si>
    <t>Sadalne SL12 (sk. Lapu EL-39) zemapmetuma; aizsl. IP41</t>
  </si>
  <si>
    <t>Sadalne SL15 (sk. Lapu EL-40) zemapmetuma; aizsl. IP41</t>
  </si>
  <si>
    <t>Sadalne SL16 (sk. Lapu EL-41) zemapmetuma; aizsl. IP41</t>
  </si>
  <si>
    <t>Sadalne SL17 (sk. Lapu EL-42) zemapmetuma; aizsl. IP41</t>
  </si>
  <si>
    <t>Sadalne SL18 (sk. Lapu EL-43) zemapmetuma; aizsl. IP41</t>
  </si>
  <si>
    <t>Sadalne SL19 (sk. Lapu EL-44) zemapmetuma; aizsl. IP41</t>
  </si>
  <si>
    <t>Sadalne SG210 (sk. Lapu EL-45) zemapmetuma; aizsl. IP41</t>
  </si>
  <si>
    <t>Sadalne SG212 (sk. Lapu EL-46) zemapmetuma; aizsl. IP41</t>
  </si>
  <si>
    <t>Sadalne SG213 (sk. Lapu EL-47) zemapmetuma; aizsl. IP41</t>
  </si>
  <si>
    <t>Sadalne SG214 (sk. Lapu EL-48) zemapmetuma; aizsl. IP41</t>
  </si>
  <si>
    <t>Sadalne SG217 (sk. Lapu EL-49) zemapmetuma; aizsl. IP41</t>
  </si>
  <si>
    <t>Sadalne SG218 (sk. Lapu EL-50) zemapmetuma; aizsl. IP41</t>
  </si>
  <si>
    <t>Sadalne SG219 (sk. Lapu EL-51) zemapmetuma; aizsl. IP41</t>
  </si>
  <si>
    <t>Sadalne SG220 (sk. Lapu EL-52) zemapmetuma; aizsl. IP41</t>
  </si>
  <si>
    <t>Sadalne SL21 (sk. Lapu EL-53) zemapmetuma; aizsl. IP41</t>
  </si>
  <si>
    <t>Sadalne SL22 (sk. Lapu EL-54) zemapmetuma; aizsl. IP41</t>
  </si>
  <si>
    <t>Sadalne SL211 (sk. Lapu EL-55) zemapmetuma; aizsl. IP41</t>
  </si>
  <si>
    <t>Sadalne SL213 (sk. Lapu EL-56) zemapmetuma; aizsl. IP41</t>
  </si>
  <si>
    <t>Sadalne SL214 (sk. Lapu EL-57) zemapmetuma; aizsl. IP41</t>
  </si>
  <si>
    <t>Sadalne SL217 (sk. Lapu EL-58) zemapmetuma; aizsl. IP41</t>
  </si>
  <si>
    <t>Sadalne SL220 (sk. Lapu EL-59) zemapmetuma; aizsl. IP41</t>
  </si>
  <si>
    <t>Sadalne SG31 (sk. Lapu EL-60) zemapmetuma; aizsl. IP41</t>
  </si>
  <si>
    <t>Sadalne SG32 (sk. Lapu EL-61) zemapmetuma; aizsl. IP41</t>
  </si>
  <si>
    <t>Sadalne SG331 (sk. Lapu EL-62) zemapmetuma; aizsl. IP41</t>
  </si>
  <si>
    <t>Sadalne SG332 (sk. Lapu EL-63) zemapmetuma; aizsl. IP41</t>
  </si>
  <si>
    <t>Sadalne SG333 (sk. Lapu EL-64) zemapmetuma; aizsl. IP41</t>
  </si>
  <si>
    <t>Sadalne SG34 (sk. Lapu EL-65) zemapmetuma; aizsl. IP41</t>
  </si>
  <si>
    <t>Sadalne SG35 (sk. Lapu EL-66) zemapmetuma; aizsl. IP41</t>
  </si>
  <si>
    <t>Sadalne SG361 (sk. Lapu EL-67) zemapmetuma; aizsl. IP41</t>
  </si>
  <si>
    <t>Sadalne SG362 (sk. Lapu EL-68) zemapmetuma; aizsl. IP41</t>
  </si>
  <si>
    <t>Sadalne SG37 (sk. Lapu EL-69) zemapmetuma; aizsl. IP41</t>
  </si>
  <si>
    <t>Sadalne SG38 (sk. Lapu EL-70) zemapmetuma; aizsl. IP41</t>
  </si>
  <si>
    <t>Sadalne SG39 (sk. Lapu EL-71) zemapmetuma; aizsl. IP41</t>
  </si>
  <si>
    <t>Sadalne SL31 (sk. Lapu EL-72) zemapmetuma; aizsl. IP41</t>
  </si>
  <si>
    <t>Sadalne SL32 (sk. Lapu EL-73) zemapmetuma; aizsl. IP41</t>
  </si>
  <si>
    <t>Sadalne SL34 (sk. Lapu EL-74) zemapmetuma; aizsl. IP41</t>
  </si>
  <si>
    <t>Sadalne SL35 (sk. Lapu EL-75) zemapmetuma; aizsl. IP41</t>
  </si>
  <si>
    <t>Sadalne SL38 (sk. Lapu EL-76) zemapmetuma; aizsl. IP41</t>
  </si>
  <si>
    <t>Sadalne SL39 (sk. Lapu EL-77) zemapmetuma; aizsl. IP41</t>
  </si>
  <si>
    <t>Sadalne SG41 (sk. Lapu EL-78) zemapmetuma; aizsl. IP41</t>
  </si>
  <si>
    <t>Sadalne SG48 (sk. Lapu EL-79) zemapmetuma; aizsl. IP41</t>
  </si>
  <si>
    <t>Sadalne SG49 (sk. Lapu EL-80) zemapmetuma; aizsl. IP41</t>
  </si>
  <si>
    <t>Sadalne SG410 (sk. Lapu EL-81) zemapmetuma; aizsl. IP41</t>
  </si>
  <si>
    <t>Sadalne SG412 (sk. Lapu EL-82) zemapmetuma; aizsl. IP41</t>
  </si>
  <si>
    <t>Sadalne SG413 (sk. Lapu EL-83) zemapmetuma; aizsl. IP41</t>
  </si>
  <si>
    <t>Sadalne SG418 (sk. Lapu EL-84) zemapmetuma; aizsl. IP41</t>
  </si>
  <si>
    <t>Sadalne SL41 (sk. Lapu EL-85) zemapmetuma; aizsl. IP41</t>
  </si>
  <si>
    <t>Sadalne SL43 (sk. Lapu EL-86) zemapmetuma; aizsl. IP41</t>
  </si>
  <si>
    <t>Sadalne SL44 (sk. Lapu EL-87) zemapmetuma; aizsl. IP41</t>
  </si>
  <si>
    <t>Sadalne SL45 (sk. Lapu EL-88) zemapmetuma; aizsl. IP41</t>
  </si>
  <si>
    <t>Sadalne SL46 (sk. Lapu EL-89) zemapmetuma; aizsl. IP41</t>
  </si>
  <si>
    <t>Sadalne SL47 (sk. Lapu EL-90) zemapmetuma; aizsl. IP41</t>
  </si>
  <si>
    <t>Sadalne SL48 (sk. Lapu EL-91) zemapmetuma; aizsl. IP41</t>
  </si>
  <si>
    <t>Sadalne SL49 (sk. Lapu EL-92) zemapmetuma; aizsl. IP41</t>
  </si>
  <si>
    <t>Sadalne SG51 (sk. Lapu EL-93) zemapmetuma; aizsl. IP41</t>
  </si>
  <si>
    <t>Sadalne SG52 (sk. Lapu EL-94) zemapmetuma; aizsl. IP41</t>
  </si>
  <si>
    <t>Sadalne SG53 (sk. Lapu EL-95) zemapmetuma; aizsl. IP41</t>
  </si>
  <si>
    <t>Sadalne SG54 (sk. Lapu EL-96) zemapmetuma; aizsl. IP41</t>
  </si>
  <si>
    <t>Sadalne SG55 (sk. Lapu EL-97) zemapmetuma; aizsl. IP41</t>
  </si>
  <si>
    <t>Sadalne SG56 (sk. Lapu EL-98) zemapmetuma; aizsl. IP41</t>
  </si>
  <si>
    <t>Sadalne SG57 (sk. Lapu EL-99) zemapmetuma; aizsl. IP41</t>
  </si>
  <si>
    <t>Sadalne SG58 (sk. Lapu EL-100) zemapmetuma; aizsl. IP41</t>
  </si>
  <si>
    <t>Sadalne SG59 (sk. Lapu EL-101) zemapmetuma; aizsl. IP41</t>
  </si>
  <si>
    <t>Sadalne SG510 (sk. Lapu EL-102) zemapmetuma; aizsl. IP41</t>
  </si>
  <si>
    <t>Sadalne SG512 (sk. Lapu EL-103) zemapmetuma; aizsl. IP41</t>
  </si>
  <si>
    <t>Sadalne SG516 (sk. Lapu EL-104) zemapmetuma; aizsl. IP41</t>
  </si>
  <si>
    <t>Sadalne SG517 (sk. Lapu EL-105) zemapmetuma; aizsl. IP41</t>
  </si>
  <si>
    <t>Sadalne SG518 (sk. Lapu EL-106) zemapmetuma; aizsl. IP41</t>
  </si>
  <si>
    <t>Sadalne SL51 (sk. Lapu EL-107) zemapmetuma; aizsl. IP41</t>
  </si>
  <si>
    <t>Sadalne SL55 (sk. Lapu EL-108) zemapmetuma; aizsl. IP41</t>
  </si>
  <si>
    <t>Sadalne SL56 (sk. Lapu EL-109) zemapmetuma; aizsl. IP41</t>
  </si>
  <si>
    <t>Sadalne SL57 (sk. Lapu EL-110) zemapmetuma; aizsl. IP41</t>
  </si>
  <si>
    <t>Sadalne SL58 (sk. Lapu EL-111) zemapmetuma; aizsl. IP41</t>
  </si>
  <si>
    <t>Sadalne SL59 (sk. Lapu EL-112) zemapmetuma; aizsl. IP41</t>
  </si>
  <si>
    <t>Sadalne SL510 (sk. Lapu EL-113) zemapmetuma; aizsl. IP41</t>
  </si>
  <si>
    <t>Sadalne SL511 (sk. Lapu EL-114) zemapmetuma; aizsl. IP41</t>
  </si>
  <si>
    <t>Sadalne SL512 (sk. Lapu EL-115) zemapmetuma; aizsl. IP41</t>
  </si>
  <si>
    <t>Sadalne SL513 (sk. Lapu EL-116) zemapmetuma; aizsl. IP41</t>
  </si>
  <si>
    <t>Sadalne SL514 (sk. Lapu EL-117) zemapmetuma; aizsl. IP41</t>
  </si>
  <si>
    <t>Sadalne SL515 (sk. Lapu EL-118) zemapmetuma; aizsl. IP41</t>
  </si>
  <si>
    <t>Sadalne SL516 (sk. Lapu EL-119) zemapmetuma; aizsl. IP41</t>
  </si>
  <si>
    <t>Sadalne SM (sk. Lapu EL-120) zemapmetuma; aizsl. IP43</t>
  </si>
  <si>
    <t>Sadalne LMT (sk. Lapu EL-121) virsapmetuma; aizsl. IP55</t>
  </si>
  <si>
    <t>Sadalne SS03 (sk. Lapu EL-122) zemapmetuma; aizsl. IP43</t>
  </si>
  <si>
    <t>Intra lighting 106 PR Lm 31W 830 FO 597x597mm IP43 White 11197400301, telpās ar moduļgriestiem (kab,māc.telpas utt)/vai ekvivalents</t>
  </si>
  <si>
    <t>OSRAM  LUMILUX COMBI LED -F 18 W 3000 K (kompektā ar piekarēm 142990031ZV000 un elektropievadu gaismeklim), gaiteņos iekārtas/vai ekvivalents</t>
  </si>
  <si>
    <t>OSRAM  LUMILUX COMBI LED -F 18 W 3000 K (kompektā ar piekarēm 142990031ZV000 un elektropievadu gaismeklim), gaiteņos iekārtas, pie griestiem stiprināms akumulators Primus LED D9/A 3h MT + NiCd 3xC 3.6V 2.5Ah/vai ekvivalents</t>
  </si>
  <si>
    <t>OSRAM  LUMILUX COMBI LED -F 18 W 3000 K (stiprināmas pie virsmas), hallēs (lielās kāpņu telpās)/vai ekvivalents</t>
  </si>
  <si>
    <t>OSRAM  LUMILUX COMBI LED -F 18 W 3000 K (stiprināms pie virsmas), hallēs (lielās kāpņu telpās), pie virsmas stiprināms akumulators Primus LED D9/A 3h MT + NiCd 3xC 3.6V 2.5Ah/vai ekvivalents</t>
  </si>
  <si>
    <t>Vieglbetona bloku sienas mūrēšana, b=150mm</t>
  </si>
  <si>
    <t>Komutācijas skapis 19", 42U, 800x1000mm, Actassi VDS, perforētās durvis, NSYVDS42U810N</t>
  </si>
  <si>
    <t>Komutācijas skapis 19", 42U, 800x1000mm, Actassi VDA, perforētās durvis, NSYVDAC42U810N</t>
  </si>
  <si>
    <t>Komutācijas skapis 19", 12U, 600x400mm, Actassi OPB, sienas, ar perforētām metāla durvīm, NSYOPB12U4F</t>
  </si>
  <si>
    <t>Optisko dzīslu kabelis (iekštelpu) 24dzīslu, SM, LSZH</t>
  </si>
  <si>
    <t>Optisko dzīslu kabelis (iekštelpu) 24dzīslu, MM, OM3, LSZH</t>
  </si>
  <si>
    <t>Optisko dzīslu kabelis (iekštelpu) 8dzīslu, SM, LSZH</t>
  </si>
  <si>
    <t>Optisko dzīslu kabelis (iekštelpu) 8dzīslu, SM (LMT), LSZH</t>
  </si>
  <si>
    <t>Kabelis 4x2x0,5, kat.6, UTP, LSZH</t>
  </si>
  <si>
    <t>Sistēmas konfigurēšanas un palaišanas darbi, programmnodrošinājums</t>
  </si>
  <si>
    <t>ID  Nr.:                                 RTU - 2017/50</t>
  </si>
  <si>
    <t>atbilstoši pretendenta piedāvātajam līguma termiņam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</si>
</sst>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
  </numFmts>
  <fonts count="38">
    <font>
      <sz val="10"/>
      <color theme="1"/>
      <name val="Calibri"/>
      <family val="2"/>
      <charset val="186"/>
    </font>
    <font>
      <sz val="11"/>
      <color rgb="FFFF0000"/>
      <name val="Consolas"/>
      <family val="2"/>
      <charset val="186"/>
    </font>
    <font>
      <b/>
      <sz val="9"/>
      <color theme="4" tint="-0.499984740745262"/>
      <name val="Calibri"/>
      <family val="2"/>
      <scheme val="minor"/>
    </font>
    <font>
      <sz val="10"/>
      <color indexed="12"/>
      <name val="Calibri"/>
      <family val="2"/>
      <charset val="186"/>
    </font>
    <font>
      <sz val="9"/>
      <color theme="9" tint="-0.499984740745262"/>
      <name val="Calibri"/>
      <family val="2"/>
      <scheme val="minor"/>
    </font>
    <font>
      <i/>
      <sz val="10"/>
      <color theme="0" tint="-0.499984740745262"/>
      <name val="Calibri"/>
      <family val="2"/>
      <charset val="186"/>
    </font>
    <font>
      <i/>
      <sz val="10"/>
      <color theme="4" tint="-0.249977111117893"/>
      <name val="Calibri"/>
      <family val="2"/>
      <charset val="186"/>
    </font>
    <font>
      <sz val="10"/>
      <name val="Calibri"/>
      <family val="2"/>
      <charset val="186"/>
    </font>
    <font>
      <b/>
      <sz val="10"/>
      <name val="Calibri"/>
      <family val="2"/>
      <charset val="186"/>
    </font>
    <font>
      <sz val="10"/>
      <color theme="3" tint="-0.24994659260841701"/>
      <name val="concolas"/>
      <charset val="186"/>
    </font>
    <font>
      <b/>
      <sz val="10"/>
      <name val="Calibri"/>
      <family val="2"/>
      <charset val="186"/>
      <scheme val="minor"/>
    </font>
    <font>
      <sz val="14"/>
      <name val="Calibri"/>
      <family val="2"/>
      <charset val="186"/>
    </font>
    <font>
      <sz val="11"/>
      <name val="Consolas"/>
      <family val="2"/>
      <charset val="186"/>
    </font>
    <font>
      <sz val="10"/>
      <name val="Calibri"/>
      <family val="2"/>
      <scheme val="minor"/>
    </font>
    <font>
      <sz val="10"/>
      <name val="Calibri"/>
      <family val="2"/>
      <charset val="186"/>
      <scheme val="minor"/>
    </font>
    <font>
      <sz val="9"/>
      <name val="Calibri"/>
      <family val="2"/>
      <scheme val="minor"/>
    </font>
    <font>
      <b/>
      <sz val="11"/>
      <name val="Calibri"/>
      <family val="2"/>
      <charset val="186"/>
      <scheme val="minor"/>
    </font>
    <font>
      <sz val="11"/>
      <name val="Calibri"/>
      <family val="2"/>
      <scheme val="minor"/>
    </font>
    <font>
      <sz val="11"/>
      <name val="Calibri"/>
      <family val="2"/>
      <charset val="186"/>
      <scheme val="minor"/>
    </font>
    <font>
      <b/>
      <sz val="12"/>
      <name val="Calibri"/>
      <family val="2"/>
      <charset val="186"/>
    </font>
    <font>
      <sz val="9"/>
      <name val="Calibri"/>
      <family val="2"/>
      <charset val="186"/>
      <scheme val="minor"/>
    </font>
    <font>
      <sz val="11"/>
      <name val="Calibri"/>
      <family val="2"/>
      <charset val="186"/>
    </font>
    <font>
      <i/>
      <sz val="10"/>
      <name val="Calibri"/>
      <family val="2"/>
      <charset val="186"/>
      <scheme val="minor"/>
    </font>
    <font>
      <b/>
      <i/>
      <sz val="10"/>
      <name val="Calibri"/>
      <family val="2"/>
      <charset val="186"/>
      <scheme val="minor"/>
    </font>
    <font>
      <sz val="10"/>
      <color rgb="FF9900CC"/>
      <name val="Calibri"/>
      <family val="2"/>
      <charset val="186"/>
      <scheme val="minor"/>
    </font>
    <font>
      <sz val="10"/>
      <color rgb="FF00B050"/>
      <name val="Calibri"/>
      <family val="2"/>
      <charset val="186"/>
      <scheme val="minor"/>
    </font>
    <font>
      <b/>
      <sz val="11"/>
      <name val="Calibri"/>
      <family val="2"/>
      <charset val="186"/>
    </font>
    <font>
      <sz val="10"/>
      <color rgb="FFFF9900"/>
      <name val="Calibri"/>
      <family val="2"/>
      <charset val="186"/>
      <scheme val="minor"/>
    </font>
    <font>
      <b/>
      <sz val="10"/>
      <name val="Calibri"/>
      <family val="2"/>
      <scheme val="minor"/>
    </font>
    <font>
      <i/>
      <sz val="10"/>
      <name val="Calibri"/>
      <family val="2"/>
      <scheme val="minor"/>
    </font>
    <font>
      <sz val="11"/>
      <color rgb="FFFF0000"/>
      <name val="Calibri"/>
      <family val="2"/>
      <charset val="186"/>
      <scheme val="minor"/>
    </font>
    <font>
      <sz val="10"/>
      <color rgb="FF006600"/>
      <name val="Calibri"/>
      <family val="2"/>
      <charset val="186"/>
      <scheme val="minor"/>
    </font>
    <font>
      <sz val="10"/>
      <name val="Arial"/>
      <family val="2"/>
      <charset val="186"/>
    </font>
    <font>
      <b/>
      <sz val="9"/>
      <color indexed="81"/>
      <name val="Tahoma"/>
      <family val="2"/>
      <charset val="186"/>
    </font>
    <font>
      <sz val="9"/>
      <color indexed="81"/>
      <name val="Tahoma"/>
      <family val="2"/>
      <charset val="186"/>
    </font>
    <font>
      <sz val="11"/>
      <name val="Times New Roman"/>
      <family val="1"/>
      <charset val="186"/>
    </font>
    <font>
      <sz val="12"/>
      <name val="Times New Roman"/>
      <family val="1"/>
      <charset val="186"/>
    </font>
    <font>
      <sz val="10"/>
      <color rgb="FFFF0000"/>
      <name val="Calibri"/>
      <family val="2"/>
      <charset val="186"/>
      <scheme val="minor"/>
    </font>
  </fonts>
  <fills count="11">
    <fill>
      <patternFill patternType="none"/>
    </fill>
    <fill>
      <patternFill patternType="gray125"/>
    </fill>
    <fill>
      <patternFill patternType="solid">
        <fgColor rgb="FFE4EDF8"/>
        <bgColor indexed="64"/>
      </patternFill>
    </fill>
    <fill>
      <patternFill patternType="solid">
        <fgColor rgb="FFFFD54F"/>
        <bgColor indexed="64"/>
      </patternFill>
    </fill>
    <fill>
      <patternFill patternType="solid">
        <fgColor theme="0" tint="-4.9989318521683403E-2"/>
        <bgColor indexed="64"/>
      </patternFill>
    </fill>
    <fill>
      <patternFill patternType="solid">
        <fgColor indexed="9"/>
        <bgColor indexed="64"/>
      </patternFill>
    </fill>
    <fill>
      <patternFill patternType="solid">
        <fgColor rgb="FFD9E6FF"/>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0" borderId="0" applyNumberFormat="0" applyFill="0" applyBorder="0" applyAlignment="0" applyProtection="0"/>
    <xf numFmtId="0" fontId="2" fillId="3" borderId="0">
      <alignment vertical="top"/>
    </xf>
    <xf numFmtId="0" fontId="3" fillId="0" borderId="0" applyBorder="0">
      <alignment vertical="top"/>
    </xf>
    <xf numFmtId="0" fontId="4" fillId="0" borderId="3" applyBorder="0">
      <alignment vertical="top"/>
    </xf>
    <xf numFmtId="0" fontId="5" fillId="0" borderId="0">
      <alignment vertical="top" wrapText="1"/>
    </xf>
    <xf numFmtId="0" fontId="6" fillId="0" borderId="0">
      <alignment vertical="top" wrapText="1"/>
    </xf>
    <xf numFmtId="4" fontId="9" fillId="6" borderId="9" applyAlignment="0"/>
    <xf numFmtId="0" fontId="25" fillId="0" borderId="7" applyNumberFormat="0" applyFill="0" applyBorder="0" applyAlignment="0">
      <alignment vertical="top" wrapText="1"/>
    </xf>
    <xf numFmtId="0" fontId="24" fillId="0" borderId="0" applyNumberFormat="0" applyFill="0" applyBorder="0" applyAlignment="0">
      <alignment wrapText="1"/>
    </xf>
    <xf numFmtId="0" fontId="27" fillId="0" borderId="7" applyNumberFormat="0" applyFill="0" applyBorder="0" applyAlignment="0">
      <alignment vertical="top" wrapText="1"/>
    </xf>
    <xf numFmtId="0" fontId="32" fillId="0" borderId="0"/>
  </cellStyleXfs>
  <cellXfs count="223">
    <xf numFmtId="0" fontId="0" fillId="0" borderId="0" xfId="0"/>
    <xf numFmtId="0" fontId="7" fillId="0" borderId="0" xfId="0" applyNumberFormat="1" applyFont="1" applyFill="1" applyAlignment="1">
      <alignment vertical="top"/>
    </xf>
    <xf numFmtId="0" fontId="7" fillId="0" borderId="0" xfId="0" applyNumberFormat="1" applyFont="1" applyFill="1" applyAlignment="1">
      <alignment horizontal="centerContinuous"/>
    </xf>
    <xf numFmtId="0" fontId="7" fillId="0" borderId="0" xfId="0" applyNumberFormat="1" applyFont="1" applyFill="1" applyAlignment="1">
      <alignment horizontal="left"/>
    </xf>
    <xf numFmtId="0" fontId="8" fillId="0" borderId="0" xfId="0" applyNumberFormat="1" applyFont="1" applyFill="1" applyAlignment="1">
      <alignment vertical="top"/>
    </xf>
    <xf numFmtId="0" fontId="8" fillId="0" borderId="0" xfId="0" applyNumberFormat="1" applyFont="1" applyFill="1" applyAlignment="1">
      <alignment horizontal="right"/>
    </xf>
    <xf numFmtId="0" fontId="8" fillId="0" borderId="0" xfId="0" applyNumberFormat="1" applyFont="1" applyFill="1" applyAlignment="1"/>
    <xf numFmtId="0" fontId="8" fillId="0" borderId="0" xfId="0" applyNumberFormat="1" applyFont="1" applyFill="1" applyAlignment="1">
      <alignment horizontal="left"/>
    </xf>
    <xf numFmtId="0" fontId="7" fillId="0" borderId="0" xfId="0" applyNumberFormat="1" applyFont="1" applyFill="1" applyAlignment="1"/>
    <xf numFmtId="0" fontId="7" fillId="0" borderId="0" xfId="0" applyNumberFormat="1" applyFont="1" applyFill="1" applyAlignment="1">
      <alignment horizontal="right"/>
    </xf>
    <xf numFmtId="0" fontId="8" fillId="0" borderId="0" xfId="0" applyNumberFormat="1" applyFont="1" applyFill="1" applyAlignment="1">
      <alignment horizontal="center"/>
    </xf>
    <xf numFmtId="0" fontId="7" fillId="0" borderId="8" xfId="0" applyNumberFormat="1" applyFont="1" applyFill="1" applyBorder="1" applyAlignment="1">
      <alignment vertical="top"/>
    </xf>
    <xf numFmtId="0" fontId="8" fillId="0" borderId="10"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12" fillId="0" borderId="0" xfId="0" applyFont="1" applyAlignment="1">
      <alignment vertical="top"/>
    </xf>
    <xf numFmtId="0" fontId="7" fillId="0" borderId="8" xfId="0" applyNumberFormat="1" applyFont="1" applyBorder="1" applyAlignment="1">
      <alignment vertical="top"/>
    </xf>
    <xf numFmtId="0" fontId="7" fillId="0" borderId="12" xfId="0" applyNumberFormat="1" applyFont="1" applyFill="1" applyBorder="1" applyAlignment="1">
      <alignment horizontal="right" vertical="top" wrapText="1"/>
    </xf>
    <xf numFmtId="4" fontId="7" fillId="0" borderId="12" xfId="0" applyNumberFormat="1" applyFont="1" applyFill="1" applyBorder="1" applyAlignment="1">
      <alignment vertical="top"/>
    </xf>
    <xf numFmtId="0" fontId="10" fillId="2" borderId="0" xfId="0" applyNumberFormat="1" applyFont="1" applyFill="1" applyAlignment="1">
      <alignment vertical="top" wrapText="1"/>
    </xf>
    <xf numFmtId="0" fontId="12" fillId="0" borderId="0" xfId="0" applyFont="1"/>
    <xf numFmtId="14" fontId="15" fillId="0" borderId="0" xfId="0" applyNumberFormat="1" applyFont="1" applyAlignment="1">
      <alignment horizontal="right" vertical="top"/>
    </xf>
    <xf numFmtId="0" fontId="16" fillId="0" borderId="0" xfId="0" applyFont="1" applyAlignment="1">
      <alignment horizontal="center"/>
    </xf>
    <xf numFmtId="0" fontId="13" fillId="0" borderId="0" xfId="0" applyFont="1" applyAlignment="1">
      <alignment horizontal="right"/>
    </xf>
    <xf numFmtId="0" fontId="17" fillId="0" borderId="3" xfId="0" applyFont="1" applyBorder="1" applyAlignment="1">
      <alignment vertical="top" wrapText="1"/>
    </xf>
    <xf numFmtId="4" fontId="17" fillId="0" borderId="3" xfId="0" applyNumberFormat="1" applyFont="1" applyBorder="1" applyAlignment="1">
      <alignment vertical="top"/>
    </xf>
    <xf numFmtId="0" fontId="17" fillId="0" borderId="3" xfId="0" applyFont="1" applyBorder="1" applyAlignment="1">
      <alignment horizontal="center" vertical="top"/>
    </xf>
    <xf numFmtId="0" fontId="12" fillId="4" borderId="3" xfId="0" applyFont="1" applyFill="1" applyBorder="1" applyAlignment="1">
      <alignment vertical="top"/>
    </xf>
    <xf numFmtId="0" fontId="16" fillId="4" borderId="3" xfId="0" applyFont="1" applyFill="1" applyBorder="1" applyAlignment="1">
      <alignment horizontal="right"/>
    </xf>
    <xf numFmtId="0" fontId="12" fillId="0" borderId="3" xfId="0" applyFont="1" applyBorder="1" applyAlignment="1">
      <alignment vertical="top"/>
    </xf>
    <xf numFmtId="0" fontId="18" fillId="0" borderId="3" xfId="0" applyFont="1" applyBorder="1" applyAlignment="1">
      <alignment horizontal="right" vertical="top" wrapText="1"/>
    </xf>
    <xf numFmtId="0" fontId="19" fillId="0" borderId="0" xfId="0" applyNumberFormat="1" applyFont="1" applyFill="1" applyAlignment="1">
      <alignment horizontal="right"/>
    </xf>
    <xf numFmtId="0" fontId="19" fillId="0" borderId="0" xfId="0" applyNumberFormat="1" applyFont="1" applyFill="1" applyAlignment="1">
      <alignment horizontal="left"/>
    </xf>
    <xf numFmtId="0" fontId="21" fillId="0" borderId="0" xfId="0" applyFont="1"/>
    <xf numFmtId="0" fontId="21" fillId="0" borderId="0" xfId="0" applyFont="1" applyAlignment="1">
      <alignment vertical="top"/>
    </xf>
    <xf numFmtId="0" fontId="21" fillId="0" borderId="12" xfId="0" applyFont="1" applyBorder="1" applyAlignment="1">
      <alignment horizontal="left" vertical="top" wrapText="1"/>
    </xf>
    <xf numFmtId="4" fontId="21" fillId="0" borderId="0" xfId="0" applyNumberFormat="1" applyFont="1"/>
    <xf numFmtId="0" fontId="7" fillId="6" borderId="8" xfId="7" applyNumberFormat="1" applyFont="1" applyBorder="1" applyAlignment="1">
      <alignment vertical="top"/>
    </xf>
    <xf numFmtId="0" fontId="7" fillId="6" borderId="10" xfId="7" applyNumberFormat="1" applyFont="1" applyBorder="1" applyAlignment="1">
      <alignment horizontal="center" vertical="top" wrapText="1"/>
    </xf>
    <xf numFmtId="0" fontId="7" fillId="6" borderId="11" xfId="7" applyNumberFormat="1" applyFont="1" applyBorder="1" applyAlignment="1">
      <alignment horizontal="center" vertical="top" wrapText="1"/>
    </xf>
    <xf numFmtId="0" fontId="8" fillId="6" borderId="12" xfId="7" applyNumberFormat="1" applyFont="1" applyBorder="1" applyAlignment="1">
      <alignment horizontal="right" vertical="top" wrapText="1"/>
    </xf>
    <xf numFmtId="4" fontId="21" fillId="0" borderId="12" xfId="0" applyNumberFormat="1" applyFont="1" applyBorder="1" applyAlignment="1">
      <alignment vertical="top"/>
    </xf>
    <xf numFmtId="0" fontId="21" fillId="0" borderId="13" xfId="0" applyFont="1" applyBorder="1" applyAlignment="1">
      <alignment horizontal="left" vertical="top" wrapText="1"/>
    </xf>
    <xf numFmtId="4" fontId="21" fillId="0" borderId="15" xfId="0" applyNumberFormat="1" applyFont="1" applyBorder="1" applyAlignment="1">
      <alignment vertical="top"/>
    </xf>
    <xf numFmtId="0" fontId="17" fillId="0" borderId="3" xfId="0" applyFont="1" applyFill="1" applyBorder="1" applyAlignment="1">
      <alignment vertical="top" wrapText="1"/>
    </xf>
    <xf numFmtId="0" fontId="18" fillId="0" borderId="0" xfId="0" applyFont="1"/>
    <xf numFmtId="0" fontId="20" fillId="0" borderId="0" xfId="0" applyFont="1"/>
    <xf numFmtId="0" fontId="20" fillId="0" borderId="7" xfId="0" applyNumberFormat="1" applyFont="1" applyBorder="1" applyAlignment="1">
      <alignment horizontal="center" vertical="center" wrapText="1"/>
    </xf>
    <xf numFmtId="0" fontId="20" fillId="0" borderId="0" xfId="0" applyFont="1" applyAlignment="1">
      <alignment horizontal="center" vertical="center" wrapText="1"/>
    </xf>
    <xf numFmtId="0" fontId="18" fillId="2" borderId="0" xfId="0" applyNumberFormat="1" applyFont="1" applyFill="1" applyAlignment="1">
      <alignment vertical="top"/>
    </xf>
    <xf numFmtId="0" fontId="10" fillId="2" borderId="0" xfId="2" applyNumberFormat="1" applyFont="1" applyFill="1" applyBorder="1" applyAlignment="1">
      <alignment vertical="top"/>
    </xf>
    <xf numFmtId="0" fontId="14" fillId="0" borderId="0" xfId="3" applyNumberFormat="1" applyFont="1" applyAlignment="1">
      <alignment vertical="top"/>
    </xf>
    <xf numFmtId="0" fontId="18" fillId="0" borderId="0" xfId="0" applyNumberFormat="1" applyFont="1" applyAlignment="1">
      <alignment vertical="top"/>
    </xf>
    <xf numFmtId="0" fontId="18" fillId="0" borderId="0" xfId="0" applyNumberFormat="1" applyFont="1" applyAlignment="1">
      <alignment vertical="top" wrapText="1"/>
    </xf>
    <xf numFmtId="0" fontId="16" fillId="0" borderId="0" xfId="3" applyNumberFormat="1" applyFont="1" applyAlignment="1">
      <alignment vertical="top"/>
    </xf>
    <xf numFmtId="0" fontId="14" fillId="0" borderId="0" xfId="3" applyNumberFormat="1" applyFont="1" applyBorder="1" applyAlignment="1">
      <alignment vertical="top"/>
    </xf>
    <xf numFmtId="0" fontId="18" fillId="0" borderId="0" xfId="0" applyNumberFormat="1" applyFont="1" applyBorder="1" applyAlignment="1">
      <alignment vertical="top"/>
    </xf>
    <xf numFmtId="0" fontId="18" fillId="0" borderId="0" xfId="0" applyNumberFormat="1" applyFont="1" applyBorder="1" applyAlignment="1">
      <alignment vertical="top" wrapText="1"/>
    </xf>
    <xf numFmtId="0" fontId="18" fillId="0" borderId="0" xfId="0" applyNumberFormat="1" applyFont="1" applyAlignment="1">
      <alignment horizontal="right" vertical="top"/>
    </xf>
    <xf numFmtId="164" fontId="14" fillId="0" borderId="7" xfId="3" applyNumberFormat="1" applyFont="1" applyFill="1" applyBorder="1" applyAlignment="1">
      <alignment vertical="top"/>
    </xf>
    <xf numFmtId="0" fontId="14" fillId="0" borderId="7" xfId="0" applyNumberFormat="1" applyFont="1" applyBorder="1" applyAlignment="1">
      <alignment vertical="top"/>
    </xf>
    <xf numFmtId="0" fontId="14" fillId="0" borderId="7" xfId="0" applyNumberFormat="1" applyFont="1" applyBorder="1" applyAlignment="1">
      <alignment vertical="top" wrapText="1"/>
    </xf>
    <xf numFmtId="0" fontId="14" fillId="0" borderId="7" xfId="4" applyNumberFormat="1" applyFont="1" applyBorder="1" applyAlignment="1">
      <alignment vertical="top"/>
    </xf>
    <xf numFmtId="4" fontId="14" fillId="0" borderId="7" xfId="3" applyNumberFormat="1" applyFont="1" applyBorder="1" applyAlignment="1">
      <alignment vertical="top"/>
    </xf>
    <xf numFmtId="0" fontId="10" fillId="4" borderId="7" xfId="0" applyNumberFormat="1" applyFont="1" applyFill="1" applyBorder="1" applyAlignment="1">
      <alignment vertical="top"/>
    </xf>
    <xf numFmtId="0" fontId="10" fillId="4" borderId="7" xfId="0" applyNumberFormat="1" applyFont="1" applyFill="1" applyBorder="1" applyAlignment="1">
      <alignment vertical="top" wrapText="1"/>
    </xf>
    <xf numFmtId="4" fontId="10" fillId="4" borderId="7" xfId="0" applyNumberFormat="1" applyFont="1" applyFill="1" applyBorder="1" applyAlignment="1">
      <alignment vertical="top"/>
    </xf>
    <xf numFmtId="0" fontId="18" fillId="0" borderId="7" xfId="0" applyNumberFormat="1" applyFont="1" applyBorder="1" applyAlignment="1">
      <alignment vertical="top"/>
    </xf>
    <xf numFmtId="0" fontId="18" fillId="0" borderId="7" xfId="0" applyNumberFormat="1" applyFont="1" applyBorder="1" applyAlignment="1">
      <alignment vertical="top" wrapText="1"/>
    </xf>
    <xf numFmtId="4" fontId="18" fillId="0" borderId="7" xfId="0" applyNumberFormat="1" applyFont="1" applyBorder="1" applyAlignment="1">
      <alignment vertical="top"/>
    </xf>
    <xf numFmtId="0" fontId="18" fillId="0" borderId="0" xfId="0" applyFont="1" applyAlignment="1">
      <alignment wrapText="1"/>
    </xf>
    <xf numFmtId="0" fontId="10" fillId="0" borderId="7" xfId="0" applyNumberFormat="1" applyFont="1" applyBorder="1" applyAlignment="1">
      <alignment vertical="top"/>
    </xf>
    <xf numFmtId="0" fontId="14" fillId="0" borderId="7" xfId="0" applyNumberFormat="1" applyFont="1" applyFill="1" applyBorder="1" applyAlignment="1">
      <alignment vertical="top" wrapText="1"/>
    </xf>
    <xf numFmtId="0" fontId="10" fillId="0" borderId="7" xfId="0" applyNumberFormat="1" applyFont="1" applyBorder="1" applyAlignment="1">
      <alignment vertical="top" wrapText="1"/>
    </xf>
    <xf numFmtId="0" fontId="10" fillId="0" borderId="7" xfId="0" applyNumberFormat="1" applyFont="1" applyFill="1" applyBorder="1" applyAlignment="1">
      <alignment vertical="top" wrapText="1"/>
    </xf>
    <xf numFmtId="0" fontId="10" fillId="0" borderId="7" xfId="5" applyFont="1" applyBorder="1" applyAlignment="1">
      <alignment vertical="top" wrapText="1"/>
    </xf>
    <xf numFmtId="0" fontId="22" fillId="0" borderId="7" xfId="0" applyNumberFormat="1" applyFont="1" applyBorder="1" applyAlignment="1">
      <alignment vertical="top" wrapText="1"/>
    </xf>
    <xf numFmtId="0" fontId="22" fillId="0" borderId="7" xfId="6" applyFont="1" applyBorder="1" applyAlignment="1">
      <alignment vertical="top" wrapText="1"/>
    </xf>
    <xf numFmtId="0" fontId="8" fillId="0" borderId="10" xfId="0" applyFont="1" applyBorder="1" applyAlignment="1">
      <alignment vertical="top"/>
    </xf>
    <xf numFmtId="0" fontId="21" fillId="0" borderId="16" xfId="0" applyFont="1" applyBorder="1" applyAlignment="1">
      <alignment horizontal="left" vertical="top"/>
    </xf>
    <xf numFmtId="0" fontId="20" fillId="0" borderId="15" xfId="0" applyNumberFormat="1" applyFont="1" applyBorder="1" applyAlignment="1">
      <alignment horizontal="center" vertical="center" wrapText="1"/>
    </xf>
    <xf numFmtId="0" fontId="20" fillId="0" borderId="12" xfId="0" applyNumberFormat="1" applyFont="1" applyBorder="1" applyAlignment="1">
      <alignment horizontal="center" vertical="center" wrapText="1"/>
    </xf>
    <xf numFmtId="0" fontId="23" fillId="0" borderId="7" xfId="0" applyNumberFormat="1" applyFont="1" applyBorder="1" applyAlignment="1">
      <alignment vertical="top" wrapText="1"/>
    </xf>
    <xf numFmtId="0" fontId="14" fillId="0" borderId="12" xfId="0" applyNumberFormat="1" applyFont="1" applyBorder="1" applyAlignment="1">
      <alignment vertical="top"/>
    </xf>
    <xf numFmtId="164" fontId="14" fillId="0" borderId="12" xfId="3" applyNumberFormat="1" applyFont="1" applyFill="1" applyBorder="1" applyAlignment="1">
      <alignment vertical="top"/>
    </xf>
    <xf numFmtId="0" fontId="21" fillId="0" borderId="17" xfId="0" applyFont="1" applyBorder="1" applyAlignment="1">
      <alignment horizontal="left" vertical="top"/>
    </xf>
    <xf numFmtId="0" fontId="14" fillId="0" borderId="12" xfId="0" applyNumberFormat="1" applyFont="1" applyBorder="1" applyAlignment="1">
      <alignment vertical="top" wrapText="1"/>
    </xf>
    <xf numFmtId="0" fontId="14" fillId="0" borderId="12" xfId="4" applyNumberFormat="1" applyFont="1" applyBorder="1" applyAlignment="1">
      <alignment vertical="top"/>
    </xf>
    <xf numFmtId="4" fontId="14" fillId="0" borderId="12" xfId="3" applyNumberFormat="1" applyFont="1" applyBorder="1" applyAlignment="1">
      <alignment vertical="top"/>
    </xf>
    <xf numFmtId="0" fontId="10" fillId="0" borderId="12" xfId="0" applyNumberFormat="1" applyFont="1" applyBorder="1" applyAlignment="1">
      <alignment vertical="top" wrapText="1"/>
    </xf>
    <xf numFmtId="0" fontId="22" fillId="0" borderId="12" xfId="0" applyNumberFormat="1" applyFont="1" applyBorder="1" applyAlignment="1">
      <alignment vertical="top" wrapText="1"/>
    </xf>
    <xf numFmtId="0" fontId="14" fillId="0" borderId="12" xfId="8" applyNumberFormat="1" applyFont="1" applyBorder="1" applyAlignment="1">
      <alignment vertical="top" wrapText="1"/>
    </xf>
    <xf numFmtId="0" fontId="10" fillId="0" borderId="12" xfId="8" applyNumberFormat="1" applyFont="1" applyBorder="1" applyAlignment="1">
      <alignment vertical="top" wrapText="1"/>
    </xf>
    <xf numFmtId="0" fontId="14" fillId="0" borderId="7" xfId="8" applyNumberFormat="1" applyFont="1" applyBorder="1" applyAlignment="1">
      <alignment vertical="top" wrapText="1"/>
    </xf>
    <xf numFmtId="0" fontId="10" fillId="7" borderId="7" xfId="0" applyNumberFormat="1" applyFont="1" applyFill="1" applyBorder="1" applyAlignment="1">
      <alignment vertical="top" wrapText="1"/>
    </xf>
    <xf numFmtId="0" fontId="10" fillId="7" borderId="12" xfId="8" applyNumberFormat="1" applyFont="1" applyFill="1" applyBorder="1" applyAlignment="1">
      <alignment vertical="top" wrapText="1"/>
    </xf>
    <xf numFmtId="0" fontId="10" fillId="7" borderId="12" xfId="0" applyNumberFormat="1" applyFont="1" applyFill="1" applyBorder="1" applyAlignment="1">
      <alignment vertical="top" wrapText="1"/>
    </xf>
    <xf numFmtId="0" fontId="7" fillId="0" borderId="10"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5" borderId="13" xfId="0" applyNumberFormat="1" applyFont="1" applyFill="1" applyBorder="1" applyAlignment="1">
      <alignment horizontal="center" vertical="center" wrapText="1"/>
    </xf>
    <xf numFmtId="0" fontId="7" fillId="5" borderId="14" xfId="0" applyNumberFormat="1" applyFont="1" applyFill="1" applyBorder="1" applyAlignment="1">
      <alignment horizontal="center" vertical="center" wrapText="1"/>
    </xf>
    <xf numFmtId="0" fontId="26" fillId="0" borderId="12" xfId="0" applyFont="1" applyBorder="1" applyAlignment="1">
      <alignment horizontal="left" vertical="top" wrapText="1"/>
    </xf>
    <xf numFmtId="14" fontId="13" fillId="0" borderId="0" xfId="0" applyNumberFormat="1" applyFont="1" applyAlignment="1">
      <alignment vertical="top"/>
    </xf>
    <xf numFmtId="4" fontId="16" fillId="4" borderId="3" xfId="0" applyNumberFormat="1" applyFont="1" applyFill="1" applyBorder="1" applyAlignment="1">
      <alignment vertical="top"/>
    </xf>
    <xf numFmtId="4" fontId="18" fillId="0" borderId="3" xfId="0" applyNumberFormat="1" applyFont="1" applyBorder="1" applyAlignment="1">
      <alignment vertical="top"/>
    </xf>
    <xf numFmtId="4" fontId="14" fillId="0" borderId="0" xfId="3" applyNumberFormat="1" applyFont="1" applyBorder="1" applyAlignment="1">
      <alignment vertical="top"/>
    </xf>
    <xf numFmtId="4" fontId="7" fillId="0" borderId="0" xfId="1" applyNumberFormat="1" applyFont="1" applyFill="1" applyAlignment="1">
      <alignment horizontal="left"/>
    </xf>
    <xf numFmtId="14" fontId="7" fillId="0" borderId="0" xfId="0" applyNumberFormat="1" applyFont="1" applyFill="1" applyAlignment="1">
      <alignment horizontal="left"/>
    </xf>
    <xf numFmtId="4" fontId="21" fillId="0" borderId="13" xfId="0" applyNumberFormat="1" applyFont="1" applyBorder="1" applyAlignment="1">
      <alignment vertical="top"/>
    </xf>
    <xf numFmtId="4" fontId="21" fillId="0" borderId="3" xfId="0" applyNumberFormat="1" applyFont="1" applyBorder="1" applyAlignment="1">
      <alignment vertical="top"/>
    </xf>
    <xf numFmtId="4" fontId="21" fillId="0" borderId="14" xfId="0" applyNumberFormat="1" applyFont="1" applyBorder="1" applyAlignment="1">
      <alignment vertical="top"/>
    </xf>
    <xf numFmtId="4" fontId="8" fillId="6" borderId="12" xfId="7" applyNumberFormat="1" applyFont="1" applyBorder="1" applyAlignment="1">
      <alignment horizontal="right" vertical="top"/>
    </xf>
    <xf numFmtId="4" fontId="8" fillId="6" borderId="15" xfId="7" applyNumberFormat="1" applyFont="1" applyBorder="1" applyAlignment="1">
      <alignment horizontal="right" vertical="top"/>
    </xf>
    <xf numFmtId="4" fontId="7" fillId="0" borderId="12" xfId="0" applyNumberFormat="1" applyFont="1" applyFill="1" applyBorder="1" applyAlignment="1">
      <alignment horizontal="right" vertical="top"/>
    </xf>
    <xf numFmtId="4" fontId="8" fillId="6" borderId="13" xfId="7" applyNumberFormat="1" applyFont="1" applyBorder="1" applyAlignment="1">
      <alignment horizontal="right" vertical="top"/>
    </xf>
    <xf numFmtId="4" fontId="7" fillId="0" borderId="15" xfId="0" applyNumberFormat="1" applyFont="1" applyFill="1" applyBorder="1" applyAlignment="1">
      <alignment horizontal="right" vertical="top"/>
    </xf>
    <xf numFmtId="4" fontId="21" fillId="0" borderId="12" xfId="0" applyNumberFormat="1" applyFont="1" applyBorder="1"/>
    <xf numFmtId="0" fontId="10" fillId="8" borderId="7" xfId="0" applyNumberFormat="1" applyFont="1" applyFill="1" applyBorder="1" applyAlignment="1">
      <alignment vertical="top" wrapText="1"/>
    </xf>
    <xf numFmtId="0" fontId="14" fillId="0" borderId="7" xfId="0" applyNumberFormat="1" applyFont="1" applyFill="1" applyBorder="1" applyAlignment="1">
      <alignment vertical="top"/>
    </xf>
    <xf numFmtId="0" fontId="14" fillId="0" borderId="7" xfId="4" applyNumberFormat="1" applyFont="1" applyFill="1" applyBorder="1" applyAlignment="1">
      <alignment vertical="top"/>
    </xf>
    <xf numFmtId="4" fontId="14" fillId="0" borderId="7" xfId="3" applyNumberFormat="1" applyFont="1" applyFill="1" applyBorder="1" applyAlignment="1">
      <alignment vertical="top"/>
    </xf>
    <xf numFmtId="0" fontId="18" fillId="0" borderId="0" xfId="0" applyFont="1" applyFill="1"/>
    <xf numFmtId="0" fontId="14" fillId="0" borderId="7" xfId="8" applyNumberFormat="1" applyFont="1" applyFill="1" applyBorder="1" applyAlignment="1">
      <alignment vertical="top" wrapText="1"/>
    </xf>
    <xf numFmtId="0" fontId="18" fillId="0" borderId="0" xfId="0" applyFont="1" applyAlignment="1"/>
    <xf numFmtId="14" fontId="21" fillId="0" borderId="0" xfId="0" applyNumberFormat="1" applyFont="1" applyAlignment="1">
      <alignment vertical="top"/>
    </xf>
    <xf numFmtId="4" fontId="21" fillId="0" borderId="0" xfId="0" applyNumberFormat="1" applyFont="1" applyAlignment="1">
      <alignment vertical="top"/>
    </xf>
    <xf numFmtId="0" fontId="7" fillId="0" borderId="8" xfId="0" applyNumberFormat="1" applyFont="1" applyFill="1" applyBorder="1" applyAlignment="1">
      <alignment horizontal="center" vertical="center" wrapText="1"/>
    </xf>
    <xf numFmtId="0" fontId="7" fillId="5" borderId="12" xfId="0" applyNumberFormat="1" applyFont="1" applyFill="1" applyBorder="1" applyAlignment="1">
      <alignment horizontal="center" vertical="center" wrapText="1"/>
    </xf>
    <xf numFmtId="4" fontId="14" fillId="0" borderId="7" xfId="10" applyNumberFormat="1" applyFont="1" applyBorder="1" applyAlignment="1">
      <alignment vertical="top"/>
    </xf>
    <xf numFmtId="4" fontId="14" fillId="0" borderId="7" xfId="8" applyNumberFormat="1" applyFont="1" applyBorder="1" applyAlignment="1">
      <alignment vertical="top"/>
    </xf>
    <xf numFmtId="164" fontId="14" fillId="0" borderId="7" xfId="9" applyNumberFormat="1" applyFont="1" applyFill="1" applyBorder="1" applyAlignment="1">
      <alignment vertical="top"/>
    </xf>
    <xf numFmtId="0" fontId="14" fillId="0" borderId="7" xfId="9" applyNumberFormat="1" applyFont="1" applyBorder="1" applyAlignment="1">
      <alignment vertical="top"/>
    </xf>
    <xf numFmtId="0" fontId="14" fillId="0" borderId="7" xfId="9" applyNumberFormat="1" applyFont="1" applyBorder="1" applyAlignment="1">
      <alignment vertical="top" wrapText="1"/>
    </xf>
    <xf numFmtId="4" fontId="14" fillId="0" borderId="7" xfId="9" applyNumberFormat="1" applyFont="1" applyBorder="1" applyAlignment="1">
      <alignment vertical="top"/>
    </xf>
    <xf numFmtId="0" fontId="14" fillId="0" borderId="12" xfId="9" applyNumberFormat="1" applyFont="1" applyBorder="1" applyAlignment="1">
      <alignment vertical="top" wrapText="1"/>
    </xf>
    <xf numFmtId="0" fontId="14" fillId="0" borderId="12" xfId="9" applyNumberFormat="1" applyFont="1" applyBorder="1" applyAlignment="1">
      <alignment vertical="top"/>
    </xf>
    <xf numFmtId="4" fontId="14" fillId="0" borderId="12" xfId="9" applyNumberFormat="1" applyFont="1" applyBorder="1" applyAlignment="1">
      <alignment vertical="top"/>
    </xf>
    <xf numFmtId="0" fontId="10" fillId="0" borderId="7" xfId="9" applyNumberFormat="1" applyFont="1" applyBorder="1" applyAlignment="1">
      <alignment vertical="top" wrapText="1"/>
    </xf>
    <xf numFmtId="0" fontId="14" fillId="0" borderId="7" xfId="8" applyNumberFormat="1" applyFont="1" applyBorder="1" applyAlignment="1">
      <alignment vertical="top"/>
    </xf>
    <xf numFmtId="0" fontId="22" fillId="0" borderId="0" xfId="9" applyNumberFormat="1" applyFont="1" applyAlignment="1">
      <alignment vertical="top"/>
    </xf>
    <xf numFmtId="0" fontId="22" fillId="0" borderId="0" xfId="9" applyNumberFormat="1" applyFont="1" applyAlignment="1">
      <alignment horizontal="right" vertical="top"/>
    </xf>
    <xf numFmtId="0" fontId="22" fillId="0" borderId="0" xfId="9" applyNumberFormat="1" applyFont="1" applyAlignment="1">
      <alignment vertical="top" wrapText="1"/>
    </xf>
    <xf numFmtId="0" fontId="22" fillId="0" borderId="0" xfId="9" applyFont="1" applyAlignment="1"/>
    <xf numFmtId="0" fontId="22" fillId="0" borderId="0" xfId="9" applyFont="1" applyAlignment="1">
      <alignment vertical="top"/>
    </xf>
    <xf numFmtId="164" fontId="22" fillId="0" borderId="0" xfId="9" applyNumberFormat="1" applyFont="1" applyAlignment="1">
      <alignment vertical="top" wrapText="1"/>
    </xf>
    <xf numFmtId="0" fontId="14" fillId="0" borderId="7" xfId="10" applyNumberFormat="1" applyFont="1" applyBorder="1" applyAlignment="1">
      <alignment vertical="top" wrapText="1"/>
    </xf>
    <xf numFmtId="0" fontId="14" fillId="0" borderId="12" xfId="10" applyNumberFormat="1" applyFont="1" applyBorder="1" applyAlignment="1">
      <alignment vertical="top"/>
    </xf>
    <xf numFmtId="4" fontId="14" fillId="0" borderId="12" xfId="10" applyNumberFormat="1" applyFont="1" applyBorder="1" applyAlignment="1">
      <alignment vertical="top"/>
    </xf>
    <xf numFmtId="0" fontId="14" fillId="0" borderId="7" xfId="10" applyNumberFormat="1" applyFont="1" applyBorder="1" applyAlignment="1">
      <alignment vertical="top"/>
    </xf>
    <xf numFmtId="0" fontId="14" fillId="0" borderId="12" xfId="10" applyNumberFormat="1" applyFont="1" applyBorder="1" applyAlignment="1">
      <alignment vertical="top" wrapText="1"/>
    </xf>
    <xf numFmtId="164" fontId="14" fillId="0" borderId="12" xfId="9" applyNumberFormat="1" applyFont="1" applyFill="1" applyBorder="1" applyAlignment="1">
      <alignment vertical="top"/>
    </xf>
    <xf numFmtId="0" fontId="10" fillId="0" borderId="12" xfId="10" applyNumberFormat="1" applyFont="1" applyBorder="1" applyAlignment="1">
      <alignment vertical="top" wrapText="1"/>
    </xf>
    <xf numFmtId="0" fontId="14" fillId="0" borderId="7" xfId="10" applyFont="1" applyBorder="1" applyAlignment="1">
      <alignment vertical="top" wrapText="1"/>
    </xf>
    <xf numFmtId="2" fontId="14" fillId="0" borderId="7" xfId="10" applyNumberFormat="1" applyFont="1" applyBorder="1" applyAlignment="1">
      <alignment vertical="top"/>
    </xf>
    <xf numFmtId="0" fontId="14" fillId="0" borderId="12" xfId="10" applyFont="1" applyBorder="1" applyAlignment="1">
      <alignment vertical="top"/>
    </xf>
    <xf numFmtId="0" fontId="14" fillId="0" borderId="7" xfId="10" applyFont="1" applyBorder="1" applyAlignment="1">
      <alignment vertical="top"/>
    </xf>
    <xf numFmtId="0" fontId="23" fillId="0" borderId="12" xfId="10" applyNumberFormat="1" applyFont="1" applyBorder="1" applyAlignment="1">
      <alignment vertical="top" wrapText="1"/>
    </xf>
    <xf numFmtId="0" fontId="10" fillId="0" borderId="7" xfId="10" applyNumberFormat="1" applyFont="1" applyBorder="1" applyAlignment="1">
      <alignment vertical="top" wrapText="1"/>
    </xf>
    <xf numFmtId="0" fontId="23" fillId="0" borderId="12" xfId="9" applyNumberFormat="1" applyFont="1" applyBorder="1" applyAlignment="1">
      <alignment vertical="top" wrapText="1"/>
    </xf>
    <xf numFmtId="0" fontId="28" fillId="0" borderId="12" xfId="9" applyNumberFormat="1" applyFont="1" applyBorder="1" applyAlignment="1">
      <alignment vertical="top" wrapText="1"/>
    </xf>
    <xf numFmtId="0" fontId="29" fillId="0" borderId="12" xfId="9" applyNumberFormat="1" applyFont="1" applyBorder="1" applyAlignment="1">
      <alignment vertical="top" wrapText="1"/>
    </xf>
    <xf numFmtId="0" fontId="14" fillId="0" borderId="12" xfId="8" applyNumberFormat="1" applyFont="1" applyBorder="1" applyAlignment="1">
      <alignment vertical="top"/>
    </xf>
    <xf numFmtId="0" fontId="22" fillId="0" borderId="7" xfId="8" applyNumberFormat="1" applyFont="1" applyBorder="1" applyAlignment="1">
      <alignment vertical="top" wrapText="1"/>
    </xf>
    <xf numFmtId="0" fontId="10" fillId="0" borderId="7" xfId="8" applyNumberFormat="1" applyFont="1" applyBorder="1" applyAlignment="1">
      <alignment vertical="top" wrapText="1"/>
    </xf>
    <xf numFmtId="0" fontId="10" fillId="0" borderId="7" xfId="8" applyNumberFormat="1" applyFont="1" applyFill="1" applyBorder="1" applyAlignment="1">
      <alignment vertical="top" wrapText="1"/>
    </xf>
    <xf numFmtId="0" fontId="10" fillId="0" borderId="12" xfId="9" applyNumberFormat="1" applyFont="1" applyBorder="1" applyAlignment="1">
      <alignment vertical="top" wrapText="1"/>
    </xf>
    <xf numFmtId="0" fontId="22" fillId="0" borderId="12" xfId="9" applyNumberFormat="1" applyFont="1" applyBorder="1" applyAlignment="1">
      <alignment vertical="top" wrapText="1"/>
    </xf>
    <xf numFmtId="0" fontId="28" fillId="0" borderId="7" xfId="9" applyNumberFormat="1" applyFont="1" applyBorder="1" applyAlignment="1">
      <alignment vertical="top" wrapText="1"/>
    </xf>
    <xf numFmtId="0" fontId="28" fillId="0" borderId="7" xfId="8" applyNumberFormat="1" applyFont="1" applyBorder="1" applyAlignment="1">
      <alignment vertical="top" wrapText="1"/>
    </xf>
    <xf numFmtId="0" fontId="23" fillId="0" borderId="7" xfId="8" applyNumberFormat="1" applyFont="1" applyBorder="1" applyAlignment="1">
      <alignment vertical="top" wrapText="1"/>
    </xf>
    <xf numFmtId="0" fontId="23" fillId="0" borderId="7" xfId="10" applyNumberFormat="1" applyFont="1" applyBorder="1" applyAlignment="1">
      <alignment vertical="top" wrapText="1"/>
    </xf>
    <xf numFmtId="0" fontId="14" fillId="0" borderId="7" xfId="9" applyNumberFormat="1" applyFont="1" applyFill="1" applyBorder="1" applyAlignment="1">
      <alignment vertical="top" wrapText="1"/>
    </xf>
    <xf numFmtId="0" fontId="7" fillId="0" borderId="12" xfId="0" applyFont="1" applyBorder="1" applyAlignment="1">
      <alignment vertical="top"/>
    </xf>
    <xf numFmtId="0" fontId="14" fillId="0" borderId="12" xfId="8" applyFont="1" applyBorder="1">
      <alignment vertical="top" wrapText="1"/>
    </xf>
    <xf numFmtId="0" fontId="14" fillId="0" borderId="12" xfId="9" applyFont="1" applyBorder="1" applyAlignment="1">
      <alignment vertical="top" wrapText="1"/>
    </xf>
    <xf numFmtId="0" fontId="14" fillId="0" borderId="12" xfId="9" applyFont="1" applyBorder="1">
      <alignment wrapText="1"/>
    </xf>
    <xf numFmtId="4" fontId="14" fillId="0" borderId="12" xfId="8" applyNumberFormat="1" applyFont="1" applyBorder="1" applyAlignment="1">
      <alignment vertical="top"/>
    </xf>
    <xf numFmtId="0" fontId="14" fillId="0" borderId="12" xfId="3" applyNumberFormat="1" applyFont="1" applyBorder="1" applyAlignment="1">
      <alignment vertical="top"/>
    </xf>
    <xf numFmtId="0" fontId="10" fillId="4" borderId="12" xfId="0" applyNumberFormat="1" applyFont="1" applyFill="1" applyBorder="1" applyAlignment="1">
      <alignment vertical="top"/>
    </xf>
    <xf numFmtId="0" fontId="10" fillId="4" borderId="12" xfId="0" applyNumberFormat="1" applyFont="1" applyFill="1" applyBorder="1" applyAlignment="1">
      <alignment vertical="top" wrapText="1"/>
    </xf>
    <xf numFmtId="4" fontId="10" fillId="4" borderId="12" xfId="0" applyNumberFormat="1" applyFont="1" applyFill="1" applyBorder="1" applyAlignment="1">
      <alignment vertical="top"/>
    </xf>
    <xf numFmtId="0" fontId="18" fillId="0" borderId="12" xfId="0" applyNumberFormat="1" applyFont="1" applyBorder="1" applyAlignment="1">
      <alignment vertical="top"/>
    </xf>
    <xf numFmtId="4" fontId="18" fillId="0" borderId="12" xfId="0" applyNumberFormat="1" applyFont="1" applyBorder="1" applyAlignment="1">
      <alignment vertical="top"/>
    </xf>
    <xf numFmtId="0" fontId="18" fillId="0" borderId="0" xfId="0" applyFont="1" applyAlignment="1">
      <alignment vertical="top"/>
    </xf>
    <xf numFmtId="0" fontId="14" fillId="9" borderId="7" xfId="0" applyNumberFormat="1" applyFont="1" applyFill="1" applyBorder="1" applyAlignment="1">
      <alignment vertical="top"/>
    </xf>
    <xf numFmtId="0" fontId="30" fillId="0" borderId="0" xfId="0" applyFont="1"/>
    <xf numFmtId="0" fontId="7" fillId="5" borderId="12" xfId="0" applyNumberFormat="1" applyFont="1" applyFill="1" applyBorder="1" applyAlignment="1">
      <alignment horizontal="center" vertical="center" wrapText="1"/>
    </xf>
    <xf numFmtId="4" fontId="18" fillId="0" borderId="0" xfId="0" applyNumberFormat="1" applyFont="1"/>
    <xf numFmtId="4" fontId="12" fillId="0" borderId="0" xfId="0" applyNumberFormat="1" applyFont="1"/>
    <xf numFmtId="4" fontId="31" fillId="0" borderId="12" xfId="3" applyNumberFormat="1" applyFont="1" applyBorder="1" applyAlignment="1">
      <alignment vertical="top"/>
    </xf>
    <xf numFmtId="4" fontId="31" fillId="0" borderId="7" xfId="3" applyNumberFormat="1" applyFont="1" applyBorder="1" applyAlignment="1">
      <alignment vertical="top"/>
    </xf>
    <xf numFmtId="0" fontId="22" fillId="10" borderId="0" xfId="9" applyFont="1" applyFill="1" applyAlignment="1">
      <alignment vertical="top"/>
    </xf>
    <xf numFmtId="0" fontId="22" fillId="10" borderId="0" xfId="9" applyNumberFormat="1" applyFont="1" applyFill="1" applyAlignment="1">
      <alignment vertical="top"/>
    </xf>
    <xf numFmtId="164" fontId="22" fillId="10" borderId="0" xfId="9" applyNumberFormat="1" applyFont="1" applyFill="1" applyAlignment="1">
      <alignment vertical="top" wrapText="1"/>
    </xf>
    <xf numFmtId="0" fontId="22" fillId="10" borderId="0" xfId="9" applyFont="1" applyFill="1" applyAlignment="1"/>
    <xf numFmtId="0" fontId="16" fillId="0" borderId="0" xfId="0" applyNumberFormat="1" applyFont="1" applyAlignment="1">
      <alignment vertical="top"/>
    </xf>
    <xf numFmtId="0" fontId="26" fillId="0" borderId="0" xfId="0" applyNumberFormat="1" applyFont="1" applyFill="1" applyAlignment="1">
      <alignment vertical="top" wrapText="1"/>
    </xf>
    <xf numFmtId="0" fontId="18" fillId="0" borderId="0" xfId="3" applyNumberFormat="1" applyFont="1" applyAlignment="1">
      <alignment vertical="top"/>
    </xf>
    <xf numFmtId="0" fontId="16" fillId="0" borderId="3" xfId="0" applyFont="1" applyBorder="1" applyAlignment="1">
      <alignment horizontal="center"/>
    </xf>
    <xf numFmtId="0" fontId="14" fillId="0" borderId="7" xfId="10" applyNumberFormat="1" applyFont="1" applyFill="1" applyBorder="1" applyAlignment="1">
      <alignment vertical="top" wrapText="1"/>
    </xf>
    <xf numFmtId="0" fontId="7" fillId="0" borderId="12" xfId="0" applyFont="1" applyBorder="1"/>
    <xf numFmtId="0" fontId="7" fillId="0" borderId="0" xfId="0" applyFont="1"/>
    <xf numFmtId="3" fontId="14" fillId="0" borderId="12" xfId="3" applyNumberFormat="1" applyFont="1" applyBorder="1" applyAlignment="1">
      <alignment vertical="top"/>
    </xf>
    <xf numFmtId="0" fontId="35" fillId="0" borderId="18" xfId="0" applyFont="1" applyFill="1" applyBorder="1" applyAlignment="1">
      <alignment horizontal="left" vertical="top" wrapText="1"/>
    </xf>
    <xf numFmtId="0" fontId="36" fillId="0" borderId="18" xfId="0" applyFont="1" applyFill="1" applyBorder="1" applyAlignment="1">
      <alignment horizontal="left" vertical="top" wrapText="1"/>
    </xf>
    <xf numFmtId="0" fontId="36" fillId="0" borderId="19" xfId="0" applyFont="1" applyFill="1" applyBorder="1" applyAlignment="1">
      <alignment horizontal="left" vertical="top" wrapText="1"/>
    </xf>
    <xf numFmtId="164" fontId="37" fillId="0" borderId="7" xfId="3" applyNumberFormat="1" applyFont="1" applyFill="1" applyBorder="1" applyAlignment="1">
      <alignment vertical="top"/>
    </xf>
    <xf numFmtId="0" fontId="37" fillId="0" borderId="7" xfId="0" applyNumberFormat="1" applyFont="1" applyBorder="1" applyAlignment="1">
      <alignment vertical="top"/>
    </xf>
    <xf numFmtId="0" fontId="37" fillId="0" borderId="7" xfId="0" applyNumberFormat="1" applyFont="1" applyBorder="1" applyAlignment="1">
      <alignment vertical="top" wrapText="1"/>
    </xf>
    <xf numFmtId="0" fontId="37" fillId="0" borderId="7" xfId="4" applyNumberFormat="1" applyFont="1" applyBorder="1" applyAlignment="1">
      <alignment vertical="top"/>
    </xf>
    <xf numFmtId="4" fontId="37" fillId="0" borderId="7" xfId="3" applyNumberFormat="1" applyFont="1" applyBorder="1" applyAlignment="1">
      <alignment vertical="top"/>
    </xf>
    <xf numFmtId="0" fontId="22" fillId="10" borderId="0" xfId="9" applyNumberFormat="1" applyFont="1" applyFill="1" applyAlignment="1">
      <alignment horizontal="left" vertical="top" wrapText="1"/>
    </xf>
    <xf numFmtId="0" fontId="11" fillId="0" borderId="0" xfId="0" applyNumberFormat="1" applyFont="1" applyFill="1" applyAlignment="1">
      <alignment horizontal="center" vertical="center" wrapText="1"/>
    </xf>
    <xf numFmtId="0" fontId="7" fillId="0" borderId="8" xfId="0" applyNumberFormat="1" applyFont="1" applyFill="1" applyBorder="1" applyAlignment="1">
      <alignment horizontal="center" vertical="center" wrapText="1"/>
    </xf>
    <xf numFmtId="0" fontId="7" fillId="5" borderId="12" xfId="0" applyNumberFormat="1" applyFont="1" applyFill="1" applyBorder="1" applyAlignment="1">
      <alignment horizontal="center" vertical="center" wrapText="1"/>
    </xf>
    <xf numFmtId="0" fontId="20" fillId="0" borderId="4" xfId="0" applyNumberFormat="1" applyFont="1" applyBorder="1" applyAlignment="1">
      <alignment horizontal="center" vertical="top"/>
    </xf>
    <xf numFmtId="0" fontId="20" fillId="0" borderId="5" xfId="0" applyNumberFormat="1" applyFont="1" applyBorder="1" applyAlignment="1">
      <alignment horizontal="center" vertical="top"/>
    </xf>
    <xf numFmtId="0" fontId="20" fillId="0" borderId="6" xfId="0" applyNumberFormat="1" applyFont="1" applyBorder="1" applyAlignment="1">
      <alignment horizontal="center" vertical="top"/>
    </xf>
    <xf numFmtId="0" fontId="20" fillId="0" borderId="1" xfId="0" applyNumberFormat="1" applyFont="1" applyBorder="1" applyAlignment="1">
      <alignment horizontal="center" vertical="center" wrapText="1"/>
    </xf>
    <xf numFmtId="0" fontId="20" fillId="0" borderId="2" xfId="0" applyNumberFormat="1" applyFont="1" applyBorder="1" applyAlignment="1">
      <alignment horizontal="center" vertical="center" wrapText="1"/>
    </xf>
    <xf numFmtId="0" fontId="10" fillId="2" borderId="0" xfId="0" applyNumberFormat="1" applyFont="1" applyFill="1" applyAlignment="1">
      <alignment horizontal="left" vertical="top" wrapText="1"/>
    </xf>
    <xf numFmtId="0" fontId="20" fillId="0" borderId="13" xfId="0" applyNumberFormat="1" applyFont="1" applyBorder="1" applyAlignment="1">
      <alignment horizontal="center" vertical="top"/>
    </xf>
    <xf numFmtId="0" fontId="20" fillId="0" borderId="14" xfId="0" applyNumberFormat="1" applyFont="1" applyBorder="1" applyAlignment="1">
      <alignment horizontal="center" vertical="top"/>
    </xf>
    <xf numFmtId="0" fontId="20" fillId="0" borderId="15" xfId="0" applyNumberFormat="1" applyFont="1" applyBorder="1" applyAlignment="1">
      <alignment horizontal="center" vertical="center" wrapText="1"/>
    </xf>
  </cellXfs>
  <cellStyles count="12">
    <cellStyle name="#" xfId="6"/>
    <cellStyle name="dataval1" xfId="4"/>
    <cellStyle name="formulas" xfId="3"/>
    <cellStyle name="izm.2016.05.23" xfId="8"/>
    <cellStyle name="izm.2016.10.20" xfId="10"/>
    <cellStyle name="mans1" xfId="7"/>
    <cellStyle name="Normal" xfId="0" builtinId="0" customBuiltin="1"/>
    <cellStyle name="Normal 2" xfId="11"/>
    <cellStyle name="papild.2016.05.23" xfId="9"/>
    <cellStyle name="piezime" xfId="5"/>
    <cellStyle name="TAM" xfId="2"/>
    <cellStyle name="Warning Text" xfId="1" builtinId="11"/>
  </cellStyles>
  <dxfs count="117">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s>
  <tableStyles count="0" defaultTableStyle="TableStyleMedium2" defaultPivotStyle="PivotStyleLight16"/>
  <colors>
    <mruColors>
      <color rgb="FF006600"/>
      <color rgb="FF0000CC"/>
      <color rgb="FFFF9900"/>
      <color rgb="FF9900CC"/>
      <color rgb="FF00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T/2016.007_Azenes16/TAM/fin&#257;ls/2017.02.01/fin&#257;ls_2017.02.01/BA/20170124_Azenes%2016%20RTU_darbu%20apjo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2-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00"/>
    <pageSetUpPr fitToPage="1"/>
  </sheetPr>
  <dimension ref="A1:Q27"/>
  <sheetViews>
    <sheetView showZeros="0" defaultGridColor="0" colorId="23" zoomScaleNormal="100" zoomScaleSheetLayoutView="115" workbookViewId="0">
      <selection activeCell="A10" sqref="A10"/>
    </sheetView>
  </sheetViews>
  <sheetFormatPr defaultRowHeight="15"/>
  <cols>
    <col min="1" max="1" width="16.140625" style="19" customWidth="1"/>
    <col min="2" max="2" width="46.42578125" style="19" customWidth="1"/>
    <col min="3" max="3" width="23.7109375" style="19" customWidth="1"/>
    <col min="4" max="4" width="9.140625" style="19"/>
    <col min="5" max="5" width="12.85546875" style="19" customWidth="1"/>
    <col min="6" max="16384" width="9.140625" style="19"/>
  </cols>
  <sheetData>
    <row r="1" spans="1:17">
      <c r="A1" s="14"/>
      <c r="B1" s="14"/>
      <c r="C1" s="20"/>
    </row>
    <row r="2" spans="1:17">
      <c r="A2" s="14"/>
      <c r="B2" s="14"/>
      <c r="C2" s="14"/>
    </row>
    <row r="3" spans="1:17">
      <c r="A3" s="14"/>
      <c r="B3" s="14"/>
      <c r="C3" s="14"/>
    </row>
    <row r="4" spans="1:17">
      <c r="A4" s="14"/>
      <c r="B4" s="21" t="s">
        <v>2191</v>
      </c>
      <c r="C4" s="14"/>
    </row>
    <row r="5" spans="1:17">
      <c r="A5" s="14"/>
      <c r="B5" s="14"/>
      <c r="C5" s="14"/>
    </row>
    <row r="6" spans="1:17">
      <c r="A6" s="14"/>
      <c r="B6" s="14"/>
      <c r="C6" s="14"/>
    </row>
    <row r="7" spans="1:17">
      <c r="A7" s="53" t="s">
        <v>2846</v>
      </c>
      <c r="B7" s="194"/>
      <c r="C7" s="195"/>
      <c r="D7" s="51"/>
      <c r="E7" s="51"/>
    </row>
    <row r="8" spans="1:17">
      <c r="A8" s="196" t="s">
        <v>2847</v>
      </c>
      <c r="B8" s="51"/>
      <c r="C8" s="52"/>
      <c r="D8" s="51"/>
      <c r="E8" s="51"/>
    </row>
    <row r="9" spans="1:17">
      <c r="A9" s="54" t="s">
        <v>2848</v>
      </c>
      <c r="B9" s="55"/>
      <c r="C9" s="56"/>
      <c r="D9" s="55"/>
      <c r="E9" s="55"/>
    </row>
    <row r="10" spans="1:17" s="44" customFormat="1">
      <c r="A10" s="54" t="s">
        <v>3003</v>
      </c>
      <c r="B10" s="55"/>
      <c r="C10" s="56"/>
      <c r="D10" s="55"/>
      <c r="E10" s="55"/>
      <c r="F10" s="55"/>
      <c r="G10" s="55"/>
      <c r="H10" s="55"/>
      <c r="I10" s="55"/>
      <c r="J10" s="55"/>
      <c r="K10" s="55"/>
      <c r="L10" s="55"/>
      <c r="M10" s="55"/>
      <c r="N10" s="55"/>
      <c r="O10" s="55"/>
      <c r="P10" s="55"/>
      <c r="Q10" s="55"/>
    </row>
    <row r="11" spans="1:17">
      <c r="A11" s="14"/>
      <c r="B11" s="22" t="s">
        <v>2176</v>
      </c>
      <c r="C11" s="101"/>
    </row>
    <row r="12" spans="1:17">
      <c r="A12" s="14"/>
      <c r="B12" s="14"/>
      <c r="C12" s="14"/>
    </row>
    <row r="13" spans="1:17">
      <c r="A13" s="197" t="s">
        <v>2177</v>
      </c>
      <c r="B13" s="197" t="s">
        <v>2192</v>
      </c>
      <c r="C13" s="197" t="s">
        <v>2193</v>
      </c>
    </row>
    <row r="14" spans="1:17">
      <c r="A14" s="25">
        <v>1</v>
      </c>
      <c r="B14" s="43" t="s">
        <v>2173</v>
      </c>
      <c r="C14" s="24"/>
      <c r="E14" s="187"/>
    </row>
    <row r="15" spans="1:17">
      <c r="A15" s="25">
        <v>2</v>
      </c>
      <c r="B15" s="43" t="s">
        <v>2188</v>
      </c>
      <c r="C15" s="24"/>
      <c r="E15" s="187"/>
    </row>
    <row r="16" spans="1:17">
      <c r="A16" s="25">
        <v>3</v>
      </c>
      <c r="B16" s="43" t="s">
        <v>2189</v>
      </c>
      <c r="C16" s="24"/>
      <c r="E16" s="187"/>
    </row>
    <row r="17" spans="1:5">
      <c r="A17" s="25">
        <v>4</v>
      </c>
      <c r="B17" s="43" t="s">
        <v>2190</v>
      </c>
      <c r="C17" s="24"/>
      <c r="E17" s="187"/>
    </row>
    <row r="18" spans="1:5">
      <c r="A18" s="25">
        <v>5</v>
      </c>
      <c r="B18" s="23" t="s">
        <v>2849</v>
      </c>
      <c r="C18" s="24"/>
      <c r="E18" s="187"/>
    </row>
    <row r="19" spans="1:5">
      <c r="A19" s="26" t="s">
        <v>2194</v>
      </c>
      <c r="B19" s="27" t="s">
        <v>52</v>
      </c>
      <c r="C19" s="102"/>
      <c r="E19" s="187"/>
    </row>
    <row r="20" spans="1:5">
      <c r="A20" s="28"/>
      <c r="B20" s="29" t="s">
        <v>2195</v>
      </c>
      <c r="C20" s="103"/>
      <c r="E20" s="187"/>
    </row>
    <row r="21" spans="1:5">
      <c r="A21" s="26"/>
      <c r="B21" s="27" t="s">
        <v>2850</v>
      </c>
      <c r="C21" s="102"/>
      <c r="E21" s="187"/>
    </row>
    <row r="22" spans="1:5">
      <c r="A22" s="14"/>
      <c r="B22" s="14"/>
      <c r="C22" s="14"/>
    </row>
    <row r="23" spans="1:5">
      <c r="A23" s="14"/>
      <c r="B23" s="14"/>
      <c r="C23" s="14"/>
    </row>
    <row r="24" spans="1:5">
      <c r="A24" s="14"/>
      <c r="B24" s="14"/>
      <c r="C24" s="14"/>
    </row>
    <row r="25" spans="1:5">
      <c r="A25" s="14"/>
      <c r="B25" s="14"/>
      <c r="C25" s="14"/>
    </row>
    <row r="26" spans="1:5">
      <c r="A26" s="14"/>
      <c r="B26" s="14"/>
      <c r="C26" s="14"/>
    </row>
    <row r="27" spans="1:5">
      <c r="A27" s="14"/>
      <c r="B27" s="14"/>
      <c r="C27" s="14"/>
    </row>
  </sheetData>
  <printOptions horizontalCentered="1"/>
  <pageMargins left="0.39" right="0.39" top="0.74" bottom="0.47" header="0.3" footer="0.3"/>
  <pageSetup paperSize="9" fitToHeight="10"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56"/>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6.285156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6.42578125" style="44" bestFit="1" customWidth="1"/>
    <col min="7" max="7" width="6.28515625" style="44" customWidth="1" outlineLevel="1"/>
    <col min="8" max="8" width="9.5703125" style="44" customWidth="1" outlineLevel="1"/>
    <col min="9" max="9" width="6.28515625" style="44" customWidth="1" outlineLevel="1"/>
    <col min="10" max="10" width="9.28515625" style="44" customWidth="1" outlineLevel="1"/>
    <col min="11" max="11" width="7.7109375" style="44" customWidth="1" outlineLevel="1"/>
    <col min="12" max="12" width="8.85546875" style="44" customWidth="1"/>
    <col min="13" max="14" width="8.85546875" style="44" customWidth="1" outlineLevel="1"/>
    <col min="15" max="15" width="10" style="44" customWidth="1" outlineLevel="1"/>
    <col min="16" max="16" width="10.140625" style="44" customWidth="1" outlineLevel="1"/>
    <col min="17" max="17" width="9.85546875" style="44" customWidth="1"/>
    <col min="18" max="16384" width="9.140625" style="44"/>
  </cols>
  <sheetData>
    <row r="1" spans="1:17" ht="38.25">
      <c r="A1" s="48"/>
      <c r="B1" s="48"/>
      <c r="C1" s="18" t="s">
        <v>410</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Q56</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 t="shared" ref="N9:P10" si="0">+ROUND(I9*$F9,2)</f>
        <v>0</v>
      </c>
      <c r="O9" s="62">
        <f t="shared" si="0"/>
        <v>0</v>
      </c>
      <c r="P9" s="62">
        <f t="shared" si="0"/>
        <v>0</v>
      </c>
      <c r="Q9" s="62">
        <f>+N9+O9+P9</f>
        <v>0</v>
      </c>
    </row>
    <row r="10" spans="1:17" ht="51">
      <c r="A10" s="58" t="s">
        <v>28</v>
      </c>
      <c r="B10" s="59"/>
      <c r="C10" s="168" t="s">
        <v>2265</v>
      </c>
      <c r="D10" s="59"/>
      <c r="E10" s="61"/>
      <c r="F10" s="62">
        <v>0</v>
      </c>
      <c r="G10" s="62">
        <v>0</v>
      </c>
      <c r="H10" s="62">
        <v>0</v>
      </c>
      <c r="I10" s="62">
        <f t="shared" ref="I10" si="1">+ROUND(H10*G10,2)</f>
        <v>0</v>
      </c>
      <c r="J10" s="62">
        <v>0</v>
      </c>
      <c r="K10" s="62">
        <v>0</v>
      </c>
      <c r="L10" s="62">
        <f t="shared" ref="L10" si="2">+I10+J10+K10</f>
        <v>0</v>
      </c>
      <c r="M10" s="62">
        <f>+ROUND(G10*$F10,2)</f>
        <v>0</v>
      </c>
      <c r="N10" s="62">
        <f t="shared" si="0"/>
        <v>0</v>
      </c>
      <c r="O10" s="62">
        <f t="shared" si="0"/>
        <v>0</v>
      </c>
      <c r="P10" s="62">
        <f t="shared" si="0"/>
        <v>0</v>
      </c>
      <c r="Q10" s="62">
        <f t="shared" ref="Q10" si="3">+N10+O10+P10</f>
        <v>0</v>
      </c>
    </row>
    <row r="11" spans="1:17">
      <c r="A11" s="58" t="s">
        <v>28</v>
      </c>
      <c r="B11" s="59"/>
      <c r="C11" s="72" t="s">
        <v>432</v>
      </c>
      <c r="D11" s="59"/>
      <c r="E11" s="61"/>
      <c r="F11" s="62">
        <v>0</v>
      </c>
      <c r="G11" s="62">
        <v>0</v>
      </c>
      <c r="H11" s="62">
        <v>0</v>
      </c>
      <c r="I11" s="62">
        <f t="shared" ref="I11:I12" si="4">+ROUND(H11*G11,2)</f>
        <v>0</v>
      </c>
      <c r="J11" s="62">
        <v>0</v>
      </c>
      <c r="K11" s="62">
        <v>0</v>
      </c>
      <c r="L11" s="62">
        <f t="shared" ref="L11:L12" si="5">+I11+J11+K11</f>
        <v>0</v>
      </c>
      <c r="M11" s="62">
        <f t="shared" ref="M11:M12" si="6">+ROUND(G11*$F11,2)</f>
        <v>0</v>
      </c>
      <c r="N11" s="62">
        <f t="shared" ref="N11:N12" si="7">+ROUND(I11*$F11,2)</f>
        <v>0</v>
      </c>
      <c r="O11" s="62">
        <f t="shared" ref="O11:O12" si="8">+ROUND(J11*$F11,2)</f>
        <v>0</v>
      </c>
      <c r="P11" s="62">
        <f t="shared" ref="P11:P12" si="9">+ROUND(K11*$F11,2)</f>
        <v>0</v>
      </c>
      <c r="Q11" s="62">
        <f t="shared" ref="Q11:Q12" si="10">+N11+O11+P11</f>
        <v>0</v>
      </c>
    </row>
    <row r="12" spans="1:17">
      <c r="A12" s="58" t="s">
        <v>28</v>
      </c>
      <c r="B12" s="59"/>
      <c r="C12" s="81" t="s">
        <v>2277</v>
      </c>
      <c r="D12" s="59"/>
      <c r="E12" s="61"/>
      <c r="F12" s="62">
        <v>0</v>
      </c>
      <c r="G12" s="62">
        <v>0</v>
      </c>
      <c r="H12" s="62">
        <v>0</v>
      </c>
      <c r="I12" s="62">
        <f t="shared" si="4"/>
        <v>0</v>
      </c>
      <c r="J12" s="62">
        <v>0</v>
      </c>
      <c r="K12" s="62">
        <v>0</v>
      </c>
      <c r="L12" s="62">
        <f t="shared" si="5"/>
        <v>0</v>
      </c>
      <c r="M12" s="62">
        <f t="shared" si="6"/>
        <v>0</v>
      </c>
      <c r="N12" s="62">
        <f t="shared" si="7"/>
        <v>0</v>
      </c>
      <c r="O12" s="62">
        <f t="shared" si="8"/>
        <v>0</v>
      </c>
      <c r="P12" s="62">
        <f t="shared" si="9"/>
        <v>0</v>
      </c>
      <c r="Q12" s="62">
        <f t="shared" si="10"/>
        <v>0</v>
      </c>
    </row>
    <row r="13" spans="1:17">
      <c r="A13" s="58">
        <v>35</v>
      </c>
      <c r="B13" s="59" t="s">
        <v>433</v>
      </c>
      <c r="C13" s="60" t="s">
        <v>437</v>
      </c>
      <c r="D13" s="59"/>
      <c r="E13" s="61" t="s">
        <v>57</v>
      </c>
      <c r="F13" s="62">
        <v>5</v>
      </c>
      <c r="G13" s="62"/>
      <c r="H13" s="62"/>
      <c r="I13" s="62"/>
      <c r="J13" s="62"/>
      <c r="K13" s="62"/>
      <c r="L13" s="62"/>
      <c r="M13" s="62"/>
      <c r="N13" s="62"/>
      <c r="O13" s="62"/>
      <c r="P13" s="62"/>
      <c r="Q13" s="62"/>
    </row>
    <row r="14" spans="1:17">
      <c r="A14" s="58">
        <v>36</v>
      </c>
      <c r="B14" s="59" t="s">
        <v>433</v>
      </c>
      <c r="C14" s="60" t="s">
        <v>438</v>
      </c>
      <c r="D14" s="59"/>
      <c r="E14" s="61" t="s">
        <v>57</v>
      </c>
      <c r="F14" s="62">
        <v>15</v>
      </c>
      <c r="G14" s="62"/>
      <c r="H14" s="62"/>
      <c r="I14" s="62"/>
      <c r="J14" s="62"/>
      <c r="K14" s="62"/>
      <c r="L14" s="62"/>
      <c r="M14" s="62"/>
      <c r="N14" s="62"/>
      <c r="O14" s="62"/>
      <c r="P14" s="62"/>
      <c r="Q14" s="62"/>
    </row>
    <row r="15" spans="1:17">
      <c r="A15" s="58">
        <v>37</v>
      </c>
      <c r="B15" s="59" t="s">
        <v>433</v>
      </c>
      <c r="C15" s="60" t="s">
        <v>439</v>
      </c>
      <c r="D15" s="59"/>
      <c r="E15" s="61" t="s">
        <v>57</v>
      </c>
      <c r="F15" s="62">
        <v>5</v>
      </c>
      <c r="G15" s="62"/>
      <c r="H15" s="62"/>
      <c r="I15" s="62"/>
      <c r="J15" s="62"/>
      <c r="K15" s="62"/>
      <c r="L15" s="62"/>
      <c r="M15" s="62"/>
      <c r="N15" s="62"/>
      <c r="O15" s="62"/>
      <c r="P15" s="62"/>
      <c r="Q15" s="62"/>
    </row>
    <row r="16" spans="1:17">
      <c r="A16" s="58">
        <v>38</v>
      </c>
      <c r="B16" s="59" t="s">
        <v>433</v>
      </c>
      <c r="C16" s="60" t="s">
        <v>440</v>
      </c>
      <c r="D16" s="59"/>
      <c r="E16" s="61" t="s">
        <v>57</v>
      </c>
      <c r="F16" s="62">
        <v>7</v>
      </c>
      <c r="G16" s="62"/>
      <c r="H16" s="62"/>
      <c r="I16" s="62"/>
      <c r="J16" s="62"/>
      <c r="K16" s="62"/>
      <c r="L16" s="62"/>
      <c r="M16" s="62"/>
      <c r="N16" s="62"/>
      <c r="O16" s="62"/>
      <c r="P16" s="62"/>
      <c r="Q16" s="62"/>
    </row>
    <row r="17" spans="1:17">
      <c r="A17" s="58">
        <v>39</v>
      </c>
      <c r="B17" s="59" t="s">
        <v>433</v>
      </c>
      <c r="C17" s="92" t="s">
        <v>2278</v>
      </c>
      <c r="D17" s="59"/>
      <c r="E17" s="61" t="s">
        <v>57</v>
      </c>
      <c r="F17" s="62">
        <v>2</v>
      </c>
      <c r="G17" s="62"/>
      <c r="H17" s="62"/>
      <c r="I17" s="62"/>
      <c r="J17" s="62"/>
      <c r="K17" s="62"/>
      <c r="L17" s="62"/>
      <c r="M17" s="62"/>
      <c r="N17" s="62"/>
      <c r="O17" s="62"/>
      <c r="P17" s="62"/>
      <c r="Q17" s="62"/>
    </row>
    <row r="18" spans="1:17">
      <c r="A18" s="58">
        <v>40</v>
      </c>
      <c r="B18" s="59" t="s">
        <v>433</v>
      </c>
      <c r="C18" s="92" t="s">
        <v>2279</v>
      </c>
      <c r="D18" s="59"/>
      <c r="E18" s="61" t="s">
        <v>57</v>
      </c>
      <c r="F18" s="62">
        <v>1</v>
      </c>
      <c r="G18" s="62"/>
      <c r="H18" s="62"/>
      <c r="I18" s="62"/>
      <c r="J18" s="62"/>
      <c r="K18" s="62"/>
      <c r="L18" s="62"/>
      <c r="M18" s="62"/>
      <c r="N18" s="62"/>
      <c r="O18" s="62"/>
      <c r="P18" s="62"/>
      <c r="Q18" s="62"/>
    </row>
    <row r="19" spans="1:17">
      <c r="A19" s="58">
        <v>41</v>
      </c>
      <c r="B19" s="59" t="s">
        <v>433</v>
      </c>
      <c r="C19" s="60" t="s">
        <v>442</v>
      </c>
      <c r="D19" s="59"/>
      <c r="E19" s="61" t="s">
        <v>57</v>
      </c>
      <c r="F19" s="62">
        <v>68</v>
      </c>
      <c r="G19" s="62"/>
      <c r="H19" s="62"/>
      <c r="I19" s="62"/>
      <c r="J19" s="62"/>
      <c r="K19" s="62"/>
      <c r="L19" s="62"/>
      <c r="M19" s="62"/>
      <c r="N19" s="62"/>
      <c r="O19" s="62"/>
      <c r="P19" s="62"/>
      <c r="Q19" s="62"/>
    </row>
    <row r="20" spans="1:17">
      <c r="A20" s="58">
        <v>42</v>
      </c>
      <c r="B20" s="59" t="s">
        <v>433</v>
      </c>
      <c r="C20" s="60" t="s">
        <v>443</v>
      </c>
      <c r="D20" s="59"/>
      <c r="E20" s="61" t="s">
        <v>57</v>
      </c>
      <c r="F20" s="62">
        <v>2</v>
      </c>
      <c r="G20" s="62"/>
      <c r="H20" s="62"/>
      <c r="I20" s="62"/>
      <c r="J20" s="62"/>
      <c r="K20" s="62"/>
      <c r="L20" s="62"/>
      <c r="M20" s="62"/>
      <c r="N20" s="62"/>
      <c r="O20" s="62"/>
      <c r="P20" s="62"/>
      <c r="Q20" s="62"/>
    </row>
    <row r="21" spans="1:17">
      <c r="A21" s="58">
        <v>43</v>
      </c>
      <c r="B21" s="59" t="s">
        <v>433</v>
      </c>
      <c r="C21" s="92" t="s">
        <v>2280</v>
      </c>
      <c r="D21" s="59"/>
      <c r="E21" s="61" t="s">
        <v>57</v>
      </c>
      <c r="F21" s="62">
        <v>45</v>
      </c>
      <c r="G21" s="62"/>
      <c r="H21" s="62"/>
      <c r="I21" s="62"/>
      <c r="J21" s="62"/>
      <c r="K21" s="62"/>
      <c r="L21" s="62"/>
      <c r="M21" s="62"/>
      <c r="N21" s="62"/>
      <c r="O21" s="62"/>
      <c r="P21" s="62"/>
      <c r="Q21" s="62"/>
    </row>
    <row r="22" spans="1:17">
      <c r="A22" s="58">
        <v>44</v>
      </c>
      <c r="B22" s="59" t="s">
        <v>433</v>
      </c>
      <c r="C22" s="92" t="s">
        <v>2281</v>
      </c>
      <c r="D22" s="59"/>
      <c r="E22" s="61" t="s">
        <v>57</v>
      </c>
      <c r="F22" s="62">
        <v>7</v>
      </c>
      <c r="G22" s="62"/>
      <c r="H22" s="62"/>
      <c r="I22" s="62"/>
      <c r="J22" s="62"/>
      <c r="K22" s="62"/>
      <c r="L22" s="62"/>
      <c r="M22" s="62"/>
      <c r="N22" s="62"/>
      <c r="O22" s="62"/>
      <c r="P22" s="62"/>
      <c r="Q22" s="62"/>
    </row>
    <row r="23" spans="1:17">
      <c r="A23" s="58">
        <v>45</v>
      </c>
      <c r="B23" s="59" t="s">
        <v>433</v>
      </c>
      <c r="C23" s="92" t="s">
        <v>2282</v>
      </c>
      <c r="D23" s="59"/>
      <c r="E23" s="61" t="s">
        <v>57</v>
      </c>
      <c r="F23" s="62">
        <v>2</v>
      </c>
      <c r="G23" s="62"/>
      <c r="H23" s="62"/>
      <c r="I23" s="62"/>
      <c r="J23" s="62"/>
      <c r="K23" s="62"/>
      <c r="L23" s="62"/>
      <c r="M23" s="62"/>
      <c r="N23" s="62"/>
      <c r="O23" s="62"/>
      <c r="P23" s="62"/>
      <c r="Q23" s="62"/>
    </row>
    <row r="24" spans="1:17">
      <c r="A24" s="58">
        <v>46</v>
      </c>
      <c r="B24" s="59" t="s">
        <v>433</v>
      </c>
      <c r="C24" s="60" t="s">
        <v>444</v>
      </c>
      <c r="D24" s="59"/>
      <c r="E24" s="61" t="s">
        <v>57</v>
      </c>
      <c r="F24" s="62">
        <v>8</v>
      </c>
      <c r="G24" s="62"/>
      <c r="H24" s="62"/>
      <c r="I24" s="62"/>
      <c r="J24" s="62"/>
      <c r="K24" s="62"/>
      <c r="L24" s="62"/>
      <c r="M24" s="62"/>
      <c r="N24" s="62"/>
      <c r="O24" s="62"/>
      <c r="P24" s="62"/>
      <c r="Q24" s="62"/>
    </row>
    <row r="25" spans="1:17">
      <c r="A25" s="58">
        <v>47</v>
      </c>
      <c r="B25" s="59" t="s">
        <v>433</v>
      </c>
      <c r="C25" s="92" t="s">
        <v>2283</v>
      </c>
      <c r="D25" s="59"/>
      <c r="E25" s="61" t="s">
        <v>57</v>
      </c>
      <c r="F25" s="62">
        <v>4</v>
      </c>
      <c r="G25" s="62"/>
      <c r="H25" s="62"/>
      <c r="I25" s="62"/>
      <c r="J25" s="62"/>
      <c r="K25" s="62"/>
      <c r="L25" s="62"/>
      <c r="M25" s="62"/>
      <c r="N25" s="62"/>
      <c r="O25" s="62"/>
      <c r="P25" s="62"/>
      <c r="Q25" s="62"/>
    </row>
    <row r="26" spans="1:17">
      <c r="A26" s="58">
        <v>48</v>
      </c>
      <c r="B26" s="59" t="s">
        <v>433</v>
      </c>
      <c r="C26" s="92" t="s">
        <v>2284</v>
      </c>
      <c r="D26" s="59"/>
      <c r="E26" s="61" t="s">
        <v>57</v>
      </c>
      <c r="F26" s="62">
        <v>2</v>
      </c>
      <c r="G26" s="62"/>
      <c r="H26" s="62"/>
      <c r="I26" s="62"/>
      <c r="J26" s="62"/>
      <c r="K26" s="62"/>
      <c r="L26" s="62"/>
      <c r="M26" s="62"/>
      <c r="N26" s="62"/>
      <c r="O26" s="62"/>
      <c r="P26" s="62"/>
      <c r="Q26" s="62"/>
    </row>
    <row r="27" spans="1:17">
      <c r="A27" s="58">
        <v>49</v>
      </c>
      <c r="B27" s="59" t="s">
        <v>433</v>
      </c>
      <c r="C27" s="92" t="s">
        <v>2286</v>
      </c>
      <c r="D27" s="59"/>
      <c r="E27" s="61" t="s">
        <v>57</v>
      </c>
      <c r="F27" s="62">
        <v>1</v>
      </c>
      <c r="G27" s="62"/>
      <c r="H27" s="62"/>
      <c r="I27" s="62"/>
      <c r="J27" s="62"/>
      <c r="K27" s="62"/>
      <c r="L27" s="62"/>
      <c r="M27" s="62"/>
      <c r="N27" s="62"/>
      <c r="O27" s="62"/>
      <c r="P27" s="62"/>
      <c r="Q27" s="62"/>
    </row>
    <row r="28" spans="1:17">
      <c r="A28" s="58">
        <v>50</v>
      </c>
      <c r="B28" s="59" t="s">
        <v>433</v>
      </c>
      <c r="C28" s="60" t="s">
        <v>445</v>
      </c>
      <c r="D28" s="59"/>
      <c r="E28" s="61" t="s">
        <v>57</v>
      </c>
      <c r="F28" s="62">
        <v>14</v>
      </c>
      <c r="G28" s="62"/>
      <c r="H28" s="62"/>
      <c r="I28" s="62"/>
      <c r="J28" s="62"/>
      <c r="K28" s="62"/>
      <c r="L28" s="62"/>
      <c r="M28" s="62"/>
      <c r="N28" s="62"/>
      <c r="O28" s="62"/>
      <c r="P28" s="62"/>
      <c r="Q28" s="62"/>
    </row>
    <row r="29" spans="1:17">
      <c r="A29" s="58">
        <v>51</v>
      </c>
      <c r="B29" s="59" t="s">
        <v>433</v>
      </c>
      <c r="C29" s="92" t="s">
        <v>2285</v>
      </c>
      <c r="D29" s="59"/>
      <c r="E29" s="61" t="s">
        <v>57</v>
      </c>
      <c r="F29" s="62">
        <v>1</v>
      </c>
      <c r="G29" s="62"/>
      <c r="H29" s="62"/>
      <c r="I29" s="62"/>
      <c r="J29" s="62"/>
      <c r="K29" s="62"/>
      <c r="L29" s="62"/>
      <c r="M29" s="62"/>
      <c r="N29" s="62"/>
      <c r="O29" s="62"/>
      <c r="P29" s="62"/>
      <c r="Q29" s="62"/>
    </row>
    <row r="30" spans="1:17">
      <c r="A30" s="58">
        <v>52</v>
      </c>
      <c r="B30" s="59" t="s">
        <v>433</v>
      </c>
      <c r="C30" s="60" t="s">
        <v>446</v>
      </c>
      <c r="D30" s="59"/>
      <c r="E30" s="61" t="s">
        <v>57</v>
      </c>
      <c r="F30" s="128">
        <v>2</v>
      </c>
      <c r="G30" s="62"/>
      <c r="H30" s="62"/>
      <c r="I30" s="62"/>
      <c r="J30" s="62"/>
      <c r="K30" s="62"/>
      <c r="L30" s="62"/>
      <c r="M30" s="62"/>
      <c r="N30" s="62"/>
      <c r="O30" s="62"/>
      <c r="P30" s="62"/>
      <c r="Q30" s="62"/>
    </row>
    <row r="31" spans="1:17">
      <c r="A31" s="58">
        <v>53</v>
      </c>
      <c r="B31" s="59" t="s">
        <v>433</v>
      </c>
      <c r="C31" s="60" t="s">
        <v>448</v>
      </c>
      <c r="D31" s="59"/>
      <c r="E31" s="61" t="s">
        <v>57</v>
      </c>
      <c r="F31" s="62">
        <v>1</v>
      </c>
      <c r="G31" s="62"/>
      <c r="H31" s="62"/>
      <c r="I31" s="62"/>
      <c r="J31" s="62"/>
      <c r="K31" s="62"/>
      <c r="L31" s="62"/>
      <c r="M31" s="62"/>
      <c r="N31" s="62"/>
      <c r="O31" s="62"/>
      <c r="P31" s="62"/>
      <c r="Q31" s="62"/>
    </row>
    <row r="32" spans="1:17" ht="25.5">
      <c r="A32" s="58">
        <v>54</v>
      </c>
      <c r="B32" s="59" t="s">
        <v>433</v>
      </c>
      <c r="C32" s="60" t="s">
        <v>449</v>
      </c>
      <c r="D32" s="59"/>
      <c r="E32" s="61" t="s">
        <v>57</v>
      </c>
      <c r="F32" s="62">
        <v>1</v>
      </c>
      <c r="G32" s="62"/>
      <c r="H32" s="62"/>
      <c r="I32" s="62"/>
      <c r="J32" s="62"/>
      <c r="K32" s="62"/>
      <c r="L32" s="62"/>
      <c r="M32" s="62"/>
      <c r="N32" s="62"/>
      <c r="O32" s="62"/>
      <c r="P32" s="62"/>
      <c r="Q32" s="62"/>
    </row>
    <row r="33" spans="1:17">
      <c r="A33" s="58" t="s">
        <v>28</v>
      </c>
      <c r="B33" s="59"/>
      <c r="C33" s="60"/>
      <c r="D33" s="59"/>
      <c r="E33" s="61"/>
      <c r="F33" s="62">
        <v>0</v>
      </c>
      <c r="G33" s="62"/>
      <c r="H33" s="62"/>
      <c r="I33" s="62"/>
      <c r="J33" s="62"/>
      <c r="K33" s="62"/>
      <c r="L33" s="62"/>
      <c r="M33" s="62"/>
      <c r="N33" s="62"/>
      <c r="O33" s="62"/>
      <c r="P33" s="62"/>
      <c r="Q33" s="62"/>
    </row>
    <row r="34" spans="1:17">
      <c r="A34" s="58" t="s">
        <v>28</v>
      </c>
      <c r="B34" s="59"/>
      <c r="C34" s="81" t="s">
        <v>2287</v>
      </c>
      <c r="D34" s="59"/>
      <c r="E34" s="61"/>
      <c r="F34" s="62">
        <v>0</v>
      </c>
      <c r="G34" s="62"/>
      <c r="H34" s="62"/>
      <c r="I34" s="62"/>
      <c r="J34" s="62"/>
      <c r="K34" s="62"/>
      <c r="L34" s="62"/>
      <c r="M34" s="62"/>
      <c r="N34" s="62"/>
      <c r="O34" s="62"/>
      <c r="P34" s="62"/>
      <c r="Q34" s="62"/>
    </row>
    <row r="35" spans="1:17">
      <c r="A35" s="58">
        <v>55</v>
      </c>
      <c r="B35" s="59" t="s">
        <v>433</v>
      </c>
      <c r="C35" s="60" t="s">
        <v>450</v>
      </c>
      <c r="D35" s="59"/>
      <c r="E35" s="61" t="s">
        <v>57</v>
      </c>
      <c r="F35" s="62">
        <v>1</v>
      </c>
      <c r="G35" s="62"/>
      <c r="H35" s="62"/>
      <c r="I35" s="62"/>
      <c r="J35" s="62"/>
      <c r="K35" s="62"/>
      <c r="L35" s="62"/>
      <c r="M35" s="62"/>
      <c r="N35" s="62"/>
      <c r="O35" s="62"/>
      <c r="P35" s="62"/>
      <c r="Q35" s="62"/>
    </row>
    <row r="36" spans="1:17">
      <c r="A36" s="58">
        <v>56</v>
      </c>
      <c r="B36" s="59" t="s">
        <v>433</v>
      </c>
      <c r="C36" s="92" t="s">
        <v>2288</v>
      </c>
      <c r="D36" s="59"/>
      <c r="E36" s="61" t="s">
        <v>57</v>
      </c>
      <c r="F36" s="62">
        <v>2</v>
      </c>
      <c r="G36" s="62"/>
      <c r="H36" s="62"/>
      <c r="I36" s="62"/>
      <c r="J36" s="62"/>
      <c r="K36" s="62"/>
      <c r="L36" s="62"/>
      <c r="M36" s="62"/>
      <c r="N36" s="62"/>
      <c r="O36" s="62"/>
      <c r="P36" s="62"/>
      <c r="Q36" s="62"/>
    </row>
    <row r="37" spans="1:17">
      <c r="A37" s="58">
        <v>57</v>
      </c>
      <c r="B37" s="59" t="s">
        <v>433</v>
      </c>
      <c r="C37" s="60" t="s">
        <v>451</v>
      </c>
      <c r="D37" s="59"/>
      <c r="E37" s="61" t="s">
        <v>57</v>
      </c>
      <c r="F37" s="62">
        <v>12</v>
      </c>
      <c r="G37" s="62"/>
      <c r="H37" s="62"/>
      <c r="I37" s="62"/>
      <c r="J37" s="62"/>
      <c r="K37" s="62"/>
      <c r="L37" s="62"/>
      <c r="M37" s="62"/>
      <c r="N37" s="62"/>
      <c r="O37" s="62"/>
      <c r="P37" s="62"/>
      <c r="Q37" s="62"/>
    </row>
    <row r="38" spans="1:17">
      <c r="A38" s="58">
        <v>58</v>
      </c>
      <c r="B38" s="59" t="s">
        <v>433</v>
      </c>
      <c r="C38" s="92" t="s">
        <v>2289</v>
      </c>
      <c r="D38" s="59"/>
      <c r="E38" s="61" t="s">
        <v>57</v>
      </c>
      <c r="F38" s="62">
        <v>1</v>
      </c>
      <c r="G38" s="62"/>
      <c r="H38" s="62"/>
      <c r="I38" s="62"/>
      <c r="J38" s="62"/>
      <c r="K38" s="62"/>
      <c r="L38" s="62"/>
      <c r="M38" s="62"/>
      <c r="N38" s="62"/>
      <c r="O38" s="62"/>
      <c r="P38" s="62"/>
      <c r="Q38" s="62"/>
    </row>
    <row r="39" spans="1:17">
      <c r="A39" s="58">
        <v>59</v>
      </c>
      <c r="B39" s="59" t="s">
        <v>433</v>
      </c>
      <c r="C39" s="60" t="s">
        <v>452</v>
      </c>
      <c r="D39" s="59"/>
      <c r="E39" s="61" t="s">
        <v>57</v>
      </c>
      <c r="F39" s="62">
        <v>1</v>
      </c>
      <c r="G39" s="62"/>
      <c r="H39" s="62"/>
      <c r="I39" s="62"/>
      <c r="J39" s="62"/>
      <c r="K39" s="62"/>
      <c r="L39" s="62"/>
      <c r="M39" s="62"/>
      <c r="N39" s="62"/>
      <c r="O39" s="62"/>
      <c r="P39" s="62"/>
      <c r="Q39" s="62"/>
    </row>
    <row r="40" spans="1:17">
      <c r="A40" s="58">
        <v>60</v>
      </c>
      <c r="B40" s="59" t="s">
        <v>433</v>
      </c>
      <c r="C40" s="92" t="s">
        <v>2290</v>
      </c>
      <c r="D40" s="59"/>
      <c r="E40" s="61" t="s">
        <v>57</v>
      </c>
      <c r="F40" s="62">
        <v>1</v>
      </c>
      <c r="G40" s="62"/>
      <c r="H40" s="62"/>
      <c r="I40" s="62"/>
      <c r="J40" s="62"/>
      <c r="K40" s="62"/>
      <c r="L40" s="62"/>
      <c r="M40" s="62"/>
      <c r="N40" s="62"/>
      <c r="O40" s="62"/>
      <c r="P40" s="62"/>
      <c r="Q40" s="62"/>
    </row>
    <row r="41" spans="1:17">
      <c r="A41" s="58">
        <v>61</v>
      </c>
      <c r="B41" s="59" t="s">
        <v>433</v>
      </c>
      <c r="C41" s="60" t="s">
        <v>453</v>
      </c>
      <c r="D41" s="59"/>
      <c r="E41" s="61" t="s">
        <v>57</v>
      </c>
      <c r="F41" s="62">
        <v>1</v>
      </c>
      <c r="G41" s="62"/>
      <c r="H41" s="62"/>
      <c r="I41" s="62"/>
      <c r="J41" s="62"/>
      <c r="K41" s="62"/>
      <c r="L41" s="62"/>
      <c r="M41" s="62"/>
      <c r="N41" s="62"/>
      <c r="O41" s="62"/>
      <c r="P41" s="62"/>
      <c r="Q41" s="62"/>
    </row>
    <row r="42" spans="1:17">
      <c r="A42" s="58">
        <v>62</v>
      </c>
      <c r="B42" s="59" t="s">
        <v>433</v>
      </c>
      <c r="C42" s="60" t="s">
        <v>454</v>
      </c>
      <c r="D42" s="59"/>
      <c r="E42" s="61" t="s">
        <v>57</v>
      </c>
      <c r="F42" s="62">
        <v>1</v>
      </c>
      <c r="G42" s="62"/>
      <c r="H42" s="62"/>
      <c r="I42" s="62"/>
      <c r="J42" s="62"/>
      <c r="K42" s="62"/>
      <c r="L42" s="62"/>
      <c r="M42" s="62"/>
      <c r="N42" s="62"/>
      <c r="O42" s="62"/>
      <c r="P42" s="62"/>
      <c r="Q42" s="62"/>
    </row>
    <row r="43" spans="1:17">
      <c r="A43" s="58">
        <v>63</v>
      </c>
      <c r="B43" s="59" t="s">
        <v>433</v>
      </c>
      <c r="C43" s="60" t="s">
        <v>455</v>
      </c>
      <c r="D43" s="59"/>
      <c r="E43" s="61" t="s">
        <v>57</v>
      </c>
      <c r="F43" s="62">
        <v>3</v>
      </c>
      <c r="G43" s="62"/>
      <c r="H43" s="62"/>
      <c r="I43" s="62"/>
      <c r="J43" s="62"/>
      <c r="K43" s="62"/>
      <c r="L43" s="62"/>
      <c r="M43" s="62"/>
      <c r="N43" s="62"/>
      <c r="O43" s="62"/>
      <c r="P43" s="62"/>
      <c r="Q43" s="62"/>
    </row>
    <row r="44" spans="1:17">
      <c r="A44" s="58">
        <v>64</v>
      </c>
      <c r="B44" s="59" t="s">
        <v>433</v>
      </c>
      <c r="C44" s="60" t="s">
        <v>456</v>
      </c>
      <c r="D44" s="59"/>
      <c r="E44" s="61" t="s">
        <v>57</v>
      </c>
      <c r="F44" s="62">
        <v>1</v>
      </c>
      <c r="G44" s="62"/>
      <c r="H44" s="62"/>
      <c r="I44" s="62"/>
      <c r="J44" s="62"/>
      <c r="K44" s="62"/>
      <c r="L44" s="62"/>
      <c r="M44" s="62"/>
      <c r="N44" s="62"/>
      <c r="O44" s="62"/>
      <c r="P44" s="62"/>
      <c r="Q44" s="62"/>
    </row>
    <row r="45" spans="1:17">
      <c r="A45" s="58">
        <v>65</v>
      </c>
      <c r="B45" s="59" t="s">
        <v>433</v>
      </c>
      <c r="C45" s="60" t="s">
        <v>457</v>
      </c>
      <c r="D45" s="59"/>
      <c r="E45" s="61" t="s">
        <v>57</v>
      </c>
      <c r="F45" s="62">
        <v>1</v>
      </c>
      <c r="G45" s="62"/>
      <c r="H45" s="62"/>
      <c r="I45" s="62"/>
      <c r="J45" s="62"/>
      <c r="K45" s="62"/>
      <c r="L45" s="62"/>
      <c r="M45" s="62"/>
      <c r="N45" s="62"/>
      <c r="O45" s="62"/>
      <c r="P45" s="62"/>
      <c r="Q45" s="62"/>
    </row>
    <row r="46" spans="1:17">
      <c r="A46" s="58" t="s">
        <v>28</v>
      </c>
      <c r="B46" s="59"/>
      <c r="C46" s="60"/>
      <c r="D46" s="59"/>
      <c r="E46" s="61"/>
      <c r="F46" s="62">
        <v>0</v>
      </c>
      <c r="G46" s="62"/>
      <c r="H46" s="62"/>
      <c r="I46" s="62"/>
      <c r="J46" s="62"/>
      <c r="K46" s="62"/>
      <c r="L46" s="62"/>
      <c r="M46" s="62"/>
      <c r="N46" s="62"/>
      <c r="O46" s="62"/>
      <c r="P46" s="62"/>
      <c r="Q46" s="62"/>
    </row>
    <row r="47" spans="1:17">
      <c r="A47" s="58" t="s">
        <v>28</v>
      </c>
      <c r="B47" s="59"/>
      <c r="C47" s="169" t="s">
        <v>2741</v>
      </c>
      <c r="D47" s="147"/>
      <c r="E47" s="147"/>
      <c r="F47" s="127">
        <v>0</v>
      </c>
      <c r="G47" s="62"/>
      <c r="H47" s="62"/>
      <c r="I47" s="62"/>
      <c r="J47" s="62"/>
      <c r="K47" s="62"/>
      <c r="L47" s="62"/>
      <c r="M47" s="62"/>
      <c r="N47" s="62"/>
      <c r="O47" s="62"/>
      <c r="P47" s="62"/>
      <c r="Q47" s="62"/>
    </row>
    <row r="48" spans="1:17">
      <c r="A48" s="58">
        <v>66</v>
      </c>
      <c r="B48" s="59" t="s">
        <v>433</v>
      </c>
      <c r="C48" s="144" t="s">
        <v>434</v>
      </c>
      <c r="D48" s="147"/>
      <c r="E48" s="147" t="s">
        <v>57</v>
      </c>
      <c r="F48" s="127">
        <v>1</v>
      </c>
      <c r="G48" s="62"/>
      <c r="H48" s="62"/>
      <c r="I48" s="62"/>
      <c r="J48" s="62"/>
      <c r="K48" s="62"/>
      <c r="L48" s="62"/>
      <c r="M48" s="62"/>
      <c r="N48" s="62"/>
      <c r="O48" s="62"/>
      <c r="P48" s="62"/>
      <c r="Q48" s="62"/>
    </row>
    <row r="49" spans="1:17">
      <c r="A49" s="58">
        <v>67</v>
      </c>
      <c r="B49" s="59" t="s">
        <v>433</v>
      </c>
      <c r="C49" s="144" t="s">
        <v>435</v>
      </c>
      <c r="D49" s="147"/>
      <c r="E49" s="147" t="s">
        <v>57</v>
      </c>
      <c r="F49" s="127">
        <v>11</v>
      </c>
      <c r="G49" s="62"/>
      <c r="H49" s="62"/>
      <c r="I49" s="62"/>
      <c r="J49" s="62"/>
      <c r="K49" s="62"/>
      <c r="L49" s="62"/>
      <c r="M49" s="62"/>
      <c r="N49" s="62"/>
      <c r="O49" s="62"/>
      <c r="P49" s="62"/>
      <c r="Q49" s="62"/>
    </row>
    <row r="50" spans="1:17">
      <c r="A50" s="58">
        <v>68</v>
      </c>
      <c r="B50" s="59" t="s">
        <v>433</v>
      </c>
      <c r="C50" s="144" t="s">
        <v>436</v>
      </c>
      <c r="D50" s="147"/>
      <c r="E50" s="147" t="s">
        <v>57</v>
      </c>
      <c r="F50" s="127">
        <v>4</v>
      </c>
      <c r="G50" s="62"/>
      <c r="H50" s="62"/>
      <c r="I50" s="62"/>
      <c r="J50" s="62"/>
      <c r="K50" s="62"/>
      <c r="L50" s="62"/>
      <c r="M50" s="62"/>
      <c r="N50" s="62"/>
      <c r="O50" s="62"/>
      <c r="P50" s="62"/>
      <c r="Q50" s="62"/>
    </row>
    <row r="51" spans="1:17">
      <c r="A51" s="58">
        <v>69</v>
      </c>
      <c r="B51" s="59" t="s">
        <v>433</v>
      </c>
      <c r="C51" s="144" t="s">
        <v>441</v>
      </c>
      <c r="D51" s="147"/>
      <c r="E51" s="147" t="s">
        <v>57</v>
      </c>
      <c r="F51" s="127">
        <v>4</v>
      </c>
      <c r="G51" s="62"/>
      <c r="H51" s="62"/>
      <c r="I51" s="62"/>
      <c r="J51" s="62"/>
      <c r="K51" s="62"/>
      <c r="L51" s="62"/>
      <c r="M51" s="62"/>
      <c r="N51" s="62"/>
      <c r="O51" s="62"/>
      <c r="P51" s="62"/>
      <c r="Q51" s="62"/>
    </row>
    <row r="52" spans="1:17">
      <c r="A52" s="58">
        <v>70</v>
      </c>
      <c r="B52" s="59" t="s">
        <v>433</v>
      </c>
      <c r="C52" s="144" t="s">
        <v>447</v>
      </c>
      <c r="D52" s="147"/>
      <c r="E52" s="147" t="s">
        <v>57</v>
      </c>
      <c r="F52" s="127">
        <v>1</v>
      </c>
      <c r="G52" s="62"/>
      <c r="H52" s="62"/>
      <c r="I52" s="62"/>
      <c r="J52" s="62"/>
      <c r="K52" s="62"/>
      <c r="L52" s="62"/>
      <c r="M52" s="62"/>
      <c r="N52" s="62"/>
      <c r="O52" s="62"/>
      <c r="P52" s="62"/>
      <c r="Q52" s="62"/>
    </row>
    <row r="53" spans="1:17">
      <c r="A53" s="58" t="s">
        <v>28</v>
      </c>
      <c r="B53" s="59"/>
      <c r="C53" s="60"/>
      <c r="D53" s="59"/>
      <c r="E53" s="61"/>
      <c r="F53" s="62">
        <v>0</v>
      </c>
      <c r="G53" s="62">
        <v>0</v>
      </c>
      <c r="H53" s="62">
        <v>0</v>
      </c>
      <c r="I53" s="62">
        <f t="shared" ref="I53" si="11">+ROUND(H53*G53,2)</f>
        <v>0</v>
      </c>
      <c r="J53" s="62">
        <v>0</v>
      </c>
      <c r="K53" s="62">
        <v>0</v>
      </c>
      <c r="L53" s="62">
        <f t="shared" ref="L53" si="12">+I53+J53+K53</f>
        <v>0</v>
      </c>
      <c r="M53" s="62">
        <f t="shared" ref="M53" si="13">+ROUND(G53*$F53,2)</f>
        <v>0</v>
      </c>
      <c r="N53" s="62">
        <f t="shared" ref="N53" si="14">+ROUND(I53*$F53,2)</f>
        <v>0</v>
      </c>
      <c r="O53" s="62">
        <f t="shared" ref="O53" si="15">+ROUND(J53*$F53,2)</f>
        <v>0</v>
      </c>
      <c r="P53" s="62">
        <f t="shared" ref="P53" si="16">+ROUND(K53*$F53,2)</f>
        <v>0</v>
      </c>
      <c r="Q53" s="62">
        <f t="shared" ref="Q53" si="17">+N53+O53+P53</f>
        <v>0</v>
      </c>
    </row>
    <row r="54" spans="1:17">
      <c r="A54" s="63"/>
      <c r="B54" s="63"/>
      <c r="C54" s="64" t="s">
        <v>52</v>
      </c>
      <c r="D54" s="63"/>
      <c r="E54" s="63"/>
      <c r="F54" s="65"/>
      <c r="G54" s="65"/>
      <c r="H54" s="65"/>
      <c r="I54" s="65"/>
      <c r="J54" s="65"/>
      <c r="K54" s="65"/>
      <c r="L54" s="65"/>
      <c r="M54" s="65">
        <f>SUM(M9:M53)</f>
        <v>0</v>
      </c>
      <c r="N54" s="65">
        <f>SUM(N9:N53)</f>
        <v>0</v>
      </c>
      <c r="O54" s="65">
        <f>SUM(O9:O53)</f>
        <v>0</v>
      </c>
      <c r="P54" s="65">
        <f>SUM(P9:P53)</f>
        <v>0</v>
      </c>
      <c r="Q54" s="65">
        <f>SUM(Q9:Q53)</f>
        <v>0</v>
      </c>
    </row>
    <row r="55" spans="1:17">
      <c r="A55" s="66"/>
      <c r="B55" s="66"/>
      <c r="C55" s="92" t="s">
        <v>2198</v>
      </c>
      <c r="D55" s="66"/>
      <c r="E55" s="66" t="s">
        <v>60</v>
      </c>
      <c r="F55" s="127">
        <f>' 1-1'!$F$35</f>
        <v>0</v>
      </c>
      <c r="G55" s="68">
        <v>0</v>
      </c>
      <c r="H55" s="68"/>
      <c r="I55" s="68"/>
      <c r="J55" s="68"/>
      <c r="K55" s="68"/>
      <c r="L55" s="68"/>
      <c r="M55" s="68"/>
      <c r="N55" s="68"/>
      <c r="O55" s="62">
        <f>ROUND(O54*F55%,2)</f>
        <v>0</v>
      </c>
      <c r="P55" s="68"/>
      <c r="Q55" s="62">
        <f>O55</f>
        <v>0</v>
      </c>
    </row>
    <row r="56" spans="1:17">
      <c r="A56" s="63"/>
      <c r="B56" s="63"/>
      <c r="C56" s="64" t="s">
        <v>458</v>
      </c>
      <c r="D56" s="63"/>
      <c r="E56" s="63" t="s">
        <v>61</v>
      </c>
      <c r="F56" s="65"/>
      <c r="G56" s="65"/>
      <c r="H56" s="65"/>
      <c r="I56" s="65"/>
      <c r="J56" s="65"/>
      <c r="K56" s="65"/>
      <c r="L56" s="65"/>
      <c r="M56" s="65">
        <f t="shared" ref="M56:Q56" si="18">SUM(M54:M55)</f>
        <v>0</v>
      </c>
      <c r="N56" s="65">
        <f t="shared" si="18"/>
        <v>0</v>
      </c>
      <c r="O56" s="65">
        <f t="shared" si="18"/>
        <v>0</v>
      </c>
      <c r="P56" s="65">
        <f t="shared" si="18"/>
        <v>0</v>
      </c>
      <c r="Q56" s="65">
        <f t="shared" si="18"/>
        <v>0</v>
      </c>
    </row>
  </sheetData>
  <autoFilter ref="A9:Q56"/>
  <mergeCells count="8">
    <mergeCell ref="G7:L7"/>
    <mergeCell ref="M7:Q7"/>
    <mergeCell ref="A7:A8"/>
    <mergeCell ref="B7:B8"/>
    <mergeCell ref="C7:C8"/>
    <mergeCell ref="D7:D8"/>
    <mergeCell ref="E7:E8"/>
    <mergeCell ref="F7:F8"/>
  </mergeCells>
  <conditionalFormatting sqref="C9:C53">
    <cfRule type="expression" dxfId="109" priority="440" stopIfTrue="1">
      <formula>#REF!="tx"</formula>
    </cfRule>
  </conditionalFormatting>
  <printOptions horizontalCentered="1"/>
  <pageMargins left="0.39" right="0.39" top="0.74" bottom="0.47" header="0.3" footer="0.3"/>
  <pageSetup paperSize="9" scale="95" fitToHeight="1000"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
    <pageSetUpPr fitToPage="1"/>
  </sheetPr>
  <dimension ref="A1:Q29"/>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5.42578125" style="44" customWidth="1"/>
    <col min="2" max="2" width="8.5703125" style="44" bestFit="1" customWidth="1" outlineLevel="1"/>
    <col min="3" max="3" width="46.5703125" style="69" customWidth="1"/>
    <col min="4" max="4" width="4.28515625" style="44" hidden="1" customWidth="1" outlineLevel="1"/>
    <col min="5" max="5" width="7.42578125" style="44" customWidth="1" collapsed="1"/>
    <col min="6" max="6" width="9.140625" style="44" customWidth="1"/>
    <col min="7" max="7" width="8.28515625" style="44" customWidth="1"/>
    <col min="8" max="8" width="8.7109375" style="44" customWidth="1"/>
    <col min="9" max="9" width="9.42578125" style="44" customWidth="1"/>
    <col min="10" max="10" width="9.5703125" style="44" customWidth="1"/>
    <col min="11" max="11" width="7.7109375" style="44" customWidth="1"/>
    <col min="12" max="12" width="9" style="44" customWidth="1"/>
    <col min="13" max="13" width="9.7109375" style="44" customWidth="1"/>
    <col min="14" max="14" width="10" style="44" customWidth="1"/>
    <col min="15" max="15" width="11.85546875" style="44" customWidth="1"/>
    <col min="16" max="16" width="10.42578125" style="44" customWidth="1"/>
    <col min="17" max="17" width="11.140625" style="44" customWidth="1"/>
    <col min="18" max="16384" width="9.140625" style="44"/>
  </cols>
  <sheetData>
    <row r="1" spans="1:17" ht="25.5">
      <c r="A1" s="48"/>
      <c r="B1" s="48"/>
      <c r="C1" s="18" t="s">
        <v>2561</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Q29</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459</v>
      </c>
      <c r="D10" s="59"/>
      <c r="E10" s="61"/>
      <c r="F10" s="62">
        <v>0</v>
      </c>
      <c r="G10" s="62">
        <v>0</v>
      </c>
      <c r="H10" s="62">
        <v>0</v>
      </c>
      <c r="I10" s="62">
        <f t="shared" ref="I10:I12" si="0">+ROUND(H10*G10,2)</f>
        <v>0</v>
      </c>
      <c r="J10" s="62">
        <v>0</v>
      </c>
      <c r="K10" s="62">
        <v>0</v>
      </c>
      <c r="L10" s="62">
        <f t="shared" ref="L10:L12" si="1">+I10+J10+K10</f>
        <v>0</v>
      </c>
      <c r="M10" s="62">
        <f t="shared" ref="M10:M12" si="2">+ROUND(G10*$F10,2)</f>
        <v>0</v>
      </c>
      <c r="N10" s="62">
        <f t="shared" ref="N10:P12" si="3">+ROUND(I10*$F10,2)</f>
        <v>0</v>
      </c>
      <c r="O10" s="62">
        <f t="shared" si="3"/>
        <v>0</v>
      </c>
      <c r="P10" s="62">
        <f t="shared" si="3"/>
        <v>0</v>
      </c>
      <c r="Q10" s="62">
        <f t="shared" ref="Q10:Q12" si="4">+N10+O10+P10</f>
        <v>0</v>
      </c>
    </row>
    <row r="11" spans="1:17">
      <c r="A11" s="58" t="s">
        <v>28</v>
      </c>
      <c r="B11" s="59"/>
      <c r="C11" s="72" t="s">
        <v>490</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ht="25.5">
      <c r="A12" s="58" t="s">
        <v>28</v>
      </c>
      <c r="B12" s="59"/>
      <c r="C12" s="75" t="s">
        <v>491</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v>1</v>
      </c>
      <c r="B13" s="59" t="s">
        <v>175</v>
      </c>
      <c r="C13" s="92" t="s">
        <v>2993</v>
      </c>
      <c r="D13" s="59"/>
      <c r="E13" s="61" t="s">
        <v>108</v>
      </c>
      <c r="F13" s="62">
        <f>ROUND(10.5*0.15,2)</f>
        <v>1.58</v>
      </c>
      <c r="G13" s="62"/>
      <c r="H13" s="62"/>
      <c r="I13" s="62"/>
      <c r="J13" s="62"/>
      <c r="K13" s="62"/>
      <c r="L13" s="62"/>
      <c r="M13" s="62"/>
      <c r="N13" s="62"/>
      <c r="O13" s="62"/>
      <c r="P13" s="62"/>
      <c r="Q13" s="62"/>
    </row>
    <row r="14" spans="1:17">
      <c r="A14" s="58" t="s">
        <v>28</v>
      </c>
      <c r="B14" s="59"/>
      <c r="C14" s="60"/>
      <c r="D14" s="59"/>
      <c r="E14" s="61"/>
      <c r="F14" s="62">
        <v>0</v>
      </c>
      <c r="G14" s="62"/>
      <c r="H14" s="62"/>
      <c r="I14" s="62"/>
      <c r="J14" s="62"/>
      <c r="K14" s="62"/>
      <c r="L14" s="62"/>
      <c r="M14" s="62"/>
      <c r="N14" s="62"/>
      <c r="O14" s="62"/>
      <c r="P14" s="62"/>
      <c r="Q14" s="62"/>
    </row>
    <row r="15" spans="1:17">
      <c r="A15" s="58" t="s">
        <v>28</v>
      </c>
      <c r="B15" s="59"/>
      <c r="C15" s="72" t="s">
        <v>492</v>
      </c>
      <c r="D15" s="59"/>
      <c r="E15" s="61"/>
      <c r="F15" s="62">
        <v>0</v>
      </c>
      <c r="G15" s="62"/>
      <c r="H15" s="62"/>
      <c r="I15" s="62"/>
      <c r="J15" s="62"/>
      <c r="K15" s="62"/>
      <c r="L15" s="62"/>
      <c r="M15" s="62"/>
      <c r="N15" s="62"/>
      <c r="O15" s="62"/>
      <c r="P15" s="62"/>
      <c r="Q15" s="62"/>
    </row>
    <row r="16" spans="1:17" ht="25.5">
      <c r="A16" s="58" t="s">
        <v>28</v>
      </c>
      <c r="B16" s="59"/>
      <c r="C16" s="75" t="s">
        <v>493</v>
      </c>
      <c r="D16" s="59"/>
      <c r="E16" s="61"/>
      <c r="F16" s="62">
        <v>0</v>
      </c>
      <c r="G16" s="62"/>
      <c r="H16" s="62"/>
      <c r="I16" s="62"/>
      <c r="J16" s="62"/>
      <c r="K16" s="62"/>
      <c r="L16" s="62"/>
      <c r="M16" s="62"/>
      <c r="N16" s="62"/>
      <c r="O16" s="62"/>
      <c r="P16" s="62"/>
      <c r="Q16" s="62"/>
    </row>
    <row r="17" spans="1:17">
      <c r="A17" s="58">
        <v>2</v>
      </c>
      <c r="B17" s="59" t="s">
        <v>175</v>
      </c>
      <c r="C17" s="60" t="s">
        <v>481</v>
      </c>
      <c r="D17" s="59"/>
      <c r="E17" s="61" t="s">
        <v>56</v>
      </c>
      <c r="F17" s="62">
        <v>510</v>
      </c>
      <c r="G17" s="62"/>
      <c r="H17" s="62"/>
      <c r="I17" s="62"/>
      <c r="J17" s="62"/>
      <c r="K17" s="62"/>
      <c r="L17" s="62"/>
      <c r="M17" s="62"/>
      <c r="N17" s="62"/>
      <c r="O17" s="62"/>
      <c r="P17" s="62"/>
      <c r="Q17" s="62"/>
    </row>
    <row r="18" spans="1:17">
      <c r="A18" s="58">
        <v>3</v>
      </c>
      <c r="B18" s="59" t="s">
        <v>175</v>
      </c>
      <c r="C18" s="92" t="s">
        <v>2291</v>
      </c>
      <c r="D18" s="59"/>
      <c r="E18" s="61" t="s">
        <v>56</v>
      </c>
      <c r="F18" s="62">
        <v>510</v>
      </c>
      <c r="G18" s="62"/>
      <c r="H18" s="62"/>
      <c r="I18" s="62"/>
      <c r="J18" s="62"/>
      <c r="K18" s="62"/>
      <c r="L18" s="62"/>
      <c r="M18" s="62"/>
      <c r="N18" s="62"/>
      <c r="O18" s="62"/>
      <c r="P18" s="62"/>
      <c r="Q18" s="62"/>
    </row>
    <row r="19" spans="1:17">
      <c r="A19" s="58">
        <v>4</v>
      </c>
      <c r="B19" s="59" t="s">
        <v>175</v>
      </c>
      <c r="C19" s="60" t="s">
        <v>494</v>
      </c>
      <c r="D19" s="59"/>
      <c r="E19" s="61" t="s">
        <v>56</v>
      </c>
      <c r="F19" s="62">
        <v>510</v>
      </c>
      <c r="G19" s="62"/>
      <c r="H19" s="62"/>
      <c r="I19" s="62"/>
      <c r="J19" s="62"/>
      <c r="K19" s="62"/>
      <c r="L19" s="62"/>
      <c r="M19" s="62"/>
      <c r="N19" s="62"/>
      <c r="O19" s="62"/>
      <c r="P19" s="62"/>
      <c r="Q19" s="62"/>
    </row>
    <row r="20" spans="1:17">
      <c r="A20" s="58" t="s">
        <v>28</v>
      </c>
      <c r="B20" s="59"/>
      <c r="C20" s="60"/>
      <c r="D20" s="59"/>
      <c r="E20" s="61"/>
      <c r="F20" s="62">
        <v>0</v>
      </c>
      <c r="G20" s="62"/>
      <c r="H20" s="62"/>
      <c r="I20" s="62"/>
      <c r="J20" s="62"/>
      <c r="K20" s="62"/>
      <c r="L20" s="62"/>
      <c r="M20" s="62"/>
      <c r="N20" s="62"/>
      <c r="O20" s="62"/>
      <c r="P20" s="62"/>
      <c r="Q20" s="62"/>
    </row>
    <row r="21" spans="1:17">
      <c r="A21" s="58" t="s">
        <v>28</v>
      </c>
      <c r="B21" s="59"/>
      <c r="C21" s="72" t="s">
        <v>492</v>
      </c>
      <c r="D21" s="59"/>
      <c r="E21" s="61"/>
      <c r="F21" s="62">
        <v>0</v>
      </c>
      <c r="G21" s="62"/>
      <c r="H21" s="62"/>
      <c r="I21" s="62"/>
      <c r="J21" s="62"/>
      <c r="K21" s="62"/>
      <c r="L21" s="62"/>
      <c r="M21" s="62"/>
      <c r="N21" s="62"/>
      <c r="O21" s="62"/>
      <c r="P21" s="62"/>
      <c r="Q21" s="62"/>
    </row>
    <row r="22" spans="1:17" ht="25.5">
      <c r="A22" s="58" t="s">
        <v>28</v>
      </c>
      <c r="B22" s="59"/>
      <c r="C22" s="75" t="s">
        <v>493</v>
      </c>
      <c r="D22" s="59"/>
      <c r="E22" s="61"/>
      <c r="F22" s="62">
        <v>0</v>
      </c>
      <c r="G22" s="62"/>
      <c r="H22" s="62"/>
      <c r="I22" s="62"/>
      <c r="J22" s="62"/>
      <c r="K22" s="62"/>
      <c r="L22" s="62"/>
      <c r="M22" s="62"/>
      <c r="N22" s="62"/>
      <c r="O22" s="62"/>
      <c r="P22" s="62"/>
      <c r="Q22" s="62"/>
    </row>
    <row r="23" spans="1:17">
      <c r="A23" s="58">
        <v>5</v>
      </c>
      <c r="B23" s="59" t="s">
        <v>175</v>
      </c>
      <c r="C23" s="60" t="s">
        <v>481</v>
      </c>
      <c r="D23" s="59"/>
      <c r="E23" s="61" t="s">
        <v>56</v>
      </c>
      <c r="F23" s="62">
        <v>30</v>
      </c>
      <c r="G23" s="62"/>
      <c r="H23" s="62"/>
      <c r="I23" s="62"/>
      <c r="J23" s="62"/>
      <c r="K23" s="62"/>
      <c r="L23" s="62"/>
      <c r="M23" s="62"/>
      <c r="N23" s="62"/>
      <c r="O23" s="62"/>
      <c r="P23" s="62"/>
      <c r="Q23" s="62"/>
    </row>
    <row r="24" spans="1:17">
      <c r="A24" s="58">
        <v>6</v>
      </c>
      <c r="B24" s="59" t="s">
        <v>175</v>
      </c>
      <c r="C24" s="92" t="s">
        <v>2291</v>
      </c>
      <c r="D24" s="59"/>
      <c r="E24" s="61" t="s">
        <v>56</v>
      </c>
      <c r="F24" s="62">
        <v>30</v>
      </c>
      <c r="G24" s="62"/>
      <c r="H24" s="62"/>
      <c r="I24" s="62"/>
      <c r="J24" s="62"/>
      <c r="K24" s="62"/>
      <c r="L24" s="62"/>
      <c r="M24" s="62"/>
      <c r="N24" s="62"/>
      <c r="O24" s="62"/>
      <c r="P24" s="62"/>
      <c r="Q24" s="62"/>
    </row>
    <row r="25" spans="1:17">
      <c r="A25" s="58">
        <v>7</v>
      </c>
      <c r="B25" s="59" t="s">
        <v>175</v>
      </c>
      <c r="C25" s="60" t="s">
        <v>494</v>
      </c>
      <c r="D25" s="59"/>
      <c r="E25" s="61" t="s">
        <v>56</v>
      </c>
      <c r="F25" s="62">
        <v>30</v>
      </c>
      <c r="G25" s="62"/>
      <c r="H25" s="62"/>
      <c r="I25" s="62"/>
      <c r="J25" s="62"/>
      <c r="K25" s="62"/>
      <c r="L25" s="62"/>
      <c r="M25" s="62"/>
      <c r="N25" s="62"/>
      <c r="O25" s="62"/>
      <c r="P25" s="62"/>
      <c r="Q25" s="62"/>
    </row>
    <row r="26" spans="1:17">
      <c r="A26" s="58" t="s">
        <v>28</v>
      </c>
      <c r="B26" s="59"/>
      <c r="C26" s="60"/>
      <c r="D26" s="59"/>
      <c r="E26" s="61"/>
      <c r="F26" s="62">
        <v>0</v>
      </c>
      <c r="G26" s="62">
        <v>0</v>
      </c>
      <c r="H26" s="62">
        <v>0</v>
      </c>
      <c r="I26" s="62">
        <f t="shared" ref="I26" si="5">+ROUND(H26*G26,2)</f>
        <v>0</v>
      </c>
      <c r="J26" s="87"/>
      <c r="K26" s="87"/>
      <c r="L26" s="62">
        <f t="shared" ref="L26" si="6">+I26+J26+K26</f>
        <v>0</v>
      </c>
      <c r="M26" s="62">
        <f t="shared" ref="M26" si="7">+ROUND(G26*$F26,2)</f>
        <v>0</v>
      </c>
      <c r="N26" s="62">
        <f t="shared" ref="N26:P26" si="8">+ROUND(I26*$F26,2)</f>
        <v>0</v>
      </c>
      <c r="O26" s="62">
        <f t="shared" si="8"/>
        <v>0</v>
      </c>
      <c r="P26" s="62">
        <f t="shared" si="8"/>
        <v>0</v>
      </c>
      <c r="Q26" s="62">
        <f t="shared" ref="Q26" si="9">+N26+O26+P26</f>
        <v>0</v>
      </c>
    </row>
    <row r="27" spans="1:17">
      <c r="A27" s="63"/>
      <c r="B27" s="63"/>
      <c r="C27" s="64" t="s">
        <v>52</v>
      </c>
      <c r="D27" s="63"/>
      <c r="E27" s="63"/>
      <c r="F27" s="65"/>
      <c r="G27" s="65"/>
      <c r="H27" s="65"/>
      <c r="I27" s="65"/>
      <c r="J27" s="65"/>
      <c r="K27" s="65"/>
      <c r="L27" s="65"/>
      <c r="M27" s="65">
        <f>SUM(M9:M26)</f>
        <v>0</v>
      </c>
      <c r="N27" s="65">
        <f>SUM(N9:N26)</f>
        <v>0</v>
      </c>
      <c r="O27" s="65">
        <f>SUM(O9:O26)</f>
        <v>0</v>
      </c>
      <c r="P27" s="65">
        <f>SUM(P9:P26)</f>
        <v>0</v>
      </c>
      <c r="Q27" s="65">
        <f>SUM(Q9:Q26)</f>
        <v>0</v>
      </c>
    </row>
    <row r="28" spans="1:17">
      <c r="A28" s="66"/>
      <c r="B28" s="66"/>
      <c r="C28" s="92" t="s">
        <v>2198</v>
      </c>
      <c r="D28" s="66"/>
      <c r="E28" s="66" t="s">
        <v>60</v>
      </c>
      <c r="F28" s="127">
        <f>' 1-1'!$F$35</f>
        <v>0</v>
      </c>
      <c r="G28" s="68"/>
      <c r="H28" s="68"/>
      <c r="I28" s="68"/>
      <c r="J28" s="68"/>
      <c r="K28" s="68"/>
      <c r="L28" s="68"/>
      <c r="M28" s="68"/>
      <c r="N28" s="68"/>
      <c r="O28" s="62">
        <f>ROUND(O27*F28%,2)</f>
        <v>0</v>
      </c>
      <c r="P28" s="68"/>
      <c r="Q28" s="62">
        <f>O28</f>
        <v>0</v>
      </c>
    </row>
    <row r="29" spans="1:17">
      <c r="A29" s="63"/>
      <c r="B29" s="63"/>
      <c r="C29" s="64" t="s">
        <v>2435</v>
      </c>
      <c r="D29" s="63"/>
      <c r="E29" s="63" t="s">
        <v>61</v>
      </c>
      <c r="F29" s="65"/>
      <c r="G29" s="65"/>
      <c r="H29" s="65"/>
      <c r="I29" s="65"/>
      <c r="J29" s="65"/>
      <c r="K29" s="65"/>
      <c r="L29" s="65"/>
      <c r="M29" s="65">
        <f t="shared" ref="M29:Q29" si="10">SUM(M27:M28)</f>
        <v>0</v>
      </c>
      <c r="N29" s="65">
        <f t="shared" si="10"/>
        <v>0</v>
      </c>
      <c r="O29" s="65">
        <f t="shared" si="10"/>
        <v>0</v>
      </c>
      <c r="P29" s="65">
        <f t="shared" si="10"/>
        <v>0</v>
      </c>
      <c r="Q29" s="65">
        <f t="shared" si="10"/>
        <v>0</v>
      </c>
    </row>
  </sheetData>
  <autoFilter ref="A9:Q29"/>
  <mergeCells count="8">
    <mergeCell ref="G7:L7"/>
    <mergeCell ref="M7:Q7"/>
    <mergeCell ref="A7:A8"/>
    <mergeCell ref="B7:B8"/>
    <mergeCell ref="C7:C8"/>
    <mergeCell ref="D7:D8"/>
    <mergeCell ref="E7:E8"/>
    <mergeCell ref="F7:F8"/>
  </mergeCells>
  <conditionalFormatting sqref="C9:C26">
    <cfRule type="expression" dxfId="108" priority="439" stopIfTrue="1">
      <formula>#REF!="tx"</formula>
    </cfRule>
  </conditionalFormatting>
  <printOptions horizontalCentered="1"/>
  <pageMargins left="0.39" right="0.39" top="0.74" bottom="0.47" header="0.3" footer="0.3"/>
  <pageSetup paperSize="9" scale="85" fitToHeight="1000"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3">
    <pageSetUpPr fitToPage="1"/>
  </sheetPr>
  <dimension ref="A1:Q82"/>
  <sheetViews>
    <sheetView showZeros="0" defaultGridColor="0" colorId="23" zoomScaleNormal="100" zoomScaleSheetLayoutView="100" workbookViewId="0">
      <pane ySplit="9" topLeftCell="A67" activePane="bottomLeft" state="frozen"/>
      <selection activeCell="G22" sqref="G22"/>
      <selection pane="bottomLeft" activeCell="A5" sqref="A5:XFD5"/>
    </sheetView>
  </sheetViews>
  <sheetFormatPr defaultRowHeight="15" outlineLevelCol="1"/>
  <cols>
    <col min="1" max="1" width="4.425781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2562</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Q82</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60"/>
      <c r="D10" s="59"/>
      <c r="E10" s="61"/>
      <c r="F10" s="62">
        <v>0</v>
      </c>
      <c r="G10" s="62">
        <v>0</v>
      </c>
      <c r="H10" s="62">
        <v>0</v>
      </c>
      <c r="I10" s="62">
        <f t="shared" ref="I10:I12" si="0">+ROUND(H10*G10,2)</f>
        <v>0</v>
      </c>
      <c r="J10" s="62">
        <v>0</v>
      </c>
      <c r="K10" s="62">
        <v>0</v>
      </c>
      <c r="L10" s="62">
        <f t="shared" ref="L10:L12" si="1">+I10+J10+K10</f>
        <v>0</v>
      </c>
      <c r="M10" s="62">
        <f t="shared" ref="M10:M12" si="2">+ROUND(G10*$F10,2)</f>
        <v>0</v>
      </c>
      <c r="N10" s="62">
        <f t="shared" ref="N10:P12" si="3">+ROUND(I10*$F10,2)</f>
        <v>0</v>
      </c>
      <c r="O10" s="62">
        <f t="shared" si="3"/>
        <v>0</v>
      </c>
      <c r="P10" s="62">
        <f t="shared" si="3"/>
        <v>0</v>
      </c>
      <c r="Q10" s="62">
        <f t="shared" ref="Q10:Q12" si="4">+N10+O10+P10</f>
        <v>0</v>
      </c>
    </row>
    <row r="11" spans="1:17" ht="25.5">
      <c r="A11" s="58" t="s">
        <v>28</v>
      </c>
      <c r="B11" s="59"/>
      <c r="C11" s="72" t="s">
        <v>465</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ht="25.5">
      <c r="A12" s="58" t="s">
        <v>28</v>
      </c>
      <c r="B12" s="59"/>
      <c r="C12" s="75" t="s">
        <v>466</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v>1</v>
      </c>
      <c r="B13" s="59" t="s">
        <v>175</v>
      </c>
      <c r="C13" s="60" t="s">
        <v>467</v>
      </c>
      <c r="D13" s="59"/>
      <c r="E13" s="61" t="s">
        <v>56</v>
      </c>
      <c r="F13" s="62">
        <v>30</v>
      </c>
      <c r="G13" s="62"/>
      <c r="H13" s="62"/>
      <c r="I13" s="62"/>
      <c r="J13" s="62"/>
      <c r="K13" s="62"/>
      <c r="L13" s="62"/>
      <c r="M13" s="62"/>
      <c r="N13" s="62"/>
      <c r="O13" s="62"/>
      <c r="P13" s="62"/>
      <c r="Q13" s="62"/>
    </row>
    <row r="14" spans="1:17">
      <c r="A14" s="58">
        <v>2</v>
      </c>
      <c r="B14" s="59" t="s">
        <v>175</v>
      </c>
      <c r="C14" s="60" t="s">
        <v>468</v>
      </c>
      <c r="D14" s="59"/>
      <c r="E14" s="61" t="s">
        <v>56</v>
      </c>
      <c r="F14" s="62">
        <v>30</v>
      </c>
      <c r="G14" s="62"/>
      <c r="H14" s="62"/>
      <c r="I14" s="62"/>
      <c r="J14" s="62"/>
      <c r="K14" s="62"/>
      <c r="L14" s="62"/>
      <c r="M14" s="62"/>
      <c r="N14" s="62"/>
      <c r="O14" s="62"/>
      <c r="P14" s="62"/>
      <c r="Q14" s="62"/>
    </row>
    <row r="15" spans="1:17" ht="25.5">
      <c r="A15" s="58">
        <v>3</v>
      </c>
      <c r="B15" s="59" t="s">
        <v>175</v>
      </c>
      <c r="C15" s="60" t="s">
        <v>469</v>
      </c>
      <c r="D15" s="59"/>
      <c r="E15" s="61" t="s">
        <v>56</v>
      </c>
      <c r="F15" s="62">
        <v>30</v>
      </c>
      <c r="G15" s="62"/>
      <c r="H15" s="62"/>
      <c r="I15" s="62"/>
      <c r="J15" s="62"/>
      <c r="K15" s="62"/>
      <c r="L15" s="62"/>
      <c r="M15" s="62"/>
      <c r="N15" s="62"/>
      <c r="O15" s="62"/>
      <c r="P15" s="62"/>
      <c r="Q15" s="62"/>
    </row>
    <row r="16" spans="1:17">
      <c r="A16" s="58" t="s">
        <v>28</v>
      </c>
      <c r="B16" s="59"/>
      <c r="C16" s="60"/>
      <c r="D16" s="59"/>
      <c r="E16" s="61"/>
      <c r="F16" s="62">
        <v>0</v>
      </c>
      <c r="G16" s="62"/>
      <c r="H16" s="62"/>
      <c r="I16" s="62"/>
      <c r="J16" s="62"/>
      <c r="K16" s="62"/>
      <c r="L16" s="62"/>
      <c r="M16" s="62"/>
      <c r="N16" s="62"/>
      <c r="O16" s="62"/>
      <c r="P16" s="62"/>
      <c r="Q16" s="62"/>
    </row>
    <row r="17" spans="1:17">
      <c r="A17" s="58" t="s">
        <v>28</v>
      </c>
      <c r="B17" s="59"/>
      <c r="C17" s="72" t="s">
        <v>479</v>
      </c>
      <c r="D17" s="59"/>
      <c r="E17" s="61"/>
      <c r="F17" s="62">
        <v>0</v>
      </c>
      <c r="G17" s="62"/>
      <c r="H17" s="62"/>
      <c r="I17" s="62"/>
      <c r="J17" s="62"/>
      <c r="K17" s="62"/>
      <c r="L17" s="62"/>
      <c r="M17" s="62"/>
      <c r="N17" s="62"/>
      <c r="O17" s="62"/>
      <c r="P17" s="62"/>
      <c r="Q17" s="62"/>
    </row>
    <row r="18" spans="1:17" ht="38.25">
      <c r="A18" s="58" t="s">
        <v>28</v>
      </c>
      <c r="B18" s="59"/>
      <c r="C18" s="75" t="s">
        <v>480</v>
      </c>
      <c r="D18" s="59"/>
      <c r="E18" s="61"/>
      <c r="F18" s="62">
        <v>0</v>
      </c>
      <c r="G18" s="62"/>
      <c r="H18" s="62"/>
      <c r="I18" s="62"/>
      <c r="J18" s="62"/>
      <c r="K18" s="62"/>
      <c r="L18" s="62"/>
      <c r="M18" s="62"/>
      <c r="N18" s="62"/>
      <c r="O18" s="62"/>
      <c r="P18" s="62"/>
      <c r="Q18" s="62"/>
    </row>
    <row r="19" spans="1:17">
      <c r="A19" s="58">
        <v>4</v>
      </c>
      <c r="B19" s="59" t="s">
        <v>175</v>
      </c>
      <c r="C19" s="60" t="s">
        <v>481</v>
      </c>
      <c r="D19" s="59"/>
      <c r="E19" s="61" t="s">
        <v>56</v>
      </c>
      <c r="F19" s="62">
        <v>528</v>
      </c>
      <c r="G19" s="62"/>
      <c r="H19" s="62"/>
      <c r="I19" s="62"/>
      <c r="J19" s="62"/>
      <c r="K19" s="62"/>
      <c r="L19" s="62"/>
      <c r="M19" s="62"/>
      <c r="N19" s="62"/>
      <c r="O19" s="62"/>
      <c r="P19" s="62"/>
      <c r="Q19" s="62"/>
    </row>
    <row r="20" spans="1:17">
      <c r="A20" s="58">
        <v>5</v>
      </c>
      <c r="B20" s="59" t="s">
        <v>175</v>
      </c>
      <c r="C20" s="92" t="s">
        <v>2291</v>
      </c>
      <c r="D20" s="59"/>
      <c r="E20" s="61" t="s">
        <v>56</v>
      </c>
      <c r="F20" s="62">
        <v>528</v>
      </c>
      <c r="G20" s="62"/>
      <c r="H20" s="62"/>
      <c r="I20" s="62"/>
      <c r="J20" s="62"/>
      <c r="K20" s="62"/>
      <c r="L20" s="62"/>
      <c r="M20" s="62"/>
      <c r="N20" s="62"/>
      <c r="O20" s="62"/>
      <c r="P20" s="62"/>
      <c r="Q20" s="62"/>
    </row>
    <row r="21" spans="1:17" ht="25.5">
      <c r="A21" s="58">
        <v>6</v>
      </c>
      <c r="B21" s="59" t="s">
        <v>175</v>
      </c>
      <c r="C21" s="60" t="s">
        <v>482</v>
      </c>
      <c r="D21" s="59"/>
      <c r="E21" s="61" t="s">
        <v>56</v>
      </c>
      <c r="F21" s="62">
        <v>528</v>
      </c>
      <c r="G21" s="62"/>
      <c r="H21" s="62"/>
      <c r="I21" s="62"/>
      <c r="J21" s="62"/>
      <c r="K21" s="62"/>
      <c r="L21" s="62"/>
      <c r="M21" s="62"/>
      <c r="N21" s="62"/>
      <c r="O21" s="62"/>
      <c r="P21" s="62"/>
      <c r="Q21" s="62"/>
    </row>
    <row r="22" spans="1:17">
      <c r="A22" s="58" t="s">
        <v>28</v>
      </c>
      <c r="B22" s="59"/>
      <c r="C22" s="60"/>
      <c r="D22" s="59"/>
      <c r="E22" s="61"/>
      <c r="F22" s="62">
        <v>0</v>
      </c>
      <c r="G22" s="62"/>
      <c r="H22" s="62"/>
      <c r="I22" s="62"/>
      <c r="J22" s="62"/>
      <c r="K22" s="62"/>
      <c r="L22" s="62"/>
      <c r="M22" s="62"/>
      <c r="N22" s="62"/>
      <c r="O22" s="62"/>
      <c r="P22" s="62"/>
      <c r="Q22" s="62"/>
    </row>
    <row r="23" spans="1:17">
      <c r="A23" s="58" t="s">
        <v>28</v>
      </c>
      <c r="B23" s="59"/>
      <c r="C23" s="72" t="s">
        <v>483</v>
      </c>
      <c r="D23" s="59"/>
      <c r="E23" s="61"/>
      <c r="F23" s="62">
        <v>0</v>
      </c>
      <c r="G23" s="62"/>
      <c r="H23" s="62"/>
      <c r="I23" s="62"/>
      <c r="J23" s="62"/>
      <c r="K23" s="62"/>
      <c r="L23" s="62"/>
      <c r="M23" s="62"/>
      <c r="N23" s="62"/>
      <c r="O23" s="62"/>
      <c r="P23" s="62"/>
      <c r="Q23" s="62"/>
    </row>
    <row r="24" spans="1:17" ht="25.5">
      <c r="A24" s="58" t="s">
        <v>28</v>
      </c>
      <c r="B24" s="59"/>
      <c r="C24" s="75" t="s">
        <v>484</v>
      </c>
      <c r="D24" s="59"/>
      <c r="E24" s="61"/>
      <c r="F24" s="62">
        <v>0</v>
      </c>
      <c r="G24" s="62"/>
      <c r="H24" s="62"/>
      <c r="I24" s="62"/>
      <c r="J24" s="62"/>
      <c r="K24" s="62"/>
      <c r="L24" s="62"/>
      <c r="M24" s="62"/>
      <c r="N24" s="62"/>
      <c r="O24" s="62"/>
      <c r="P24" s="62"/>
      <c r="Q24" s="62"/>
    </row>
    <row r="25" spans="1:17">
      <c r="A25" s="58">
        <v>7</v>
      </c>
      <c r="B25" s="59" t="s">
        <v>175</v>
      </c>
      <c r="C25" s="60" t="s">
        <v>467</v>
      </c>
      <c r="D25" s="59"/>
      <c r="E25" s="61" t="s">
        <v>56</v>
      </c>
      <c r="F25" s="62">
        <v>699</v>
      </c>
      <c r="G25" s="62"/>
      <c r="H25" s="62"/>
      <c r="I25" s="62"/>
      <c r="J25" s="62"/>
      <c r="K25" s="62"/>
      <c r="L25" s="62"/>
      <c r="M25" s="62"/>
      <c r="N25" s="62"/>
      <c r="O25" s="62"/>
      <c r="P25" s="62"/>
      <c r="Q25" s="62"/>
    </row>
    <row r="26" spans="1:17">
      <c r="A26" s="58">
        <v>8</v>
      </c>
      <c r="B26" s="59" t="s">
        <v>175</v>
      </c>
      <c r="C26" s="60" t="s">
        <v>477</v>
      </c>
      <c r="D26" s="59"/>
      <c r="E26" s="61" t="s">
        <v>56</v>
      </c>
      <c r="F26" s="62">
        <v>699</v>
      </c>
      <c r="G26" s="62"/>
      <c r="H26" s="62"/>
      <c r="I26" s="62"/>
      <c r="J26" s="62"/>
      <c r="K26" s="62"/>
      <c r="L26" s="62"/>
      <c r="M26" s="62"/>
      <c r="N26" s="62"/>
      <c r="O26" s="62"/>
      <c r="P26" s="62"/>
      <c r="Q26" s="62"/>
    </row>
    <row r="27" spans="1:17" ht="25.5">
      <c r="A27" s="58">
        <v>9</v>
      </c>
      <c r="B27" s="59" t="s">
        <v>175</v>
      </c>
      <c r="C27" s="60" t="s">
        <v>478</v>
      </c>
      <c r="D27" s="59"/>
      <c r="E27" s="61" t="s">
        <v>56</v>
      </c>
      <c r="F27" s="62">
        <v>699</v>
      </c>
      <c r="G27" s="62"/>
      <c r="H27" s="62"/>
      <c r="I27" s="62"/>
      <c r="J27" s="62"/>
      <c r="K27" s="62"/>
      <c r="L27" s="62"/>
      <c r="M27" s="62"/>
      <c r="N27" s="62"/>
      <c r="O27" s="62"/>
      <c r="P27" s="62"/>
      <c r="Q27" s="62"/>
    </row>
    <row r="28" spans="1:17">
      <c r="A28" s="58" t="s">
        <v>28</v>
      </c>
      <c r="B28" s="59"/>
      <c r="C28" s="60"/>
      <c r="D28" s="59"/>
      <c r="E28" s="61"/>
      <c r="F28" s="62">
        <v>0</v>
      </c>
      <c r="G28" s="62"/>
      <c r="H28" s="62"/>
      <c r="I28" s="62"/>
      <c r="J28" s="62"/>
      <c r="K28" s="62"/>
      <c r="L28" s="62"/>
      <c r="M28" s="62"/>
      <c r="N28" s="62"/>
      <c r="O28" s="62"/>
      <c r="P28" s="62"/>
      <c r="Q28" s="62"/>
    </row>
    <row r="29" spans="1:17">
      <c r="A29" s="58" t="s">
        <v>28</v>
      </c>
      <c r="B29" s="59"/>
      <c r="C29" s="72" t="s">
        <v>485</v>
      </c>
      <c r="D29" s="59"/>
      <c r="E29" s="61"/>
      <c r="F29" s="62">
        <v>0</v>
      </c>
      <c r="G29" s="62"/>
      <c r="H29" s="62"/>
      <c r="I29" s="62"/>
      <c r="J29" s="62"/>
      <c r="K29" s="62"/>
      <c r="L29" s="62"/>
      <c r="M29" s="62"/>
      <c r="N29" s="62"/>
      <c r="O29" s="62"/>
      <c r="P29" s="62"/>
      <c r="Q29" s="62"/>
    </row>
    <row r="30" spans="1:17" ht="25.5">
      <c r="A30" s="58" t="s">
        <v>28</v>
      </c>
      <c r="B30" s="59"/>
      <c r="C30" s="75" t="s">
        <v>486</v>
      </c>
      <c r="D30" s="59"/>
      <c r="E30" s="61"/>
      <c r="F30" s="62">
        <v>0</v>
      </c>
      <c r="G30" s="62"/>
      <c r="H30" s="62"/>
      <c r="I30" s="62"/>
      <c r="J30" s="62"/>
      <c r="K30" s="62"/>
      <c r="L30" s="62"/>
      <c r="M30" s="62"/>
      <c r="N30" s="62"/>
      <c r="O30" s="62"/>
      <c r="P30" s="62"/>
      <c r="Q30" s="62"/>
    </row>
    <row r="31" spans="1:17">
      <c r="A31" s="58">
        <v>10</v>
      </c>
      <c r="B31" s="59" t="s">
        <v>175</v>
      </c>
      <c r="C31" s="60" t="s">
        <v>481</v>
      </c>
      <c r="D31" s="59"/>
      <c r="E31" s="61" t="s">
        <v>56</v>
      </c>
      <c r="F31" s="62">
        <v>71</v>
      </c>
      <c r="G31" s="62"/>
      <c r="H31" s="62"/>
      <c r="I31" s="62"/>
      <c r="J31" s="62"/>
      <c r="K31" s="62"/>
      <c r="L31" s="62"/>
      <c r="M31" s="62"/>
      <c r="N31" s="62"/>
      <c r="O31" s="62"/>
      <c r="P31" s="62"/>
      <c r="Q31" s="62"/>
    </row>
    <row r="32" spans="1:17">
      <c r="A32" s="58">
        <v>11</v>
      </c>
      <c r="B32" s="59" t="s">
        <v>175</v>
      </c>
      <c r="C32" s="92" t="s">
        <v>2291</v>
      </c>
      <c r="D32" s="59"/>
      <c r="E32" s="61" t="s">
        <v>56</v>
      </c>
      <c r="F32" s="62">
        <v>71</v>
      </c>
      <c r="G32" s="62"/>
      <c r="H32" s="62"/>
      <c r="I32" s="62"/>
      <c r="J32" s="62"/>
      <c r="K32" s="62"/>
      <c r="L32" s="62"/>
      <c r="M32" s="62"/>
      <c r="N32" s="62"/>
      <c r="O32" s="62"/>
      <c r="P32" s="62"/>
      <c r="Q32" s="62"/>
    </row>
    <row r="33" spans="1:17" ht="25.5">
      <c r="A33" s="58">
        <v>12</v>
      </c>
      <c r="B33" s="59" t="s">
        <v>175</v>
      </c>
      <c r="C33" s="60" t="s">
        <v>469</v>
      </c>
      <c r="D33" s="59"/>
      <c r="E33" s="61" t="s">
        <v>56</v>
      </c>
      <c r="F33" s="62">
        <v>71</v>
      </c>
      <c r="G33" s="62"/>
      <c r="H33" s="62"/>
      <c r="I33" s="62"/>
      <c r="J33" s="62"/>
      <c r="K33" s="62"/>
      <c r="L33" s="62"/>
      <c r="M33" s="62"/>
      <c r="N33" s="62"/>
      <c r="O33" s="62"/>
      <c r="P33" s="62"/>
      <c r="Q33" s="62"/>
    </row>
    <row r="34" spans="1:17">
      <c r="A34" s="58" t="s">
        <v>28</v>
      </c>
      <c r="B34" s="59"/>
      <c r="C34" s="60"/>
      <c r="D34" s="59"/>
      <c r="E34" s="61"/>
      <c r="F34" s="62">
        <v>0</v>
      </c>
      <c r="G34" s="62"/>
      <c r="H34" s="62"/>
      <c r="I34" s="62"/>
      <c r="J34" s="62"/>
      <c r="K34" s="62"/>
      <c r="L34" s="62"/>
      <c r="M34" s="62"/>
      <c r="N34" s="62"/>
      <c r="O34" s="62"/>
      <c r="P34" s="62"/>
      <c r="Q34" s="62"/>
    </row>
    <row r="35" spans="1:17">
      <c r="A35" s="58" t="s">
        <v>28</v>
      </c>
      <c r="B35" s="59"/>
      <c r="C35" s="72" t="s">
        <v>487</v>
      </c>
      <c r="D35" s="59"/>
      <c r="E35" s="61"/>
      <c r="F35" s="62">
        <v>0</v>
      </c>
      <c r="G35" s="62"/>
      <c r="H35" s="62"/>
      <c r="I35" s="62"/>
      <c r="J35" s="62"/>
      <c r="K35" s="62"/>
      <c r="L35" s="62"/>
      <c r="M35" s="62"/>
      <c r="N35" s="62"/>
      <c r="O35" s="62"/>
      <c r="P35" s="62"/>
      <c r="Q35" s="62"/>
    </row>
    <row r="36" spans="1:17" ht="25.5">
      <c r="A36" s="58" t="s">
        <v>28</v>
      </c>
      <c r="B36" s="59"/>
      <c r="C36" s="75" t="s">
        <v>488</v>
      </c>
      <c r="D36" s="59"/>
      <c r="E36" s="61"/>
      <c r="F36" s="62">
        <v>0</v>
      </c>
      <c r="G36" s="62"/>
      <c r="H36" s="62"/>
      <c r="I36" s="62"/>
      <c r="J36" s="62"/>
      <c r="K36" s="62"/>
      <c r="L36" s="62"/>
      <c r="M36" s="62"/>
      <c r="N36" s="62"/>
      <c r="O36" s="62"/>
      <c r="P36" s="62"/>
      <c r="Q36" s="62"/>
    </row>
    <row r="37" spans="1:17">
      <c r="A37" s="58">
        <v>13</v>
      </c>
      <c r="B37" s="59" t="s">
        <v>175</v>
      </c>
      <c r="C37" s="60" t="s">
        <v>467</v>
      </c>
      <c r="D37" s="59"/>
      <c r="E37" s="61" t="s">
        <v>56</v>
      </c>
      <c r="F37" s="62">
        <v>65</v>
      </c>
      <c r="G37" s="62"/>
      <c r="H37" s="62"/>
      <c r="I37" s="62"/>
      <c r="J37" s="62"/>
      <c r="K37" s="62"/>
      <c r="L37" s="62"/>
      <c r="M37" s="62"/>
      <c r="N37" s="62"/>
      <c r="O37" s="62"/>
      <c r="P37" s="62"/>
      <c r="Q37" s="62"/>
    </row>
    <row r="38" spans="1:17">
      <c r="A38" s="58">
        <v>14</v>
      </c>
      <c r="B38" s="59" t="s">
        <v>175</v>
      </c>
      <c r="C38" s="60" t="s">
        <v>477</v>
      </c>
      <c r="D38" s="59"/>
      <c r="E38" s="61" t="s">
        <v>56</v>
      </c>
      <c r="F38" s="62">
        <v>65</v>
      </c>
      <c r="G38" s="62"/>
      <c r="H38" s="62"/>
      <c r="I38" s="62"/>
      <c r="J38" s="62"/>
      <c r="K38" s="62"/>
      <c r="L38" s="62"/>
      <c r="M38" s="62"/>
      <c r="N38" s="62"/>
      <c r="O38" s="62"/>
      <c r="P38" s="62"/>
      <c r="Q38" s="62"/>
    </row>
    <row r="39" spans="1:17" ht="25.5">
      <c r="A39" s="58">
        <v>15</v>
      </c>
      <c r="B39" s="59" t="s">
        <v>175</v>
      </c>
      <c r="C39" s="60" t="s">
        <v>489</v>
      </c>
      <c r="D39" s="59"/>
      <c r="E39" s="61" t="s">
        <v>56</v>
      </c>
      <c r="F39" s="62">
        <v>65</v>
      </c>
      <c r="G39" s="62"/>
      <c r="H39" s="62"/>
      <c r="I39" s="62"/>
      <c r="J39" s="62"/>
      <c r="K39" s="62"/>
      <c r="L39" s="62"/>
      <c r="M39" s="62"/>
      <c r="N39" s="62"/>
      <c r="O39" s="62"/>
      <c r="P39" s="62"/>
      <c r="Q39" s="62"/>
    </row>
    <row r="40" spans="1:17">
      <c r="A40" s="58" t="s">
        <v>28</v>
      </c>
      <c r="B40" s="59"/>
      <c r="C40" s="60"/>
      <c r="D40" s="59"/>
      <c r="E40" s="61"/>
      <c r="F40" s="62">
        <v>0</v>
      </c>
      <c r="G40" s="62"/>
      <c r="H40" s="62"/>
      <c r="I40" s="62"/>
      <c r="J40" s="62"/>
      <c r="K40" s="62"/>
      <c r="L40" s="62"/>
      <c r="M40" s="62"/>
      <c r="N40" s="62"/>
      <c r="O40" s="62"/>
      <c r="P40" s="62"/>
      <c r="Q40" s="62"/>
    </row>
    <row r="41" spans="1:17">
      <c r="A41" s="58" t="s">
        <v>28</v>
      </c>
      <c r="B41" s="59"/>
      <c r="C41" s="72" t="s">
        <v>490</v>
      </c>
      <c r="D41" s="59"/>
      <c r="E41" s="61"/>
      <c r="F41" s="62">
        <v>0</v>
      </c>
      <c r="G41" s="62"/>
      <c r="H41" s="62"/>
      <c r="I41" s="62"/>
      <c r="J41" s="62"/>
      <c r="K41" s="62"/>
      <c r="L41" s="62"/>
      <c r="M41" s="62"/>
      <c r="N41" s="62"/>
      <c r="O41" s="62"/>
      <c r="P41" s="62"/>
      <c r="Q41" s="62"/>
    </row>
    <row r="42" spans="1:17" ht="25.5">
      <c r="A42" s="58" t="s">
        <v>28</v>
      </c>
      <c r="B42" s="59"/>
      <c r="C42" s="75" t="s">
        <v>491</v>
      </c>
      <c r="D42" s="59"/>
      <c r="E42" s="61"/>
      <c r="F42" s="62">
        <v>0</v>
      </c>
      <c r="G42" s="62"/>
      <c r="H42" s="62"/>
      <c r="I42" s="62"/>
      <c r="J42" s="62"/>
      <c r="K42" s="62"/>
      <c r="L42" s="62"/>
      <c r="M42" s="62"/>
      <c r="N42" s="62"/>
      <c r="O42" s="62"/>
      <c r="P42" s="62"/>
      <c r="Q42" s="62"/>
    </row>
    <row r="43" spans="1:17" ht="38.25">
      <c r="A43" s="58">
        <v>16</v>
      </c>
      <c r="B43" s="59" t="s">
        <v>175</v>
      </c>
      <c r="C43" s="92" t="s">
        <v>2862</v>
      </c>
      <c r="D43" s="59"/>
      <c r="E43" s="61" t="s">
        <v>108</v>
      </c>
      <c r="F43" s="62">
        <f>ROUND(78*0.15,2)</f>
        <v>11.7</v>
      </c>
      <c r="G43" s="62"/>
      <c r="H43" s="62"/>
      <c r="I43" s="62"/>
      <c r="J43" s="62"/>
      <c r="K43" s="62"/>
      <c r="L43" s="62"/>
      <c r="M43" s="62"/>
      <c r="N43" s="62"/>
      <c r="O43" s="62"/>
      <c r="P43" s="62"/>
      <c r="Q43" s="62"/>
    </row>
    <row r="44" spans="1:17">
      <c r="A44" s="58" t="s">
        <v>28</v>
      </c>
      <c r="B44" s="59"/>
      <c r="C44" s="60"/>
      <c r="D44" s="59"/>
      <c r="E44" s="61"/>
      <c r="F44" s="62">
        <v>0</v>
      </c>
      <c r="G44" s="62"/>
      <c r="H44" s="62"/>
      <c r="I44" s="62"/>
      <c r="J44" s="62"/>
      <c r="K44" s="62"/>
      <c r="L44" s="62"/>
      <c r="M44" s="62"/>
      <c r="N44" s="62"/>
      <c r="O44" s="62"/>
      <c r="P44" s="62"/>
      <c r="Q44" s="62"/>
    </row>
    <row r="45" spans="1:17">
      <c r="A45" s="58" t="s">
        <v>28</v>
      </c>
      <c r="B45" s="59"/>
      <c r="C45" s="72" t="s">
        <v>492</v>
      </c>
      <c r="D45" s="59"/>
      <c r="E45" s="61"/>
      <c r="F45" s="62">
        <v>0</v>
      </c>
      <c r="G45" s="62"/>
      <c r="H45" s="62"/>
      <c r="I45" s="62"/>
      <c r="J45" s="62"/>
      <c r="K45" s="62"/>
      <c r="L45" s="62"/>
      <c r="M45" s="62"/>
      <c r="N45" s="62"/>
      <c r="O45" s="62"/>
      <c r="P45" s="62"/>
      <c r="Q45" s="62"/>
    </row>
    <row r="46" spans="1:17" ht="38.25">
      <c r="A46" s="58" t="s">
        <v>28</v>
      </c>
      <c r="B46" s="59"/>
      <c r="C46" s="75" t="s">
        <v>493</v>
      </c>
      <c r="D46" s="59"/>
      <c r="E46" s="61"/>
      <c r="F46" s="62">
        <v>0</v>
      </c>
      <c r="G46" s="62"/>
      <c r="H46" s="62"/>
      <c r="I46" s="62"/>
      <c r="J46" s="62"/>
      <c r="K46" s="62"/>
      <c r="L46" s="62"/>
      <c r="M46" s="62"/>
      <c r="N46" s="62"/>
      <c r="O46" s="62"/>
      <c r="P46" s="62"/>
      <c r="Q46" s="62"/>
    </row>
    <row r="47" spans="1:17">
      <c r="A47" s="58">
        <v>17</v>
      </c>
      <c r="B47" s="59" t="s">
        <v>175</v>
      </c>
      <c r="C47" s="60" t="s">
        <v>481</v>
      </c>
      <c r="D47" s="59"/>
      <c r="E47" s="61" t="s">
        <v>56</v>
      </c>
      <c r="F47" s="62">
        <v>9.5</v>
      </c>
      <c r="G47" s="62"/>
      <c r="H47" s="62"/>
      <c r="I47" s="62"/>
      <c r="J47" s="62"/>
      <c r="K47" s="62"/>
      <c r="L47" s="62"/>
      <c r="M47" s="62"/>
      <c r="N47" s="62"/>
      <c r="O47" s="62"/>
      <c r="P47" s="62"/>
      <c r="Q47" s="62"/>
    </row>
    <row r="48" spans="1:17">
      <c r="A48" s="58">
        <v>18</v>
      </c>
      <c r="B48" s="59" t="s">
        <v>175</v>
      </c>
      <c r="C48" s="92" t="s">
        <v>2291</v>
      </c>
      <c r="D48" s="59"/>
      <c r="E48" s="61" t="s">
        <v>56</v>
      </c>
      <c r="F48" s="62">
        <v>9.5</v>
      </c>
      <c r="G48" s="62"/>
      <c r="H48" s="62"/>
      <c r="I48" s="62"/>
      <c r="J48" s="62"/>
      <c r="K48" s="62"/>
      <c r="L48" s="62"/>
      <c r="M48" s="62"/>
      <c r="N48" s="62"/>
      <c r="O48" s="62"/>
      <c r="P48" s="62"/>
      <c r="Q48" s="62"/>
    </row>
    <row r="49" spans="1:17" ht="25.5">
      <c r="A49" s="58">
        <v>19</v>
      </c>
      <c r="B49" s="59" t="s">
        <v>175</v>
      </c>
      <c r="C49" s="60" t="s">
        <v>494</v>
      </c>
      <c r="D49" s="59"/>
      <c r="E49" s="61" t="s">
        <v>56</v>
      </c>
      <c r="F49" s="62">
        <v>9.5</v>
      </c>
      <c r="G49" s="62"/>
      <c r="H49" s="62"/>
      <c r="I49" s="62"/>
      <c r="J49" s="62"/>
      <c r="K49" s="62"/>
      <c r="L49" s="62"/>
      <c r="M49" s="62"/>
      <c r="N49" s="62"/>
      <c r="O49" s="62"/>
      <c r="P49" s="62"/>
      <c r="Q49" s="62"/>
    </row>
    <row r="50" spans="1:17">
      <c r="A50" s="58" t="s">
        <v>28</v>
      </c>
      <c r="B50" s="59"/>
      <c r="C50" s="60"/>
      <c r="D50" s="59"/>
      <c r="E50" s="61"/>
      <c r="F50" s="62">
        <v>0</v>
      </c>
      <c r="G50" s="62"/>
      <c r="H50" s="62"/>
      <c r="I50" s="62"/>
      <c r="J50" s="62"/>
      <c r="K50" s="62"/>
      <c r="L50" s="62"/>
      <c r="M50" s="62"/>
      <c r="N50" s="62"/>
      <c r="O50" s="62"/>
      <c r="P50" s="62"/>
      <c r="Q50" s="62"/>
    </row>
    <row r="51" spans="1:17">
      <c r="A51" s="58" t="s">
        <v>28</v>
      </c>
      <c r="B51" s="59"/>
      <c r="C51" s="72" t="s">
        <v>492</v>
      </c>
      <c r="D51" s="59"/>
      <c r="E51" s="61"/>
      <c r="F51" s="62">
        <v>0</v>
      </c>
      <c r="G51" s="62"/>
      <c r="H51" s="62"/>
      <c r="I51" s="62"/>
      <c r="J51" s="62"/>
      <c r="K51" s="62"/>
      <c r="L51" s="62"/>
      <c r="M51" s="62"/>
      <c r="N51" s="62"/>
      <c r="O51" s="62"/>
      <c r="P51" s="62"/>
      <c r="Q51" s="62"/>
    </row>
    <row r="52" spans="1:17" ht="38.25">
      <c r="A52" s="58" t="s">
        <v>28</v>
      </c>
      <c r="B52" s="59"/>
      <c r="C52" s="75" t="s">
        <v>493</v>
      </c>
      <c r="D52" s="59"/>
      <c r="E52" s="61"/>
      <c r="F52" s="62">
        <v>0</v>
      </c>
      <c r="G52" s="62"/>
      <c r="H52" s="62"/>
      <c r="I52" s="62"/>
      <c r="J52" s="62"/>
      <c r="K52" s="62"/>
      <c r="L52" s="62"/>
      <c r="M52" s="62"/>
      <c r="N52" s="62"/>
      <c r="O52" s="62"/>
      <c r="P52" s="62"/>
      <c r="Q52" s="62"/>
    </row>
    <row r="53" spans="1:17">
      <c r="A53" s="58">
        <v>20</v>
      </c>
      <c r="B53" s="59" t="s">
        <v>175</v>
      </c>
      <c r="C53" s="60" t="s">
        <v>481</v>
      </c>
      <c r="D53" s="59"/>
      <c r="E53" s="61" t="s">
        <v>56</v>
      </c>
      <c r="F53" s="62">
        <v>10</v>
      </c>
      <c r="G53" s="62"/>
      <c r="H53" s="62"/>
      <c r="I53" s="62"/>
      <c r="J53" s="62"/>
      <c r="K53" s="62"/>
      <c r="L53" s="62"/>
      <c r="M53" s="62"/>
      <c r="N53" s="62"/>
      <c r="O53" s="62"/>
      <c r="P53" s="62"/>
      <c r="Q53" s="62"/>
    </row>
    <row r="54" spans="1:17">
      <c r="A54" s="58">
        <v>21</v>
      </c>
      <c r="B54" s="59" t="s">
        <v>175</v>
      </c>
      <c r="C54" s="92" t="s">
        <v>2291</v>
      </c>
      <c r="D54" s="59"/>
      <c r="E54" s="61" t="s">
        <v>56</v>
      </c>
      <c r="F54" s="62">
        <v>10</v>
      </c>
      <c r="G54" s="62"/>
      <c r="H54" s="62"/>
      <c r="I54" s="62"/>
      <c r="J54" s="62"/>
      <c r="K54" s="62"/>
      <c r="L54" s="62"/>
      <c r="M54" s="62"/>
      <c r="N54" s="62"/>
      <c r="O54" s="62"/>
      <c r="P54" s="62"/>
      <c r="Q54" s="62"/>
    </row>
    <row r="55" spans="1:17" ht="25.5">
      <c r="A55" s="58">
        <v>22</v>
      </c>
      <c r="B55" s="59" t="s">
        <v>175</v>
      </c>
      <c r="C55" s="60" t="s">
        <v>494</v>
      </c>
      <c r="D55" s="59"/>
      <c r="E55" s="61" t="s">
        <v>56</v>
      </c>
      <c r="F55" s="62">
        <v>10</v>
      </c>
      <c r="G55" s="62"/>
      <c r="H55" s="62"/>
      <c r="I55" s="62"/>
      <c r="J55" s="62"/>
      <c r="K55" s="62"/>
      <c r="L55" s="62"/>
      <c r="M55" s="62"/>
      <c r="N55" s="62"/>
      <c r="O55" s="62"/>
      <c r="P55" s="62"/>
      <c r="Q55" s="62"/>
    </row>
    <row r="56" spans="1:17">
      <c r="A56" s="58" t="s">
        <v>28</v>
      </c>
      <c r="B56" s="59"/>
      <c r="C56" s="60"/>
      <c r="D56" s="59"/>
      <c r="E56" s="61"/>
      <c r="F56" s="62">
        <v>0</v>
      </c>
      <c r="G56" s="62"/>
      <c r="H56" s="62"/>
      <c r="I56" s="62"/>
      <c r="J56" s="62"/>
      <c r="K56" s="62"/>
      <c r="L56" s="62"/>
      <c r="M56" s="62"/>
      <c r="N56" s="62"/>
      <c r="O56" s="62"/>
      <c r="P56" s="62"/>
      <c r="Q56" s="62"/>
    </row>
    <row r="57" spans="1:17">
      <c r="A57" s="58" t="s">
        <v>28</v>
      </c>
      <c r="B57" s="59"/>
      <c r="C57" s="72" t="s">
        <v>495</v>
      </c>
      <c r="D57" s="59"/>
      <c r="E57" s="61"/>
      <c r="F57" s="62">
        <v>0</v>
      </c>
      <c r="G57" s="62"/>
      <c r="H57" s="62"/>
      <c r="I57" s="62"/>
      <c r="J57" s="62"/>
      <c r="K57" s="62"/>
      <c r="L57" s="62"/>
      <c r="M57" s="62"/>
      <c r="N57" s="62"/>
      <c r="O57" s="62"/>
      <c r="P57" s="62"/>
      <c r="Q57" s="62"/>
    </row>
    <row r="58" spans="1:17" ht="38.25">
      <c r="A58" s="58" t="s">
        <v>28</v>
      </c>
      <c r="B58" s="59"/>
      <c r="C58" s="75" t="s">
        <v>496</v>
      </c>
      <c r="D58" s="59"/>
      <c r="E58" s="61"/>
      <c r="F58" s="62">
        <v>0</v>
      </c>
      <c r="G58" s="62"/>
      <c r="H58" s="62"/>
      <c r="I58" s="62"/>
      <c r="J58" s="62"/>
      <c r="K58" s="62"/>
      <c r="L58" s="62"/>
      <c r="M58" s="62"/>
      <c r="N58" s="62"/>
      <c r="O58" s="62"/>
      <c r="P58" s="62"/>
      <c r="Q58" s="62"/>
    </row>
    <row r="59" spans="1:17">
      <c r="A59" s="58">
        <v>23</v>
      </c>
      <c r="B59" s="59" t="s">
        <v>175</v>
      </c>
      <c r="C59" s="60" t="s">
        <v>497</v>
      </c>
      <c r="D59" s="59"/>
      <c r="E59" s="61" t="s">
        <v>56</v>
      </c>
      <c r="F59" s="62">
        <v>8</v>
      </c>
      <c r="G59" s="62"/>
      <c r="H59" s="62"/>
      <c r="I59" s="62"/>
      <c r="J59" s="62"/>
      <c r="K59" s="62"/>
      <c r="L59" s="62"/>
      <c r="M59" s="62"/>
      <c r="N59" s="62"/>
      <c r="O59" s="62"/>
      <c r="P59" s="62"/>
      <c r="Q59" s="62"/>
    </row>
    <row r="60" spans="1:17">
      <c r="A60" s="58">
        <v>24</v>
      </c>
      <c r="B60" s="59" t="s">
        <v>175</v>
      </c>
      <c r="C60" s="92" t="s">
        <v>2292</v>
      </c>
      <c r="D60" s="59"/>
      <c r="E60" s="61" t="s">
        <v>56</v>
      </c>
      <c r="F60" s="62">
        <v>8</v>
      </c>
      <c r="G60" s="62"/>
      <c r="H60" s="62"/>
      <c r="I60" s="62"/>
      <c r="J60" s="62"/>
      <c r="K60" s="62"/>
      <c r="L60" s="62"/>
      <c r="M60" s="62"/>
      <c r="N60" s="62"/>
      <c r="O60" s="62"/>
      <c r="P60" s="62"/>
      <c r="Q60" s="62"/>
    </row>
    <row r="61" spans="1:17" ht="25.5">
      <c r="A61" s="58">
        <v>25</v>
      </c>
      <c r="B61" s="59" t="s">
        <v>175</v>
      </c>
      <c r="C61" s="60" t="s">
        <v>499</v>
      </c>
      <c r="D61" s="59"/>
      <c r="E61" s="61" t="s">
        <v>56</v>
      </c>
      <c r="F61" s="62">
        <v>8</v>
      </c>
      <c r="G61" s="62"/>
      <c r="H61" s="62"/>
      <c r="I61" s="62"/>
      <c r="J61" s="62"/>
      <c r="K61" s="62"/>
      <c r="L61" s="62"/>
      <c r="M61" s="62"/>
      <c r="N61" s="62"/>
      <c r="O61" s="62"/>
      <c r="P61" s="62"/>
      <c r="Q61" s="62"/>
    </row>
    <row r="62" spans="1:17">
      <c r="A62" s="58" t="s">
        <v>28</v>
      </c>
      <c r="B62" s="59"/>
      <c r="C62" s="60"/>
      <c r="D62" s="59"/>
      <c r="E62" s="61"/>
      <c r="F62" s="62">
        <v>0</v>
      </c>
      <c r="G62" s="62"/>
      <c r="H62" s="62"/>
      <c r="I62" s="62"/>
      <c r="J62" s="62"/>
      <c r="K62" s="62"/>
      <c r="L62" s="62"/>
      <c r="M62" s="62"/>
      <c r="N62" s="62"/>
      <c r="O62" s="62"/>
      <c r="P62" s="62"/>
      <c r="Q62" s="62"/>
    </row>
    <row r="63" spans="1:17">
      <c r="A63" s="58" t="s">
        <v>28</v>
      </c>
      <c r="B63" s="59"/>
      <c r="C63" s="72" t="s">
        <v>500</v>
      </c>
      <c r="D63" s="59"/>
      <c r="E63" s="61"/>
      <c r="F63" s="62">
        <v>0</v>
      </c>
      <c r="G63" s="62"/>
      <c r="H63" s="62"/>
      <c r="I63" s="62"/>
      <c r="J63" s="62"/>
      <c r="K63" s="62"/>
      <c r="L63" s="62"/>
      <c r="M63" s="62"/>
      <c r="N63" s="62"/>
      <c r="O63" s="62"/>
      <c r="P63" s="62"/>
      <c r="Q63" s="62"/>
    </row>
    <row r="64" spans="1:17" ht="25.5">
      <c r="A64" s="58" t="s">
        <v>28</v>
      </c>
      <c r="B64" s="59"/>
      <c r="C64" s="75" t="s">
        <v>501</v>
      </c>
      <c r="D64" s="59"/>
      <c r="E64" s="61"/>
      <c r="F64" s="62">
        <v>0</v>
      </c>
      <c r="G64" s="62"/>
      <c r="H64" s="62"/>
      <c r="I64" s="62"/>
      <c r="J64" s="62"/>
      <c r="K64" s="62"/>
      <c r="L64" s="62"/>
      <c r="M64" s="62"/>
      <c r="N64" s="62"/>
      <c r="O64" s="62"/>
      <c r="P64" s="62"/>
      <c r="Q64" s="62"/>
    </row>
    <row r="65" spans="1:17">
      <c r="A65" s="58">
        <v>26</v>
      </c>
      <c r="B65" s="59" t="s">
        <v>175</v>
      </c>
      <c r="C65" s="60" t="s">
        <v>497</v>
      </c>
      <c r="D65" s="59"/>
      <c r="E65" s="61" t="s">
        <v>56</v>
      </c>
      <c r="F65" s="62">
        <v>46</v>
      </c>
      <c r="G65" s="62"/>
      <c r="H65" s="62"/>
      <c r="I65" s="62"/>
      <c r="J65" s="62"/>
      <c r="K65" s="62"/>
      <c r="L65" s="62"/>
      <c r="M65" s="62"/>
      <c r="N65" s="62"/>
      <c r="O65" s="62"/>
      <c r="P65" s="62"/>
      <c r="Q65" s="62"/>
    </row>
    <row r="66" spans="1:17">
      <c r="A66" s="58">
        <v>27</v>
      </c>
      <c r="B66" s="59" t="s">
        <v>175</v>
      </c>
      <c r="C66" s="60" t="s">
        <v>498</v>
      </c>
      <c r="D66" s="59"/>
      <c r="E66" s="61" t="s">
        <v>56</v>
      </c>
      <c r="F66" s="62">
        <v>46</v>
      </c>
      <c r="G66" s="62"/>
      <c r="H66" s="62"/>
      <c r="I66" s="62"/>
      <c r="J66" s="62"/>
      <c r="K66" s="62"/>
      <c r="L66" s="62"/>
      <c r="M66" s="62"/>
      <c r="N66" s="62"/>
      <c r="O66" s="62"/>
      <c r="P66" s="62"/>
      <c r="Q66" s="62"/>
    </row>
    <row r="67" spans="1:17" ht="25.5">
      <c r="A67" s="58">
        <v>28</v>
      </c>
      <c r="B67" s="59" t="s">
        <v>175</v>
      </c>
      <c r="C67" s="60" t="s">
        <v>482</v>
      </c>
      <c r="D67" s="59"/>
      <c r="E67" s="61" t="s">
        <v>56</v>
      </c>
      <c r="F67" s="62">
        <v>46</v>
      </c>
      <c r="G67" s="62"/>
      <c r="H67" s="62"/>
      <c r="I67" s="62"/>
      <c r="J67" s="62"/>
      <c r="K67" s="62"/>
      <c r="L67" s="62"/>
      <c r="M67" s="62"/>
      <c r="N67" s="62"/>
      <c r="O67" s="62"/>
      <c r="P67" s="62"/>
      <c r="Q67" s="62"/>
    </row>
    <row r="68" spans="1:17">
      <c r="A68" s="58" t="s">
        <v>28</v>
      </c>
      <c r="B68" s="59"/>
      <c r="C68" s="60"/>
      <c r="D68" s="59"/>
      <c r="E68" s="61"/>
      <c r="F68" s="62">
        <v>0</v>
      </c>
      <c r="G68" s="62"/>
      <c r="H68" s="62"/>
      <c r="I68" s="62"/>
      <c r="J68" s="62"/>
      <c r="K68" s="62"/>
      <c r="L68" s="62"/>
      <c r="M68" s="62"/>
      <c r="N68" s="62"/>
      <c r="O68" s="62"/>
      <c r="P68" s="62"/>
      <c r="Q68" s="62"/>
    </row>
    <row r="69" spans="1:17">
      <c r="A69" s="58" t="s">
        <v>28</v>
      </c>
      <c r="B69" s="59"/>
      <c r="C69" s="72" t="s">
        <v>502</v>
      </c>
      <c r="D69" s="59"/>
      <c r="E69" s="61"/>
      <c r="F69" s="62">
        <v>0</v>
      </c>
      <c r="G69" s="62"/>
      <c r="H69" s="62"/>
      <c r="I69" s="62"/>
      <c r="J69" s="62"/>
      <c r="K69" s="62"/>
      <c r="L69" s="62"/>
      <c r="M69" s="62"/>
      <c r="N69" s="62"/>
      <c r="O69" s="62"/>
      <c r="P69" s="62"/>
      <c r="Q69" s="62"/>
    </row>
    <row r="70" spans="1:17" ht="25.5">
      <c r="A70" s="58" t="s">
        <v>28</v>
      </c>
      <c r="B70" s="59"/>
      <c r="C70" s="161" t="s">
        <v>2293</v>
      </c>
      <c r="D70" s="59"/>
      <c r="E70" s="61"/>
      <c r="F70" s="62">
        <v>0</v>
      </c>
      <c r="G70" s="62"/>
      <c r="H70" s="62"/>
      <c r="I70" s="62"/>
      <c r="J70" s="62"/>
      <c r="K70" s="62"/>
      <c r="L70" s="62"/>
      <c r="M70" s="62"/>
      <c r="N70" s="62"/>
      <c r="O70" s="62"/>
      <c r="P70" s="62"/>
      <c r="Q70" s="62"/>
    </row>
    <row r="71" spans="1:17" ht="25.5">
      <c r="A71" s="58">
        <v>29</v>
      </c>
      <c r="B71" s="59" t="s">
        <v>175</v>
      </c>
      <c r="C71" s="92" t="s">
        <v>2294</v>
      </c>
      <c r="D71" s="59"/>
      <c r="E71" s="61" t="s">
        <v>56</v>
      </c>
      <c r="F71" s="62">
        <v>84</v>
      </c>
      <c r="G71" s="62"/>
      <c r="H71" s="62"/>
      <c r="I71" s="62"/>
      <c r="J71" s="62"/>
      <c r="K71" s="62"/>
      <c r="L71" s="62"/>
      <c r="M71" s="62"/>
      <c r="N71" s="62"/>
      <c r="O71" s="62"/>
      <c r="P71" s="62"/>
      <c r="Q71" s="62"/>
    </row>
    <row r="72" spans="1:17">
      <c r="A72" s="58">
        <v>30</v>
      </c>
      <c r="B72" s="59" t="s">
        <v>175</v>
      </c>
      <c r="C72" s="92" t="s">
        <v>2295</v>
      </c>
      <c r="D72" s="59"/>
      <c r="E72" s="61" t="s">
        <v>56</v>
      </c>
      <c r="F72" s="62">
        <v>84</v>
      </c>
      <c r="G72" s="62"/>
      <c r="H72" s="62"/>
      <c r="I72" s="62"/>
      <c r="J72" s="62"/>
      <c r="K72" s="62"/>
      <c r="L72" s="62"/>
      <c r="M72" s="62"/>
      <c r="N72" s="62"/>
      <c r="O72" s="62"/>
      <c r="P72" s="62"/>
      <c r="Q72" s="62"/>
    </row>
    <row r="73" spans="1:17" ht="25.5">
      <c r="A73" s="58">
        <v>31</v>
      </c>
      <c r="B73" s="59" t="s">
        <v>175</v>
      </c>
      <c r="C73" s="60" t="s">
        <v>503</v>
      </c>
      <c r="D73" s="59"/>
      <c r="E73" s="61" t="s">
        <v>56</v>
      </c>
      <c r="F73" s="62">
        <v>84</v>
      </c>
      <c r="G73" s="62"/>
      <c r="H73" s="62"/>
      <c r="I73" s="62"/>
      <c r="J73" s="62"/>
      <c r="K73" s="62"/>
      <c r="L73" s="62"/>
      <c r="M73" s="62"/>
      <c r="N73" s="62"/>
      <c r="O73" s="62"/>
      <c r="P73" s="62"/>
      <c r="Q73" s="62"/>
    </row>
    <row r="74" spans="1:17">
      <c r="A74" s="58" t="s">
        <v>28</v>
      </c>
      <c r="B74" s="59"/>
      <c r="C74" s="60"/>
      <c r="D74" s="59"/>
      <c r="E74" s="61"/>
      <c r="F74" s="62">
        <v>0</v>
      </c>
      <c r="G74" s="62"/>
      <c r="H74" s="62"/>
      <c r="I74" s="62"/>
      <c r="J74" s="62"/>
      <c r="K74" s="62"/>
      <c r="L74" s="62"/>
      <c r="M74" s="62"/>
      <c r="N74" s="62"/>
      <c r="O74" s="62"/>
      <c r="P74" s="62"/>
      <c r="Q74" s="62"/>
    </row>
    <row r="75" spans="1:17">
      <c r="A75" s="58" t="s">
        <v>28</v>
      </c>
      <c r="B75" s="59"/>
      <c r="C75" s="72" t="s">
        <v>470</v>
      </c>
      <c r="D75" s="59"/>
      <c r="E75" s="61"/>
      <c r="F75" s="62">
        <v>0</v>
      </c>
      <c r="G75" s="62"/>
      <c r="H75" s="62"/>
      <c r="I75" s="62"/>
      <c r="J75" s="62"/>
      <c r="K75" s="62"/>
      <c r="L75" s="62"/>
      <c r="M75" s="62"/>
      <c r="N75" s="62"/>
      <c r="O75" s="62"/>
      <c r="P75" s="62"/>
      <c r="Q75" s="62"/>
    </row>
    <row r="76" spans="1:17">
      <c r="A76" s="58">
        <v>32</v>
      </c>
      <c r="B76" s="59" t="s">
        <v>175</v>
      </c>
      <c r="C76" s="60" t="s">
        <v>471</v>
      </c>
      <c r="D76" s="59"/>
      <c r="E76" s="61" t="s">
        <v>582</v>
      </c>
      <c r="F76" s="62">
        <v>4</v>
      </c>
      <c r="G76" s="62"/>
      <c r="H76" s="62"/>
      <c r="I76" s="62"/>
      <c r="J76" s="62"/>
      <c r="K76" s="62"/>
      <c r="L76" s="62"/>
      <c r="M76" s="62"/>
      <c r="N76" s="62"/>
      <c r="O76" s="62"/>
      <c r="P76" s="62"/>
      <c r="Q76" s="62"/>
    </row>
    <row r="77" spans="1:17">
      <c r="A77" s="58">
        <v>33</v>
      </c>
      <c r="B77" s="59" t="s">
        <v>175</v>
      </c>
      <c r="C77" s="60" t="s">
        <v>472</v>
      </c>
      <c r="D77" s="59"/>
      <c r="E77" s="61" t="s">
        <v>582</v>
      </c>
      <c r="F77" s="62">
        <v>25</v>
      </c>
      <c r="G77" s="62"/>
      <c r="H77" s="62"/>
      <c r="I77" s="62"/>
      <c r="J77" s="62"/>
      <c r="K77" s="62"/>
      <c r="L77" s="62"/>
      <c r="M77" s="62"/>
      <c r="N77" s="62"/>
      <c r="O77" s="62"/>
      <c r="P77" s="62"/>
      <c r="Q77" s="62"/>
    </row>
    <row r="78" spans="1:17">
      <c r="A78" s="58">
        <v>34</v>
      </c>
      <c r="B78" s="59" t="s">
        <v>175</v>
      </c>
      <c r="C78" s="60" t="s">
        <v>473</v>
      </c>
      <c r="D78" s="59"/>
      <c r="E78" s="61" t="s">
        <v>582</v>
      </c>
      <c r="F78" s="62">
        <v>2</v>
      </c>
      <c r="G78" s="62"/>
      <c r="H78" s="62"/>
      <c r="I78" s="62"/>
      <c r="J78" s="62"/>
      <c r="K78" s="62"/>
      <c r="L78" s="62"/>
      <c r="M78" s="62"/>
      <c r="N78" s="62"/>
      <c r="O78" s="62"/>
      <c r="P78" s="62"/>
      <c r="Q78" s="62"/>
    </row>
    <row r="79" spans="1:17">
      <c r="A79" s="58" t="s">
        <v>28</v>
      </c>
      <c r="B79" s="59"/>
      <c r="C79" s="60"/>
      <c r="D79" s="59"/>
      <c r="E79" s="61"/>
      <c r="F79" s="62">
        <v>0</v>
      </c>
      <c r="G79" s="62">
        <v>0</v>
      </c>
      <c r="H79" s="62">
        <v>0</v>
      </c>
      <c r="I79" s="62">
        <f t="shared" ref="I79" si="5">+ROUND(H79*G79,2)</f>
        <v>0</v>
      </c>
      <c r="J79" s="87"/>
      <c r="K79" s="87"/>
      <c r="L79" s="62">
        <f t="shared" ref="L79" si="6">+I79+J79+K79</f>
        <v>0</v>
      </c>
      <c r="M79" s="62">
        <f t="shared" ref="M79" si="7">+ROUND(G79*$F79,2)</f>
        <v>0</v>
      </c>
      <c r="N79" s="62">
        <f t="shared" ref="N79:P79" si="8">+ROUND(I79*$F79,2)</f>
        <v>0</v>
      </c>
      <c r="O79" s="62">
        <f t="shared" si="8"/>
        <v>0</v>
      </c>
      <c r="P79" s="62">
        <f t="shared" si="8"/>
        <v>0</v>
      </c>
      <c r="Q79" s="62">
        <f t="shared" ref="Q79" si="9">+N79+O79+P79</f>
        <v>0</v>
      </c>
    </row>
    <row r="80" spans="1:17">
      <c r="A80" s="63"/>
      <c r="B80" s="63"/>
      <c r="C80" s="64" t="s">
        <v>52</v>
      </c>
      <c r="D80" s="63"/>
      <c r="E80" s="63"/>
      <c r="F80" s="65"/>
      <c r="G80" s="65"/>
      <c r="H80" s="65"/>
      <c r="I80" s="65"/>
      <c r="J80" s="65"/>
      <c r="K80" s="65"/>
      <c r="L80" s="65"/>
      <c r="M80" s="65">
        <f>SUM(M9:M79)</f>
        <v>0</v>
      </c>
      <c r="N80" s="65">
        <f>SUM(N9:N79)</f>
        <v>0</v>
      </c>
      <c r="O80" s="65">
        <f>SUM(O9:O79)</f>
        <v>0</v>
      </c>
      <c r="P80" s="65">
        <f>SUM(P9:P79)</f>
        <v>0</v>
      </c>
      <c r="Q80" s="65">
        <f>SUM(Q9:Q79)</f>
        <v>0</v>
      </c>
    </row>
    <row r="81" spans="1:17">
      <c r="A81" s="66"/>
      <c r="B81" s="66"/>
      <c r="C81" s="92" t="s">
        <v>2198</v>
      </c>
      <c r="D81" s="66"/>
      <c r="E81" s="66" t="s">
        <v>60</v>
      </c>
      <c r="F81" s="127">
        <f>' 1-1'!$F$35</f>
        <v>0</v>
      </c>
      <c r="G81" s="68"/>
      <c r="H81" s="68"/>
      <c r="I81" s="68"/>
      <c r="J81" s="68"/>
      <c r="K81" s="68"/>
      <c r="L81" s="68"/>
      <c r="M81" s="68"/>
      <c r="N81" s="68"/>
      <c r="O81" s="62">
        <f>ROUND(O80*F81%,2)</f>
        <v>0</v>
      </c>
      <c r="P81" s="68"/>
      <c r="Q81" s="62">
        <f>O81</f>
        <v>0</v>
      </c>
    </row>
    <row r="82" spans="1:17">
      <c r="A82" s="63"/>
      <c r="B82" s="63"/>
      <c r="C82" s="64" t="s">
        <v>2436</v>
      </c>
      <c r="D82" s="63"/>
      <c r="E82" s="63" t="s">
        <v>61</v>
      </c>
      <c r="F82" s="65"/>
      <c r="G82" s="65"/>
      <c r="H82" s="65"/>
      <c r="I82" s="65"/>
      <c r="J82" s="65"/>
      <c r="K82" s="65"/>
      <c r="L82" s="65"/>
      <c r="M82" s="65">
        <f t="shared" ref="M82:Q82" si="10">SUM(M80:M81)</f>
        <v>0</v>
      </c>
      <c r="N82" s="65">
        <f t="shared" si="10"/>
        <v>0</v>
      </c>
      <c r="O82" s="65">
        <f t="shared" si="10"/>
        <v>0</v>
      </c>
      <c r="P82" s="65">
        <f t="shared" si="10"/>
        <v>0</v>
      </c>
      <c r="Q82" s="65">
        <f t="shared" si="10"/>
        <v>0</v>
      </c>
    </row>
  </sheetData>
  <autoFilter ref="A9:Q82"/>
  <mergeCells count="8">
    <mergeCell ref="G7:L7"/>
    <mergeCell ref="M7:Q7"/>
    <mergeCell ref="A7:A8"/>
    <mergeCell ref="B7:B8"/>
    <mergeCell ref="C7:C8"/>
    <mergeCell ref="D7:D8"/>
    <mergeCell ref="E7:E8"/>
    <mergeCell ref="F7:F8"/>
  </mergeCells>
  <conditionalFormatting sqref="C74:C78">
    <cfRule type="expression" dxfId="107" priority="5" stopIfTrue="1">
      <formula>#REF!="tx"</formula>
    </cfRule>
  </conditionalFormatting>
  <conditionalFormatting sqref="C79 C9:C73">
    <cfRule type="expression" dxfId="106" priority="438" stopIfTrue="1">
      <formula>#REF!="tx"</formula>
    </cfRule>
  </conditionalFormatting>
  <printOptions horizontalCentered="1"/>
  <pageMargins left="0.39" right="0.39" top="0.74" bottom="0.47" header="0.3" footer="0.3"/>
  <pageSetup paperSize="9" scale="91" fitToHeight="1000" orientation="landscape"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4">
    <pageSetUpPr fitToPage="1"/>
  </sheetPr>
  <dimension ref="A1:Q76"/>
  <sheetViews>
    <sheetView showZeros="0" defaultGridColor="0" colorId="23" zoomScaleNormal="100" zoomScaleSheetLayoutView="100" workbookViewId="0">
      <pane ySplit="9" topLeftCell="A64" activePane="bottomLeft" state="frozen"/>
      <selection activeCell="G22" sqref="G22"/>
      <selection pane="bottomLeft" activeCell="A5" sqref="A5:XFD5"/>
    </sheetView>
  </sheetViews>
  <sheetFormatPr defaultRowHeight="15" outlineLevelCol="1"/>
  <cols>
    <col min="1" max="1" width="5.42578125" style="44" customWidth="1"/>
    <col min="2" max="2" width="8.5703125" style="44" bestFit="1" customWidth="1" outlineLevel="1"/>
    <col min="3" max="3" width="43" style="69" customWidth="1"/>
    <col min="4" max="4" width="4.28515625" style="44" hidden="1" customWidth="1" outlineLevel="1"/>
    <col min="5" max="5" width="7.2851562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2563</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Q76</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60"/>
      <c r="D10" s="59"/>
      <c r="E10" s="61"/>
      <c r="F10" s="62">
        <v>0</v>
      </c>
      <c r="G10" s="62">
        <v>0</v>
      </c>
      <c r="H10" s="62">
        <v>0</v>
      </c>
      <c r="I10" s="62">
        <f t="shared" ref="I10:I12" si="0">+ROUND(H10*G10,2)</f>
        <v>0</v>
      </c>
      <c r="J10" s="62">
        <v>0</v>
      </c>
      <c r="K10" s="62">
        <v>0</v>
      </c>
      <c r="L10" s="62">
        <f t="shared" ref="L10:L12" si="1">+I10+J10+K10</f>
        <v>0</v>
      </c>
      <c r="M10" s="62">
        <f t="shared" ref="M10:M12" si="2">+ROUND(G10*$F10,2)</f>
        <v>0</v>
      </c>
      <c r="N10" s="62">
        <f t="shared" ref="N10:P12" si="3">+ROUND(I10*$F10,2)</f>
        <v>0</v>
      </c>
      <c r="O10" s="62">
        <f t="shared" si="3"/>
        <v>0</v>
      </c>
      <c r="P10" s="62">
        <f t="shared" si="3"/>
        <v>0</v>
      </c>
      <c r="Q10" s="62">
        <f t="shared" ref="Q10:Q12" si="4">+N10+O10+P10</f>
        <v>0</v>
      </c>
    </row>
    <row r="11" spans="1:17" ht="25.5">
      <c r="A11" s="58" t="s">
        <v>28</v>
      </c>
      <c r="B11" s="59"/>
      <c r="C11" s="72" t="s">
        <v>465</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ht="25.5">
      <c r="A12" s="58" t="s">
        <v>28</v>
      </c>
      <c r="B12" s="59"/>
      <c r="C12" s="75" t="s">
        <v>466</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v>1</v>
      </c>
      <c r="B13" s="59" t="s">
        <v>175</v>
      </c>
      <c r="C13" s="60" t="s">
        <v>467</v>
      </c>
      <c r="D13" s="59"/>
      <c r="E13" s="61" t="s">
        <v>56</v>
      </c>
      <c r="F13" s="62">
        <v>30</v>
      </c>
      <c r="G13" s="62"/>
      <c r="H13" s="62"/>
      <c r="I13" s="62"/>
      <c r="J13" s="62"/>
      <c r="K13" s="62"/>
      <c r="L13" s="62"/>
      <c r="M13" s="62"/>
      <c r="N13" s="62"/>
      <c r="O13" s="62"/>
      <c r="P13" s="62"/>
      <c r="Q13" s="62"/>
    </row>
    <row r="14" spans="1:17">
      <c r="A14" s="58">
        <v>2</v>
      </c>
      <c r="B14" s="59" t="s">
        <v>175</v>
      </c>
      <c r="C14" s="60" t="s">
        <v>468</v>
      </c>
      <c r="D14" s="59"/>
      <c r="E14" s="61" t="s">
        <v>56</v>
      </c>
      <c r="F14" s="62">
        <v>30</v>
      </c>
      <c r="G14" s="62"/>
      <c r="H14" s="62"/>
      <c r="I14" s="62"/>
      <c r="J14" s="62"/>
      <c r="K14" s="62"/>
      <c r="L14" s="62"/>
      <c r="M14" s="62"/>
      <c r="N14" s="62"/>
      <c r="O14" s="62"/>
      <c r="P14" s="62"/>
      <c r="Q14" s="62"/>
    </row>
    <row r="15" spans="1:17" ht="25.5">
      <c r="A15" s="58">
        <v>3</v>
      </c>
      <c r="B15" s="59" t="s">
        <v>175</v>
      </c>
      <c r="C15" s="60" t="s">
        <v>469</v>
      </c>
      <c r="D15" s="59"/>
      <c r="E15" s="61" t="s">
        <v>56</v>
      </c>
      <c r="F15" s="62">
        <v>30</v>
      </c>
      <c r="G15" s="62"/>
      <c r="H15" s="62"/>
      <c r="I15" s="62"/>
      <c r="J15" s="62"/>
      <c r="K15" s="62"/>
      <c r="L15" s="62"/>
      <c r="M15" s="62"/>
      <c r="N15" s="62"/>
      <c r="O15" s="62"/>
      <c r="P15" s="62"/>
      <c r="Q15" s="62"/>
    </row>
    <row r="16" spans="1:17">
      <c r="A16" s="58" t="s">
        <v>28</v>
      </c>
      <c r="B16" s="59"/>
      <c r="C16" s="60"/>
      <c r="D16" s="59"/>
      <c r="E16" s="61"/>
      <c r="F16" s="62">
        <v>0</v>
      </c>
      <c r="G16" s="62"/>
      <c r="H16" s="62"/>
      <c r="I16" s="62"/>
      <c r="J16" s="62"/>
      <c r="K16" s="62"/>
      <c r="L16" s="62"/>
      <c r="M16" s="62"/>
      <c r="N16" s="62"/>
      <c r="O16" s="62"/>
      <c r="P16" s="62"/>
      <c r="Q16" s="62"/>
    </row>
    <row r="17" spans="1:17">
      <c r="A17" s="58" t="s">
        <v>28</v>
      </c>
      <c r="B17" s="59"/>
      <c r="C17" s="72" t="s">
        <v>470</v>
      </c>
      <c r="D17" s="59"/>
      <c r="E17" s="61"/>
      <c r="F17" s="62">
        <v>0</v>
      </c>
      <c r="G17" s="62"/>
      <c r="H17" s="62"/>
      <c r="I17" s="62"/>
      <c r="J17" s="62"/>
      <c r="K17" s="62"/>
      <c r="L17" s="62"/>
      <c r="M17" s="62"/>
      <c r="N17" s="62"/>
      <c r="O17" s="62"/>
      <c r="P17" s="62"/>
      <c r="Q17" s="62"/>
    </row>
    <row r="18" spans="1:17">
      <c r="A18" s="58">
        <v>4</v>
      </c>
      <c r="B18" s="59" t="s">
        <v>175</v>
      </c>
      <c r="C18" s="60" t="s">
        <v>471</v>
      </c>
      <c r="D18" s="59"/>
      <c r="E18" s="61" t="s">
        <v>582</v>
      </c>
      <c r="F18" s="62">
        <v>5</v>
      </c>
      <c r="G18" s="62"/>
      <c r="H18" s="62"/>
      <c r="I18" s="62"/>
      <c r="J18" s="62"/>
      <c r="K18" s="62"/>
      <c r="L18" s="62"/>
      <c r="M18" s="62"/>
      <c r="N18" s="62"/>
      <c r="O18" s="62"/>
      <c r="P18" s="62"/>
      <c r="Q18" s="62"/>
    </row>
    <row r="19" spans="1:17">
      <c r="A19" s="58">
        <v>5</v>
      </c>
      <c r="B19" s="59" t="s">
        <v>175</v>
      </c>
      <c r="C19" s="60" t="s">
        <v>472</v>
      </c>
      <c r="D19" s="59"/>
      <c r="E19" s="61" t="s">
        <v>582</v>
      </c>
      <c r="F19" s="62">
        <v>31</v>
      </c>
      <c r="G19" s="62"/>
      <c r="H19" s="62"/>
      <c r="I19" s="62"/>
      <c r="J19" s="62"/>
      <c r="K19" s="62"/>
      <c r="L19" s="62"/>
      <c r="M19" s="62"/>
      <c r="N19" s="62"/>
      <c r="O19" s="62"/>
      <c r="P19" s="62"/>
      <c r="Q19" s="62"/>
    </row>
    <row r="20" spans="1:17">
      <c r="A20" s="58">
        <v>6</v>
      </c>
      <c r="B20" s="59" t="s">
        <v>175</v>
      </c>
      <c r="C20" s="60" t="s">
        <v>473</v>
      </c>
      <c r="D20" s="59"/>
      <c r="E20" s="61" t="s">
        <v>582</v>
      </c>
      <c r="F20" s="62">
        <v>4</v>
      </c>
      <c r="G20" s="62"/>
      <c r="H20" s="62"/>
      <c r="I20" s="62"/>
      <c r="J20" s="62"/>
      <c r="K20" s="62"/>
      <c r="L20" s="62"/>
      <c r="M20" s="62"/>
      <c r="N20" s="62"/>
      <c r="O20" s="62"/>
      <c r="P20" s="62"/>
      <c r="Q20" s="62"/>
    </row>
    <row r="21" spans="1:17">
      <c r="A21" s="58" t="s">
        <v>28</v>
      </c>
      <c r="B21" s="59"/>
      <c r="C21" s="60"/>
      <c r="D21" s="59"/>
      <c r="E21" s="61"/>
      <c r="F21" s="62">
        <v>0</v>
      </c>
      <c r="G21" s="62"/>
      <c r="H21" s="62"/>
      <c r="I21" s="62"/>
      <c r="J21" s="62"/>
      <c r="K21" s="62"/>
      <c r="L21" s="62"/>
      <c r="M21" s="62"/>
      <c r="N21" s="62"/>
      <c r="O21" s="62"/>
      <c r="P21" s="62"/>
      <c r="Q21" s="62"/>
    </row>
    <row r="22" spans="1:17">
      <c r="A22" s="58" t="s">
        <v>28</v>
      </c>
      <c r="B22" s="59"/>
      <c r="C22" s="72" t="s">
        <v>479</v>
      </c>
      <c r="D22" s="59"/>
      <c r="E22" s="61"/>
      <c r="F22" s="62">
        <v>0</v>
      </c>
      <c r="G22" s="62"/>
      <c r="H22" s="62"/>
      <c r="I22" s="62"/>
      <c r="J22" s="62"/>
      <c r="K22" s="62"/>
      <c r="L22" s="62"/>
      <c r="M22" s="62"/>
      <c r="N22" s="62"/>
      <c r="O22" s="62"/>
      <c r="P22" s="62"/>
      <c r="Q22" s="62"/>
    </row>
    <row r="23" spans="1:17" ht="25.5">
      <c r="A23" s="58" t="s">
        <v>28</v>
      </c>
      <c r="B23" s="59"/>
      <c r="C23" s="75" t="s">
        <v>480</v>
      </c>
      <c r="D23" s="59"/>
      <c r="E23" s="61"/>
      <c r="F23" s="62">
        <v>0</v>
      </c>
      <c r="G23" s="62"/>
      <c r="H23" s="62"/>
      <c r="I23" s="62"/>
      <c r="J23" s="62"/>
      <c r="K23" s="62"/>
      <c r="L23" s="62"/>
      <c r="M23" s="62"/>
      <c r="N23" s="62"/>
      <c r="O23" s="62"/>
      <c r="P23" s="62"/>
      <c r="Q23" s="62"/>
    </row>
    <row r="24" spans="1:17">
      <c r="A24" s="58">
        <v>7</v>
      </c>
      <c r="B24" s="59" t="s">
        <v>175</v>
      </c>
      <c r="C24" s="60" t="s">
        <v>481</v>
      </c>
      <c r="D24" s="59"/>
      <c r="E24" s="61" t="s">
        <v>56</v>
      </c>
      <c r="F24" s="62">
        <v>817</v>
      </c>
      <c r="G24" s="62"/>
      <c r="H24" s="62"/>
      <c r="I24" s="62"/>
      <c r="J24" s="62"/>
      <c r="K24" s="62"/>
      <c r="L24" s="62"/>
      <c r="M24" s="62"/>
      <c r="N24" s="62"/>
      <c r="O24" s="62"/>
      <c r="P24" s="62"/>
      <c r="Q24" s="62"/>
    </row>
    <row r="25" spans="1:17">
      <c r="A25" s="58">
        <v>8</v>
      </c>
      <c r="B25" s="59" t="s">
        <v>175</v>
      </c>
      <c r="C25" s="92" t="s">
        <v>2291</v>
      </c>
      <c r="D25" s="59"/>
      <c r="E25" s="61" t="s">
        <v>56</v>
      </c>
      <c r="F25" s="62">
        <v>817</v>
      </c>
      <c r="G25" s="62"/>
      <c r="H25" s="62"/>
      <c r="I25" s="62"/>
      <c r="J25" s="62"/>
      <c r="K25" s="62"/>
      <c r="L25" s="62"/>
      <c r="M25" s="62"/>
      <c r="N25" s="62"/>
      <c r="O25" s="62"/>
      <c r="P25" s="62"/>
      <c r="Q25" s="62"/>
    </row>
    <row r="26" spans="1:17" ht="25.5">
      <c r="A26" s="58">
        <v>9</v>
      </c>
      <c r="B26" s="59" t="s">
        <v>175</v>
      </c>
      <c r="C26" s="60" t="s">
        <v>482</v>
      </c>
      <c r="D26" s="59"/>
      <c r="E26" s="61" t="s">
        <v>56</v>
      </c>
      <c r="F26" s="62">
        <v>817</v>
      </c>
      <c r="G26" s="62"/>
      <c r="H26" s="62"/>
      <c r="I26" s="62"/>
      <c r="J26" s="62"/>
      <c r="K26" s="62"/>
      <c r="L26" s="62"/>
      <c r="M26" s="62"/>
      <c r="N26" s="62"/>
      <c r="O26" s="62"/>
      <c r="P26" s="62"/>
      <c r="Q26" s="62"/>
    </row>
    <row r="27" spans="1:17">
      <c r="A27" s="58" t="s">
        <v>28</v>
      </c>
      <c r="B27" s="59"/>
      <c r="C27" s="60"/>
      <c r="D27" s="59"/>
      <c r="E27" s="61"/>
      <c r="F27" s="62">
        <v>0</v>
      </c>
      <c r="G27" s="62"/>
      <c r="H27" s="62"/>
      <c r="I27" s="62"/>
      <c r="J27" s="62"/>
      <c r="K27" s="62"/>
      <c r="L27" s="62"/>
      <c r="M27" s="62"/>
      <c r="N27" s="62"/>
      <c r="O27" s="62"/>
      <c r="P27" s="62"/>
      <c r="Q27" s="62"/>
    </row>
    <row r="28" spans="1:17">
      <c r="A28" s="58" t="s">
        <v>28</v>
      </c>
      <c r="B28" s="59"/>
      <c r="C28" s="72" t="s">
        <v>483</v>
      </c>
      <c r="D28" s="59"/>
      <c r="E28" s="61"/>
      <c r="F28" s="62">
        <v>0</v>
      </c>
      <c r="G28" s="62"/>
      <c r="H28" s="62"/>
      <c r="I28" s="62"/>
      <c r="J28" s="62"/>
      <c r="K28" s="62"/>
      <c r="L28" s="62"/>
      <c r="M28" s="62"/>
      <c r="N28" s="62"/>
      <c r="O28" s="62"/>
      <c r="P28" s="62"/>
      <c r="Q28" s="62"/>
    </row>
    <row r="29" spans="1:17" ht="25.5">
      <c r="A29" s="58" t="s">
        <v>28</v>
      </c>
      <c r="B29" s="59"/>
      <c r="C29" s="75" t="s">
        <v>484</v>
      </c>
      <c r="D29" s="59"/>
      <c r="E29" s="61"/>
      <c r="F29" s="62">
        <v>0</v>
      </c>
      <c r="G29" s="62"/>
      <c r="H29" s="62"/>
      <c r="I29" s="62"/>
      <c r="J29" s="62"/>
      <c r="K29" s="62"/>
      <c r="L29" s="62"/>
      <c r="M29" s="62"/>
      <c r="N29" s="62"/>
      <c r="O29" s="62"/>
      <c r="P29" s="62"/>
      <c r="Q29" s="62"/>
    </row>
    <row r="30" spans="1:17">
      <c r="A30" s="58">
        <v>10</v>
      </c>
      <c r="B30" s="59" t="s">
        <v>175</v>
      </c>
      <c r="C30" s="60" t="s">
        <v>467</v>
      </c>
      <c r="D30" s="59"/>
      <c r="E30" s="61" t="s">
        <v>56</v>
      </c>
      <c r="F30" s="62">
        <v>816</v>
      </c>
      <c r="G30" s="62"/>
      <c r="H30" s="62"/>
      <c r="I30" s="62"/>
      <c r="J30" s="62"/>
      <c r="K30" s="62"/>
      <c r="L30" s="62"/>
      <c r="M30" s="62"/>
      <c r="N30" s="62"/>
      <c r="O30" s="62"/>
      <c r="P30" s="62"/>
      <c r="Q30" s="62"/>
    </row>
    <row r="31" spans="1:17">
      <c r="A31" s="58">
        <v>11</v>
      </c>
      <c r="B31" s="59" t="s">
        <v>175</v>
      </c>
      <c r="C31" s="60" t="s">
        <v>477</v>
      </c>
      <c r="D31" s="59"/>
      <c r="E31" s="61" t="s">
        <v>56</v>
      </c>
      <c r="F31" s="62">
        <v>816</v>
      </c>
      <c r="G31" s="62"/>
      <c r="H31" s="62"/>
      <c r="I31" s="62"/>
      <c r="J31" s="62"/>
      <c r="K31" s="62"/>
      <c r="L31" s="62"/>
      <c r="M31" s="62"/>
      <c r="N31" s="62"/>
      <c r="O31" s="62"/>
      <c r="P31" s="62"/>
      <c r="Q31" s="62"/>
    </row>
    <row r="32" spans="1:17" ht="25.5">
      <c r="A32" s="58">
        <v>12</v>
      </c>
      <c r="B32" s="59" t="s">
        <v>175</v>
      </c>
      <c r="C32" s="60" t="s">
        <v>478</v>
      </c>
      <c r="D32" s="59"/>
      <c r="E32" s="61" t="s">
        <v>56</v>
      </c>
      <c r="F32" s="62">
        <v>816</v>
      </c>
      <c r="G32" s="62"/>
      <c r="H32" s="62"/>
      <c r="I32" s="62"/>
      <c r="J32" s="62"/>
      <c r="K32" s="62"/>
      <c r="L32" s="62"/>
      <c r="M32" s="62"/>
      <c r="N32" s="62"/>
      <c r="O32" s="62"/>
      <c r="P32" s="62"/>
      <c r="Q32" s="62"/>
    </row>
    <row r="33" spans="1:17">
      <c r="A33" s="58" t="s">
        <v>28</v>
      </c>
      <c r="B33" s="59"/>
      <c r="C33" s="60"/>
      <c r="D33" s="59"/>
      <c r="E33" s="61"/>
      <c r="F33" s="62">
        <v>0</v>
      </c>
      <c r="G33" s="62"/>
      <c r="H33" s="62"/>
      <c r="I33" s="62"/>
      <c r="J33" s="62"/>
      <c r="K33" s="62"/>
      <c r="L33" s="62"/>
      <c r="M33" s="62"/>
      <c r="N33" s="62"/>
      <c r="O33" s="62"/>
      <c r="P33" s="62"/>
      <c r="Q33" s="62"/>
    </row>
    <row r="34" spans="1:17">
      <c r="A34" s="58" t="s">
        <v>28</v>
      </c>
      <c r="B34" s="59"/>
      <c r="C34" s="72" t="s">
        <v>485</v>
      </c>
      <c r="D34" s="59"/>
      <c r="E34" s="61"/>
      <c r="F34" s="62">
        <v>0</v>
      </c>
      <c r="G34" s="62"/>
      <c r="H34" s="62"/>
      <c r="I34" s="62"/>
      <c r="J34" s="62"/>
      <c r="K34" s="62"/>
      <c r="L34" s="62"/>
      <c r="M34" s="62"/>
      <c r="N34" s="62"/>
      <c r="O34" s="62"/>
      <c r="P34" s="62"/>
      <c r="Q34" s="62"/>
    </row>
    <row r="35" spans="1:17" ht="25.5">
      <c r="A35" s="58" t="s">
        <v>28</v>
      </c>
      <c r="B35" s="59"/>
      <c r="C35" s="75" t="s">
        <v>486</v>
      </c>
      <c r="D35" s="59"/>
      <c r="E35" s="61"/>
      <c r="F35" s="62">
        <v>0</v>
      </c>
      <c r="G35" s="62"/>
      <c r="H35" s="62"/>
      <c r="I35" s="62"/>
      <c r="J35" s="62"/>
      <c r="K35" s="62"/>
      <c r="L35" s="62"/>
      <c r="M35" s="62"/>
      <c r="N35" s="62"/>
      <c r="O35" s="62"/>
      <c r="P35" s="62"/>
      <c r="Q35" s="62"/>
    </row>
    <row r="36" spans="1:17">
      <c r="A36" s="58">
        <v>13</v>
      </c>
      <c r="B36" s="59" t="s">
        <v>175</v>
      </c>
      <c r="C36" s="60" t="s">
        <v>481</v>
      </c>
      <c r="D36" s="59"/>
      <c r="E36" s="61" t="s">
        <v>56</v>
      </c>
      <c r="F36" s="62">
        <v>36</v>
      </c>
      <c r="G36" s="62"/>
      <c r="H36" s="62"/>
      <c r="I36" s="62"/>
      <c r="J36" s="62"/>
      <c r="K36" s="62"/>
      <c r="L36" s="62"/>
      <c r="M36" s="62"/>
      <c r="N36" s="62"/>
      <c r="O36" s="62"/>
      <c r="P36" s="62"/>
      <c r="Q36" s="62"/>
    </row>
    <row r="37" spans="1:17">
      <c r="A37" s="58">
        <v>14</v>
      </c>
      <c r="B37" s="59" t="s">
        <v>175</v>
      </c>
      <c r="C37" s="92" t="s">
        <v>2291</v>
      </c>
      <c r="D37" s="59"/>
      <c r="E37" s="61" t="s">
        <v>56</v>
      </c>
      <c r="F37" s="62">
        <v>36</v>
      </c>
      <c r="G37" s="62"/>
      <c r="H37" s="62"/>
      <c r="I37" s="62"/>
      <c r="J37" s="62"/>
      <c r="K37" s="62"/>
      <c r="L37" s="62"/>
      <c r="M37" s="62"/>
      <c r="N37" s="62"/>
      <c r="O37" s="62"/>
      <c r="P37" s="62"/>
      <c r="Q37" s="62"/>
    </row>
    <row r="38" spans="1:17" ht="25.5">
      <c r="A38" s="58">
        <v>15</v>
      </c>
      <c r="B38" s="59" t="s">
        <v>175</v>
      </c>
      <c r="C38" s="60" t="s">
        <v>469</v>
      </c>
      <c r="D38" s="59"/>
      <c r="E38" s="61" t="s">
        <v>56</v>
      </c>
      <c r="F38" s="62">
        <v>36</v>
      </c>
      <c r="G38" s="62"/>
      <c r="H38" s="62"/>
      <c r="I38" s="62"/>
      <c r="J38" s="62"/>
      <c r="K38" s="62"/>
      <c r="L38" s="62"/>
      <c r="M38" s="62"/>
      <c r="N38" s="62"/>
      <c r="O38" s="62"/>
      <c r="P38" s="62"/>
      <c r="Q38" s="62"/>
    </row>
    <row r="39" spans="1:17">
      <c r="A39" s="58" t="s">
        <v>28</v>
      </c>
      <c r="B39" s="59"/>
      <c r="C39" s="60"/>
      <c r="D39" s="59"/>
      <c r="E39" s="61"/>
      <c r="F39" s="62">
        <v>0</v>
      </c>
      <c r="G39" s="62"/>
      <c r="H39" s="62"/>
      <c r="I39" s="62"/>
      <c r="J39" s="62"/>
      <c r="K39" s="62"/>
      <c r="L39" s="62"/>
      <c r="M39" s="62"/>
      <c r="N39" s="62"/>
      <c r="O39" s="62"/>
      <c r="P39" s="62"/>
      <c r="Q39" s="62"/>
    </row>
    <row r="40" spans="1:17">
      <c r="A40" s="58" t="s">
        <v>28</v>
      </c>
      <c r="B40" s="59"/>
      <c r="C40" s="72" t="s">
        <v>487</v>
      </c>
      <c r="D40" s="59"/>
      <c r="E40" s="61"/>
      <c r="F40" s="62">
        <v>0</v>
      </c>
      <c r="G40" s="62"/>
      <c r="H40" s="62"/>
      <c r="I40" s="62"/>
      <c r="J40" s="62"/>
      <c r="K40" s="62"/>
      <c r="L40" s="62"/>
      <c r="M40" s="62"/>
      <c r="N40" s="62"/>
      <c r="O40" s="62"/>
      <c r="P40" s="62"/>
      <c r="Q40" s="62"/>
    </row>
    <row r="41" spans="1:17" ht="25.5">
      <c r="A41" s="58" t="s">
        <v>28</v>
      </c>
      <c r="B41" s="59"/>
      <c r="C41" s="75" t="s">
        <v>488</v>
      </c>
      <c r="D41" s="59"/>
      <c r="E41" s="61"/>
      <c r="F41" s="62">
        <v>0</v>
      </c>
      <c r="G41" s="62"/>
      <c r="H41" s="62"/>
      <c r="I41" s="62"/>
      <c r="J41" s="62"/>
      <c r="K41" s="62"/>
      <c r="L41" s="62"/>
      <c r="M41" s="62"/>
      <c r="N41" s="62"/>
      <c r="O41" s="62"/>
      <c r="P41" s="62"/>
      <c r="Q41" s="62"/>
    </row>
    <row r="42" spans="1:17">
      <c r="A42" s="58">
        <v>16</v>
      </c>
      <c r="B42" s="59" t="s">
        <v>175</v>
      </c>
      <c r="C42" s="60" t="s">
        <v>467</v>
      </c>
      <c r="D42" s="59"/>
      <c r="E42" s="61" t="s">
        <v>56</v>
      </c>
      <c r="F42" s="62">
        <v>63</v>
      </c>
      <c r="G42" s="62"/>
      <c r="H42" s="62"/>
      <c r="I42" s="62"/>
      <c r="J42" s="62"/>
      <c r="K42" s="62"/>
      <c r="L42" s="62"/>
      <c r="M42" s="62"/>
      <c r="N42" s="62"/>
      <c r="O42" s="62"/>
      <c r="P42" s="62"/>
      <c r="Q42" s="62"/>
    </row>
    <row r="43" spans="1:17">
      <c r="A43" s="58">
        <v>17</v>
      </c>
      <c r="B43" s="59" t="s">
        <v>175</v>
      </c>
      <c r="C43" s="60" t="s">
        <v>477</v>
      </c>
      <c r="D43" s="59"/>
      <c r="E43" s="61" t="s">
        <v>56</v>
      </c>
      <c r="F43" s="62">
        <v>63</v>
      </c>
      <c r="G43" s="62"/>
      <c r="H43" s="62"/>
      <c r="I43" s="62"/>
      <c r="J43" s="62"/>
      <c r="K43" s="62"/>
      <c r="L43" s="62"/>
      <c r="M43" s="62"/>
      <c r="N43" s="62"/>
      <c r="O43" s="62"/>
      <c r="P43" s="62"/>
      <c r="Q43" s="62"/>
    </row>
    <row r="44" spans="1:17" ht="25.5">
      <c r="A44" s="58">
        <v>18</v>
      </c>
      <c r="B44" s="59" t="s">
        <v>175</v>
      </c>
      <c r="C44" s="60" t="s">
        <v>489</v>
      </c>
      <c r="D44" s="59"/>
      <c r="E44" s="61" t="s">
        <v>56</v>
      </c>
      <c r="F44" s="62">
        <v>63</v>
      </c>
      <c r="G44" s="62"/>
      <c r="H44" s="62"/>
      <c r="I44" s="62"/>
      <c r="J44" s="62"/>
      <c r="K44" s="62"/>
      <c r="L44" s="62"/>
      <c r="M44" s="62"/>
      <c r="N44" s="62"/>
      <c r="O44" s="62"/>
      <c r="P44" s="62"/>
      <c r="Q44" s="62"/>
    </row>
    <row r="45" spans="1:17">
      <c r="A45" s="58" t="s">
        <v>28</v>
      </c>
      <c r="B45" s="59"/>
      <c r="C45" s="60"/>
      <c r="D45" s="59"/>
      <c r="E45" s="61"/>
      <c r="F45" s="62">
        <v>0</v>
      </c>
      <c r="G45" s="62"/>
      <c r="H45" s="62"/>
      <c r="I45" s="62"/>
      <c r="J45" s="62"/>
      <c r="K45" s="62"/>
      <c r="L45" s="62"/>
      <c r="M45" s="62"/>
      <c r="N45" s="62"/>
      <c r="O45" s="62"/>
      <c r="P45" s="62"/>
      <c r="Q45" s="62"/>
    </row>
    <row r="46" spans="1:17">
      <c r="A46" s="58" t="s">
        <v>28</v>
      </c>
      <c r="B46" s="59"/>
      <c r="C46" s="72" t="s">
        <v>490</v>
      </c>
      <c r="D46" s="59"/>
      <c r="E46" s="61"/>
      <c r="F46" s="62">
        <v>0</v>
      </c>
      <c r="G46" s="62"/>
      <c r="H46" s="62"/>
      <c r="I46" s="62"/>
      <c r="J46" s="62"/>
      <c r="K46" s="62"/>
      <c r="L46" s="62"/>
      <c r="M46" s="62"/>
      <c r="N46" s="62"/>
      <c r="O46" s="62"/>
      <c r="P46" s="62"/>
      <c r="Q46" s="62"/>
    </row>
    <row r="47" spans="1:17" ht="25.5">
      <c r="A47" s="58" t="s">
        <v>28</v>
      </c>
      <c r="B47" s="59"/>
      <c r="C47" s="75" t="s">
        <v>491</v>
      </c>
      <c r="D47" s="59"/>
      <c r="E47" s="61"/>
      <c r="F47" s="62">
        <v>0</v>
      </c>
      <c r="G47" s="62"/>
      <c r="H47" s="62"/>
      <c r="I47" s="62"/>
      <c r="J47" s="62"/>
      <c r="K47" s="62"/>
      <c r="L47" s="62"/>
      <c r="M47" s="62"/>
      <c r="N47" s="62"/>
      <c r="O47" s="62"/>
      <c r="P47" s="62"/>
      <c r="Q47" s="62"/>
    </row>
    <row r="48" spans="1:17" ht="25.5">
      <c r="A48" s="58">
        <v>19</v>
      </c>
      <c r="B48" s="59" t="s">
        <v>175</v>
      </c>
      <c r="C48" s="92" t="s">
        <v>2862</v>
      </c>
      <c r="D48" s="59"/>
      <c r="E48" s="61" t="s">
        <v>108</v>
      </c>
      <c r="F48" s="62">
        <f>ROUND(83*0.15,2)</f>
        <v>12.45</v>
      </c>
      <c r="G48" s="62"/>
      <c r="H48" s="62"/>
      <c r="I48" s="62"/>
      <c r="J48" s="62"/>
      <c r="K48" s="62"/>
      <c r="L48" s="62"/>
      <c r="M48" s="62"/>
      <c r="N48" s="62"/>
      <c r="O48" s="62"/>
      <c r="P48" s="62"/>
      <c r="Q48" s="62"/>
    </row>
    <row r="49" spans="1:17">
      <c r="A49" s="58" t="s">
        <v>28</v>
      </c>
      <c r="B49" s="59"/>
      <c r="C49" s="60"/>
      <c r="D49" s="59"/>
      <c r="E49" s="61"/>
      <c r="F49" s="62">
        <v>0</v>
      </c>
      <c r="G49" s="62"/>
      <c r="H49" s="62"/>
      <c r="I49" s="62"/>
      <c r="J49" s="62"/>
      <c r="K49" s="62"/>
      <c r="L49" s="62"/>
      <c r="M49" s="62"/>
      <c r="N49" s="62"/>
      <c r="O49" s="62"/>
      <c r="P49" s="62"/>
      <c r="Q49" s="62"/>
    </row>
    <row r="50" spans="1:17">
      <c r="A50" s="58" t="s">
        <v>28</v>
      </c>
      <c r="B50" s="59"/>
      <c r="C50" s="72" t="s">
        <v>492</v>
      </c>
      <c r="D50" s="59"/>
      <c r="E50" s="61"/>
      <c r="F50" s="62">
        <v>0</v>
      </c>
      <c r="G50" s="62"/>
      <c r="H50" s="62"/>
      <c r="I50" s="62"/>
      <c r="J50" s="62"/>
      <c r="K50" s="62"/>
      <c r="L50" s="62"/>
      <c r="M50" s="62"/>
      <c r="N50" s="62"/>
      <c r="O50" s="62"/>
      <c r="P50" s="62"/>
      <c r="Q50" s="62"/>
    </row>
    <row r="51" spans="1:17" ht="25.5">
      <c r="A51" s="58" t="s">
        <v>28</v>
      </c>
      <c r="B51" s="59"/>
      <c r="C51" s="75" t="s">
        <v>493</v>
      </c>
      <c r="D51" s="59"/>
      <c r="E51" s="61"/>
      <c r="F51" s="62">
        <v>0</v>
      </c>
      <c r="G51" s="62"/>
      <c r="H51" s="62"/>
      <c r="I51" s="62"/>
      <c r="J51" s="62"/>
      <c r="K51" s="62"/>
      <c r="L51" s="62"/>
      <c r="M51" s="62"/>
      <c r="N51" s="62"/>
      <c r="O51" s="62"/>
      <c r="P51" s="62"/>
      <c r="Q51" s="62"/>
    </row>
    <row r="52" spans="1:17">
      <c r="A52" s="58">
        <v>20</v>
      </c>
      <c r="B52" s="59" t="s">
        <v>175</v>
      </c>
      <c r="C52" s="60" t="s">
        <v>481</v>
      </c>
      <c r="D52" s="59"/>
      <c r="E52" s="61" t="s">
        <v>56</v>
      </c>
      <c r="F52" s="62">
        <v>44</v>
      </c>
      <c r="G52" s="62"/>
      <c r="H52" s="62"/>
      <c r="I52" s="62"/>
      <c r="J52" s="62"/>
      <c r="K52" s="62"/>
      <c r="L52" s="62"/>
      <c r="M52" s="62"/>
      <c r="N52" s="62"/>
      <c r="O52" s="62"/>
      <c r="P52" s="62"/>
      <c r="Q52" s="62"/>
    </row>
    <row r="53" spans="1:17">
      <c r="A53" s="58">
        <v>21</v>
      </c>
      <c r="B53" s="59" t="s">
        <v>175</v>
      </c>
      <c r="C53" s="92" t="s">
        <v>2291</v>
      </c>
      <c r="D53" s="59"/>
      <c r="E53" s="61" t="s">
        <v>56</v>
      </c>
      <c r="F53" s="62">
        <v>44</v>
      </c>
      <c r="G53" s="62"/>
      <c r="H53" s="62"/>
      <c r="I53" s="62"/>
      <c r="J53" s="62"/>
      <c r="K53" s="62"/>
      <c r="L53" s="62"/>
      <c r="M53" s="62"/>
      <c r="N53" s="62"/>
      <c r="O53" s="62"/>
      <c r="P53" s="62"/>
      <c r="Q53" s="62"/>
    </row>
    <row r="54" spans="1:17" ht="25.5">
      <c r="A54" s="58">
        <v>22</v>
      </c>
      <c r="B54" s="59" t="s">
        <v>175</v>
      </c>
      <c r="C54" s="60" t="s">
        <v>494</v>
      </c>
      <c r="D54" s="59"/>
      <c r="E54" s="61" t="s">
        <v>56</v>
      </c>
      <c r="F54" s="62">
        <v>44</v>
      </c>
      <c r="G54" s="62"/>
      <c r="H54" s="62"/>
      <c r="I54" s="62"/>
      <c r="J54" s="62"/>
      <c r="K54" s="62"/>
      <c r="L54" s="62"/>
      <c r="M54" s="62"/>
      <c r="N54" s="62"/>
      <c r="O54" s="62"/>
      <c r="P54" s="62"/>
      <c r="Q54" s="62"/>
    </row>
    <row r="55" spans="1:17">
      <c r="A55" s="58" t="s">
        <v>28</v>
      </c>
      <c r="B55" s="59"/>
      <c r="C55" s="60"/>
      <c r="D55" s="59"/>
      <c r="E55" s="61"/>
      <c r="F55" s="62">
        <v>0</v>
      </c>
      <c r="G55" s="62"/>
      <c r="H55" s="62"/>
      <c r="I55" s="62"/>
      <c r="J55" s="62"/>
      <c r="K55" s="62"/>
      <c r="L55" s="62"/>
      <c r="M55" s="62"/>
      <c r="N55" s="62"/>
      <c r="O55" s="62"/>
      <c r="P55" s="62"/>
      <c r="Q55" s="62"/>
    </row>
    <row r="56" spans="1:17">
      <c r="A56" s="58" t="s">
        <v>28</v>
      </c>
      <c r="B56" s="59"/>
      <c r="C56" s="72" t="s">
        <v>495</v>
      </c>
      <c r="D56" s="59"/>
      <c r="E56" s="61"/>
      <c r="F56" s="62">
        <v>0</v>
      </c>
      <c r="G56" s="62"/>
      <c r="H56" s="62"/>
      <c r="I56" s="62"/>
      <c r="J56" s="62"/>
      <c r="K56" s="62"/>
      <c r="L56" s="62"/>
      <c r="M56" s="62"/>
      <c r="N56" s="62"/>
      <c r="O56" s="62"/>
      <c r="P56" s="62"/>
      <c r="Q56" s="62"/>
    </row>
    <row r="57" spans="1:17" ht="38.25">
      <c r="A57" s="58" t="s">
        <v>28</v>
      </c>
      <c r="B57" s="59"/>
      <c r="C57" s="75" t="s">
        <v>496</v>
      </c>
      <c r="D57" s="59"/>
      <c r="E57" s="61"/>
      <c r="F57" s="62">
        <v>0</v>
      </c>
      <c r="G57" s="62"/>
      <c r="H57" s="62"/>
      <c r="I57" s="62"/>
      <c r="J57" s="62"/>
      <c r="K57" s="62"/>
      <c r="L57" s="62"/>
      <c r="M57" s="62"/>
      <c r="N57" s="62"/>
      <c r="O57" s="62"/>
      <c r="P57" s="62"/>
      <c r="Q57" s="62"/>
    </row>
    <row r="58" spans="1:17">
      <c r="A58" s="58">
        <v>23</v>
      </c>
      <c r="B58" s="59" t="s">
        <v>175</v>
      </c>
      <c r="C58" s="60" t="s">
        <v>497</v>
      </c>
      <c r="D58" s="59"/>
      <c r="E58" s="61" t="s">
        <v>56</v>
      </c>
      <c r="F58" s="62">
        <v>29</v>
      </c>
      <c r="G58" s="62"/>
      <c r="H58" s="62"/>
      <c r="I58" s="62"/>
      <c r="J58" s="62"/>
      <c r="K58" s="62"/>
      <c r="L58" s="62"/>
      <c r="M58" s="62"/>
      <c r="N58" s="62"/>
      <c r="O58" s="62"/>
      <c r="P58" s="62"/>
      <c r="Q58" s="62"/>
    </row>
    <row r="59" spans="1:17">
      <c r="A59" s="58">
        <v>24</v>
      </c>
      <c r="B59" s="59" t="s">
        <v>175</v>
      </c>
      <c r="C59" s="92" t="s">
        <v>2292</v>
      </c>
      <c r="D59" s="59"/>
      <c r="E59" s="61" t="s">
        <v>56</v>
      </c>
      <c r="F59" s="62">
        <v>29</v>
      </c>
      <c r="G59" s="62"/>
      <c r="H59" s="62"/>
      <c r="I59" s="62"/>
      <c r="J59" s="62"/>
      <c r="K59" s="62"/>
      <c r="L59" s="62"/>
      <c r="M59" s="62"/>
      <c r="N59" s="62"/>
      <c r="O59" s="62"/>
      <c r="P59" s="62"/>
      <c r="Q59" s="62"/>
    </row>
    <row r="60" spans="1:17" ht="25.5">
      <c r="A60" s="58">
        <v>25</v>
      </c>
      <c r="B60" s="59" t="s">
        <v>175</v>
      </c>
      <c r="C60" s="60" t="s">
        <v>499</v>
      </c>
      <c r="D60" s="59"/>
      <c r="E60" s="61" t="s">
        <v>56</v>
      </c>
      <c r="F60" s="62">
        <v>29</v>
      </c>
      <c r="G60" s="62"/>
      <c r="H60" s="62"/>
      <c r="I60" s="62"/>
      <c r="J60" s="62"/>
      <c r="K60" s="62"/>
      <c r="L60" s="62"/>
      <c r="M60" s="62"/>
      <c r="N60" s="62"/>
      <c r="O60" s="62"/>
      <c r="P60" s="62"/>
      <c r="Q60" s="62"/>
    </row>
    <row r="61" spans="1:17">
      <c r="A61" s="58" t="s">
        <v>28</v>
      </c>
      <c r="B61" s="59"/>
      <c r="C61" s="60"/>
      <c r="D61" s="59"/>
      <c r="E61" s="61"/>
      <c r="F61" s="62">
        <v>0</v>
      </c>
      <c r="G61" s="62"/>
      <c r="H61" s="62"/>
      <c r="I61" s="62"/>
      <c r="J61" s="62"/>
      <c r="K61" s="62"/>
      <c r="L61" s="62"/>
      <c r="M61" s="62"/>
      <c r="N61" s="62"/>
      <c r="O61" s="62"/>
      <c r="P61" s="62"/>
      <c r="Q61" s="62"/>
    </row>
    <row r="62" spans="1:17">
      <c r="A62" s="58" t="s">
        <v>28</v>
      </c>
      <c r="B62" s="59"/>
      <c r="C62" s="72" t="s">
        <v>500</v>
      </c>
      <c r="D62" s="59"/>
      <c r="E62" s="61"/>
      <c r="F62" s="62">
        <v>0</v>
      </c>
      <c r="G62" s="62"/>
      <c r="H62" s="62"/>
      <c r="I62" s="62"/>
      <c r="J62" s="62"/>
      <c r="K62" s="62"/>
      <c r="L62" s="62"/>
      <c r="M62" s="62"/>
      <c r="N62" s="62"/>
      <c r="O62" s="62"/>
      <c r="P62" s="62"/>
      <c r="Q62" s="62"/>
    </row>
    <row r="63" spans="1:17" ht="25.5">
      <c r="A63" s="58" t="s">
        <v>28</v>
      </c>
      <c r="B63" s="59"/>
      <c r="C63" s="75" t="s">
        <v>501</v>
      </c>
      <c r="D63" s="59"/>
      <c r="E63" s="61"/>
      <c r="F63" s="62">
        <v>0</v>
      </c>
      <c r="G63" s="62"/>
      <c r="H63" s="62"/>
      <c r="I63" s="62"/>
      <c r="J63" s="62"/>
      <c r="K63" s="62"/>
      <c r="L63" s="62"/>
      <c r="M63" s="62"/>
      <c r="N63" s="62"/>
      <c r="O63" s="62"/>
      <c r="P63" s="62"/>
      <c r="Q63" s="62"/>
    </row>
    <row r="64" spans="1:17">
      <c r="A64" s="58">
        <v>26</v>
      </c>
      <c r="B64" s="59" t="s">
        <v>175</v>
      </c>
      <c r="C64" s="60" t="s">
        <v>497</v>
      </c>
      <c r="D64" s="59"/>
      <c r="E64" s="61" t="s">
        <v>56</v>
      </c>
      <c r="F64" s="62">
        <v>55</v>
      </c>
      <c r="G64" s="62"/>
      <c r="H64" s="62"/>
      <c r="I64" s="62"/>
      <c r="J64" s="62"/>
      <c r="K64" s="62"/>
      <c r="L64" s="62"/>
      <c r="M64" s="62"/>
      <c r="N64" s="62"/>
      <c r="O64" s="62"/>
      <c r="P64" s="62"/>
      <c r="Q64" s="62"/>
    </row>
    <row r="65" spans="1:17">
      <c r="A65" s="58">
        <v>27</v>
      </c>
      <c r="B65" s="59" t="s">
        <v>175</v>
      </c>
      <c r="C65" s="60" t="s">
        <v>498</v>
      </c>
      <c r="D65" s="59"/>
      <c r="E65" s="61" t="s">
        <v>56</v>
      </c>
      <c r="F65" s="62">
        <v>55</v>
      </c>
      <c r="G65" s="62"/>
      <c r="H65" s="62"/>
      <c r="I65" s="62"/>
      <c r="J65" s="62"/>
      <c r="K65" s="62"/>
      <c r="L65" s="62"/>
      <c r="M65" s="62"/>
      <c r="N65" s="62"/>
      <c r="O65" s="62"/>
      <c r="P65" s="62"/>
      <c r="Q65" s="62"/>
    </row>
    <row r="66" spans="1:17" ht="25.5">
      <c r="A66" s="58">
        <v>28</v>
      </c>
      <c r="B66" s="59" t="s">
        <v>175</v>
      </c>
      <c r="C66" s="60" t="s">
        <v>482</v>
      </c>
      <c r="D66" s="59"/>
      <c r="E66" s="61" t="s">
        <v>56</v>
      </c>
      <c r="F66" s="62">
        <v>55</v>
      </c>
      <c r="G66" s="62"/>
      <c r="H66" s="62"/>
      <c r="I66" s="62"/>
      <c r="J66" s="62"/>
      <c r="K66" s="62"/>
      <c r="L66" s="62"/>
      <c r="M66" s="62"/>
      <c r="N66" s="62"/>
      <c r="O66" s="62"/>
      <c r="P66" s="62"/>
      <c r="Q66" s="62"/>
    </row>
    <row r="67" spans="1:17">
      <c r="A67" s="58" t="s">
        <v>28</v>
      </c>
      <c r="B67" s="59"/>
      <c r="C67" s="60"/>
      <c r="D67" s="59"/>
      <c r="E67" s="61"/>
      <c r="F67" s="62">
        <v>0</v>
      </c>
      <c r="G67" s="62"/>
      <c r="H67" s="62"/>
      <c r="I67" s="62"/>
      <c r="J67" s="62"/>
      <c r="K67" s="62"/>
      <c r="L67" s="62"/>
      <c r="M67" s="62"/>
      <c r="N67" s="62"/>
      <c r="O67" s="62"/>
      <c r="P67" s="62"/>
      <c r="Q67" s="62"/>
    </row>
    <row r="68" spans="1:17">
      <c r="A68" s="58" t="s">
        <v>28</v>
      </c>
      <c r="B68" s="59"/>
      <c r="C68" s="72" t="s">
        <v>502</v>
      </c>
      <c r="D68" s="59"/>
      <c r="E68" s="61"/>
      <c r="F68" s="62">
        <v>0</v>
      </c>
      <c r="G68" s="62"/>
      <c r="H68" s="62"/>
      <c r="I68" s="62"/>
      <c r="J68" s="62"/>
      <c r="K68" s="62"/>
      <c r="L68" s="62"/>
      <c r="M68" s="62"/>
      <c r="N68" s="62"/>
      <c r="O68" s="62"/>
      <c r="P68" s="62"/>
      <c r="Q68" s="62"/>
    </row>
    <row r="69" spans="1:17" ht="25.5">
      <c r="A69" s="58" t="s">
        <v>28</v>
      </c>
      <c r="B69" s="59"/>
      <c r="C69" s="161" t="s">
        <v>2293</v>
      </c>
      <c r="D69" s="59"/>
      <c r="E69" s="61"/>
      <c r="F69" s="62">
        <v>0</v>
      </c>
      <c r="G69" s="62"/>
      <c r="H69" s="62"/>
      <c r="I69" s="62"/>
      <c r="J69" s="62"/>
      <c r="K69" s="62"/>
      <c r="L69" s="62"/>
      <c r="M69" s="62"/>
      <c r="N69" s="62"/>
      <c r="O69" s="62"/>
      <c r="P69" s="62"/>
      <c r="Q69" s="62"/>
    </row>
    <row r="70" spans="1:17" ht="25.5">
      <c r="A70" s="58">
        <v>29</v>
      </c>
      <c r="B70" s="59" t="s">
        <v>175</v>
      </c>
      <c r="C70" s="92" t="s">
        <v>2294</v>
      </c>
      <c r="D70" s="59"/>
      <c r="E70" s="61" t="s">
        <v>56</v>
      </c>
      <c r="F70" s="62">
        <v>18.5</v>
      </c>
      <c r="G70" s="62"/>
      <c r="H70" s="62"/>
      <c r="I70" s="62"/>
      <c r="J70" s="62"/>
      <c r="K70" s="62"/>
      <c r="L70" s="62"/>
      <c r="M70" s="62"/>
      <c r="N70" s="62"/>
      <c r="O70" s="62"/>
      <c r="P70" s="62"/>
      <c r="Q70" s="62"/>
    </row>
    <row r="71" spans="1:17">
      <c r="A71" s="58">
        <v>30</v>
      </c>
      <c r="B71" s="59" t="s">
        <v>175</v>
      </c>
      <c r="C71" s="92" t="s">
        <v>2295</v>
      </c>
      <c r="D71" s="59"/>
      <c r="E71" s="61" t="s">
        <v>56</v>
      </c>
      <c r="F71" s="62">
        <v>18.5</v>
      </c>
      <c r="G71" s="62"/>
      <c r="H71" s="62"/>
      <c r="I71" s="62"/>
      <c r="J71" s="62"/>
      <c r="K71" s="62"/>
      <c r="L71" s="62"/>
      <c r="M71" s="62"/>
      <c r="N71" s="62"/>
      <c r="O71" s="62"/>
      <c r="P71" s="62"/>
      <c r="Q71" s="62"/>
    </row>
    <row r="72" spans="1:17" ht="25.5">
      <c r="A72" s="58">
        <v>31</v>
      </c>
      <c r="B72" s="59" t="s">
        <v>175</v>
      </c>
      <c r="C72" s="60" t="s">
        <v>503</v>
      </c>
      <c r="D72" s="59"/>
      <c r="E72" s="61" t="s">
        <v>56</v>
      </c>
      <c r="F72" s="62">
        <v>18.5</v>
      </c>
      <c r="G72" s="62"/>
      <c r="H72" s="62"/>
      <c r="I72" s="62"/>
      <c r="J72" s="62"/>
      <c r="K72" s="62"/>
      <c r="L72" s="62"/>
      <c r="M72" s="62"/>
      <c r="N72" s="62"/>
      <c r="O72" s="62"/>
      <c r="P72" s="62"/>
      <c r="Q72" s="62"/>
    </row>
    <row r="73" spans="1:17">
      <c r="A73" s="58" t="s">
        <v>28</v>
      </c>
      <c r="B73" s="59"/>
      <c r="C73" s="60"/>
      <c r="D73" s="59"/>
      <c r="E73" s="61"/>
      <c r="F73" s="62">
        <v>0</v>
      </c>
      <c r="G73" s="62">
        <v>0</v>
      </c>
      <c r="H73" s="62">
        <v>0</v>
      </c>
      <c r="I73" s="62">
        <f t="shared" ref="I73" si="5">+ROUND(H73*G73,2)</f>
        <v>0</v>
      </c>
      <c r="J73" s="87"/>
      <c r="K73" s="87"/>
      <c r="L73" s="62">
        <f t="shared" ref="L73" si="6">+I73+J73+K73</f>
        <v>0</v>
      </c>
      <c r="M73" s="62">
        <f t="shared" ref="M73" si="7">+ROUND(G73*$F73,2)</f>
        <v>0</v>
      </c>
      <c r="N73" s="62">
        <f t="shared" ref="N73:P73" si="8">+ROUND(I73*$F73,2)</f>
        <v>0</v>
      </c>
      <c r="O73" s="62">
        <f t="shared" si="8"/>
        <v>0</v>
      </c>
      <c r="P73" s="62">
        <f t="shared" si="8"/>
        <v>0</v>
      </c>
      <c r="Q73" s="62">
        <f t="shared" ref="Q73" si="9">+N73+O73+P73</f>
        <v>0</v>
      </c>
    </row>
    <row r="74" spans="1:17">
      <c r="A74" s="63"/>
      <c r="B74" s="63"/>
      <c r="C74" s="64" t="s">
        <v>52</v>
      </c>
      <c r="D74" s="63"/>
      <c r="E74" s="63"/>
      <c r="F74" s="65"/>
      <c r="G74" s="65"/>
      <c r="H74" s="65"/>
      <c r="I74" s="65"/>
      <c r="J74" s="65"/>
      <c r="K74" s="65"/>
      <c r="L74" s="65"/>
      <c r="M74" s="65">
        <f>SUM(M9:M73)</f>
        <v>0</v>
      </c>
      <c r="N74" s="65">
        <f>SUM(N9:N73)</f>
        <v>0</v>
      </c>
      <c r="O74" s="65">
        <f>SUM(O9:O73)</f>
        <v>0</v>
      </c>
      <c r="P74" s="65">
        <f>SUM(P9:P73)</f>
        <v>0</v>
      </c>
      <c r="Q74" s="65">
        <f>SUM(Q9:Q73)</f>
        <v>0</v>
      </c>
    </row>
    <row r="75" spans="1:17">
      <c r="A75" s="66"/>
      <c r="B75" s="66"/>
      <c r="C75" s="92" t="s">
        <v>2198</v>
      </c>
      <c r="D75" s="66"/>
      <c r="E75" s="66" t="s">
        <v>60</v>
      </c>
      <c r="F75" s="127">
        <f>' 1-1'!$F$35</f>
        <v>0</v>
      </c>
      <c r="G75" s="68"/>
      <c r="H75" s="68"/>
      <c r="I75" s="68"/>
      <c r="J75" s="68"/>
      <c r="K75" s="68"/>
      <c r="L75" s="68"/>
      <c r="M75" s="68"/>
      <c r="N75" s="68"/>
      <c r="O75" s="62">
        <f>ROUND(O74*F75%,2)</f>
        <v>0</v>
      </c>
      <c r="P75" s="68"/>
      <c r="Q75" s="62">
        <f>O75</f>
        <v>0</v>
      </c>
    </row>
    <row r="76" spans="1:17">
      <c r="A76" s="63"/>
      <c r="B76" s="63"/>
      <c r="C76" s="64" t="s">
        <v>2437</v>
      </c>
      <c r="D76" s="63"/>
      <c r="E76" s="63" t="s">
        <v>61</v>
      </c>
      <c r="F76" s="65"/>
      <c r="G76" s="65"/>
      <c r="H76" s="65"/>
      <c r="I76" s="65"/>
      <c r="J76" s="65"/>
      <c r="K76" s="65"/>
      <c r="L76" s="65"/>
      <c r="M76" s="65">
        <f t="shared" ref="M76:Q76" si="10">SUM(M74:M75)</f>
        <v>0</v>
      </c>
      <c r="N76" s="65">
        <f t="shared" si="10"/>
        <v>0</v>
      </c>
      <c r="O76" s="65">
        <f t="shared" si="10"/>
        <v>0</v>
      </c>
      <c r="P76" s="65">
        <f t="shared" si="10"/>
        <v>0</v>
      </c>
      <c r="Q76" s="65">
        <f t="shared" si="10"/>
        <v>0</v>
      </c>
    </row>
  </sheetData>
  <autoFilter ref="A9:Q76"/>
  <mergeCells count="8">
    <mergeCell ref="G7:L7"/>
    <mergeCell ref="M7:Q7"/>
    <mergeCell ref="A7:A8"/>
    <mergeCell ref="B7:B8"/>
    <mergeCell ref="C7:C8"/>
    <mergeCell ref="D7:D8"/>
    <mergeCell ref="E7:E8"/>
    <mergeCell ref="F7:F8"/>
  </mergeCells>
  <conditionalFormatting sqref="C9:C73">
    <cfRule type="expression" dxfId="105" priority="437"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5">
    <pageSetUpPr fitToPage="1"/>
  </sheetPr>
  <dimension ref="A1:Q76"/>
  <sheetViews>
    <sheetView showZeros="0" defaultGridColor="0" colorId="23" zoomScaleNormal="100" zoomScaleSheetLayoutView="100" workbookViewId="0">
      <pane ySplit="9" topLeftCell="A64" activePane="bottomLeft" state="frozen"/>
      <selection activeCell="G22" sqref="G22"/>
      <selection pane="bottomLeft" activeCell="A5" sqref="A5:XFD5"/>
    </sheetView>
  </sheetViews>
  <sheetFormatPr defaultRowHeight="15" outlineLevelCol="1"/>
  <cols>
    <col min="1" max="1" width="4.28515625" style="44" customWidth="1"/>
    <col min="2" max="2" width="8.5703125" style="44" bestFit="1" customWidth="1" outlineLevel="1"/>
    <col min="3" max="3" width="40.28515625" style="69" customWidth="1"/>
    <col min="4" max="4" width="4.28515625" style="44" hidden="1" customWidth="1" outlineLevel="1"/>
    <col min="5" max="5" width="5.28515625" style="44" bestFit="1" customWidth="1" collapsed="1"/>
    <col min="6" max="6" width="6.42578125" style="44" bestFit="1" customWidth="1"/>
    <col min="7" max="7" width="6" style="44" bestFit="1"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2564</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Q76</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60"/>
      <c r="D10" s="59"/>
      <c r="E10" s="61"/>
      <c r="F10" s="62">
        <v>0</v>
      </c>
      <c r="G10" s="62">
        <v>0</v>
      </c>
      <c r="H10" s="62">
        <v>0</v>
      </c>
      <c r="I10" s="62">
        <f t="shared" ref="I10:I12" si="0">+ROUND(H10*G10,2)</f>
        <v>0</v>
      </c>
      <c r="J10" s="62">
        <v>0</v>
      </c>
      <c r="K10" s="62">
        <v>0</v>
      </c>
      <c r="L10" s="62">
        <f t="shared" ref="L10:L12" si="1">+I10+J10+K10</f>
        <v>0</v>
      </c>
      <c r="M10" s="62">
        <f t="shared" ref="M10:M12" si="2">+ROUND(G10*$F10,2)</f>
        <v>0</v>
      </c>
      <c r="N10" s="62">
        <f t="shared" ref="N10:P12" si="3">+ROUND(I10*$F10,2)</f>
        <v>0</v>
      </c>
      <c r="O10" s="62">
        <f t="shared" si="3"/>
        <v>0</v>
      </c>
      <c r="P10" s="62">
        <f t="shared" si="3"/>
        <v>0</v>
      </c>
      <c r="Q10" s="62">
        <f t="shared" ref="Q10:Q12" si="4">+N10+O10+P10</f>
        <v>0</v>
      </c>
    </row>
    <row r="11" spans="1:17" ht="25.5">
      <c r="A11" s="58" t="s">
        <v>28</v>
      </c>
      <c r="B11" s="59"/>
      <c r="C11" s="72" t="s">
        <v>465</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ht="25.5">
      <c r="A12" s="58" t="s">
        <v>28</v>
      </c>
      <c r="B12" s="59"/>
      <c r="C12" s="75" t="s">
        <v>466</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v>1</v>
      </c>
      <c r="B13" s="59" t="s">
        <v>175</v>
      </c>
      <c r="C13" s="60" t="s">
        <v>467</v>
      </c>
      <c r="D13" s="59"/>
      <c r="E13" s="61" t="s">
        <v>56</v>
      </c>
      <c r="F13" s="62">
        <v>30</v>
      </c>
      <c r="G13" s="62"/>
      <c r="H13" s="62"/>
      <c r="I13" s="62"/>
      <c r="J13" s="62"/>
      <c r="K13" s="62"/>
      <c r="L13" s="62"/>
      <c r="M13" s="62"/>
      <c r="N13" s="62"/>
      <c r="O13" s="62"/>
      <c r="P13" s="62"/>
      <c r="Q13" s="62"/>
    </row>
    <row r="14" spans="1:17">
      <c r="A14" s="58">
        <v>2</v>
      </c>
      <c r="B14" s="59" t="s">
        <v>175</v>
      </c>
      <c r="C14" s="60" t="s">
        <v>468</v>
      </c>
      <c r="D14" s="59"/>
      <c r="E14" s="61" t="s">
        <v>56</v>
      </c>
      <c r="F14" s="62">
        <v>30</v>
      </c>
      <c r="G14" s="62"/>
      <c r="H14" s="62"/>
      <c r="I14" s="62"/>
      <c r="J14" s="62"/>
      <c r="K14" s="62"/>
      <c r="L14" s="62"/>
      <c r="M14" s="62"/>
      <c r="N14" s="62"/>
      <c r="O14" s="62"/>
      <c r="P14" s="62"/>
      <c r="Q14" s="62"/>
    </row>
    <row r="15" spans="1:17" ht="25.5">
      <c r="A15" s="58">
        <v>3</v>
      </c>
      <c r="B15" s="59" t="s">
        <v>175</v>
      </c>
      <c r="C15" s="60" t="s">
        <v>469</v>
      </c>
      <c r="D15" s="59"/>
      <c r="E15" s="61" t="s">
        <v>56</v>
      </c>
      <c r="F15" s="62">
        <v>30</v>
      </c>
      <c r="G15" s="62"/>
      <c r="H15" s="62"/>
      <c r="I15" s="62"/>
      <c r="J15" s="62"/>
      <c r="K15" s="62"/>
      <c r="L15" s="62"/>
      <c r="M15" s="62"/>
      <c r="N15" s="62"/>
      <c r="O15" s="62"/>
      <c r="P15" s="62"/>
      <c r="Q15" s="62"/>
    </row>
    <row r="16" spans="1:17">
      <c r="A16" s="58" t="s">
        <v>28</v>
      </c>
      <c r="B16" s="59"/>
      <c r="C16" s="60"/>
      <c r="D16" s="59"/>
      <c r="E16" s="61"/>
      <c r="F16" s="62">
        <v>0</v>
      </c>
      <c r="G16" s="62"/>
      <c r="H16" s="62"/>
      <c r="I16" s="62"/>
      <c r="J16" s="62"/>
      <c r="K16" s="62"/>
      <c r="L16" s="62"/>
      <c r="M16" s="62"/>
      <c r="N16" s="62"/>
      <c r="O16" s="62"/>
      <c r="P16" s="62"/>
      <c r="Q16" s="62"/>
    </row>
    <row r="17" spans="1:17">
      <c r="A17" s="58" t="s">
        <v>28</v>
      </c>
      <c r="B17" s="59"/>
      <c r="C17" s="72" t="s">
        <v>470</v>
      </c>
      <c r="D17" s="59"/>
      <c r="E17" s="61"/>
      <c r="F17" s="62">
        <v>0</v>
      </c>
      <c r="G17" s="62"/>
      <c r="H17" s="62"/>
      <c r="I17" s="62"/>
      <c r="J17" s="62"/>
      <c r="K17" s="62"/>
      <c r="L17" s="62"/>
      <c r="M17" s="62"/>
      <c r="N17" s="62"/>
      <c r="O17" s="62"/>
      <c r="P17" s="62"/>
      <c r="Q17" s="62"/>
    </row>
    <row r="18" spans="1:17">
      <c r="A18" s="58">
        <v>4</v>
      </c>
      <c r="B18" s="59" t="s">
        <v>175</v>
      </c>
      <c r="C18" s="60" t="s">
        <v>471</v>
      </c>
      <c r="D18" s="59"/>
      <c r="E18" s="61" t="s">
        <v>582</v>
      </c>
      <c r="F18" s="62">
        <v>5</v>
      </c>
      <c r="G18" s="62"/>
      <c r="H18" s="62"/>
      <c r="I18" s="62"/>
      <c r="J18" s="62"/>
      <c r="K18" s="62"/>
      <c r="L18" s="62"/>
      <c r="M18" s="62"/>
      <c r="N18" s="62"/>
      <c r="O18" s="62"/>
      <c r="P18" s="62"/>
      <c r="Q18" s="62"/>
    </row>
    <row r="19" spans="1:17">
      <c r="A19" s="58">
        <v>5</v>
      </c>
      <c r="B19" s="59" t="s">
        <v>175</v>
      </c>
      <c r="C19" s="60" t="s">
        <v>472</v>
      </c>
      <c r="D19" s="59"/>
      <c r="E19" s="61" t="s">
        <v>582</v>
      </c>
      <c r="F19" s="62">
        <v>31</v>
      </c>
      <c r="G19" s="62"/>
      <c r="H19" s="62"/>
      <c r="I19" s="62"/>
      <c r="J19" s="62"/>
      <c r="K19" s="62"/>
      <c r="L19" s="62"/>
      <c r="M19" s="62"/>
      <c r="N19" s="62"/>
      <c r="O19" s="62"/>
      <c r="P19" s="62"/>
      <c r="Q19" s="62"/>
    </row>
    <row r="20" spans="1:17">
      <c r="A20" s="58">
        <v>6</v>
      </c>
      <c r="B20" s="59" t="s">
        <v>175</v>
      </c>
      <c r="C20" s="60" t="s">
        <v>473</v>
      </c>
      <c r="D20" s="59"/>
      <c r="E20" s="61" t="s">
        <v>582</v>
      </c>
      <c r="F20" s="62">
        <v>4</v>
      </c>
      <c r="G20" s="62"/>
      <c r="H20" s="62"/>
      <c r="I20" s="62"/>
      <c r="J20" s="62"/>
      <c r="K20" s="62"/>
      <c r="L20" s="62"/>
      <c r="M20" s="62"/>
      <c r="N20" s="62"/>
      <c r="O20" s="62"/>
      <c r="P20" s="62"/>
      <c r="Q20" s="62"/>
    </row>
    <row r="21" spans="1:17">
      <c r="A21" s="58" t="s">
        <v>28</v>
      </c>
      <c r="B21" s="59"/>
      <c r="C21" s="60"/>
      <c r="D21" s="59"/>
      <c r="E21" s="61"/>
      <c r="F21" s="62">
        <v>0</v>
      </c>
      <c r="G21" s="62"/>
      <c r="H21" s="62"/>
      <c r="I21" s="62"/>
      <c r="J21" s="62"/>
      <c r="K21" s="62"/>
      <c r="L21" s="62"/>
      <c r="M21" s="62"/>
      <c r="N21" s="62"/>
      <c r="O21" s="62"/>
      <c r="P21" s="62"/>
      <c r="Q21" s="62"/>
    </row>
    <row r="22" spans="1:17">
      <c r="A22" s="58" t="s">
        <v>28</v>
      </c>
      <c r="B22" s="59"/>
      <c r="C22" s="72" t="s">
        <v>479</v>
      </c>
      <c r="D22" s="59"/>
      <c r="E22" s="61"/>
      <c r="F22" s="62">
        <v>0</v>
      </c>
      <c r="G22" s="62"/>
      <c r="H22" s="62"/>
      <c r="I22" s="62"/>
      <c r="J22" s="62"/>
      <c r="K22" s="62"/>
      <c r="L22" s="62"/>
      <c r="M22" s="62"/>
      <c r="N22" s="62"/>
      <c r="O22" s="62"/>
      <c r="P22" s="62"/>
      <c r="Q22" s="62"/>
    </row>
    <row r="23" spans="1:17" ht="38.25">
      <c r="A23" s="58" t="s">
        <v>28</v>
      </c>
      <c r="B23" s="59"/>
      <c r="C23" s="75" t="s">
        <v>480</v>
      </c>
      <c r="D23" s="59"/>
      <c r="E23" s="61"/>
      <c r="F23" s="62">
        <v>0</v>
      </c>
      <c r="G23" s="62"/>
      <c r="H23" s="62"/>
      <c r="I23" s="62"/>
      <c r="J23" s="62"/>
      <c r="K23" s="62"/>
      <c r="L23" s="62"/>
      <c r="M23" s="62"/>
      <c r="N23" s="62"/>
      <c r="O23" s="62"/>
      <c r="P23" s="62"/>
      <c r="Q23" s="62"/>
    </row>
    <row r="24" spans="1:17">
      <c r="A24" s="58">
        <v>7</v>
      </c>
      <c r="B24" s="59" t="s">
        <v>175</v>
      </c>
      <c r="C24" s="60" t="s">
        <v>481</v>
      </c>
      <c r="D24" s="59"/>
      <c r="E24" s="61" t="s">
        <v>56</v>
      </c>
      <c r="F24" s="62">
        <v>616</v>
      </c>
      <c r="G24" s="62"/>
      <c r="H24" s="62"/>
      <c r="I24" s="62"/>
      <c r="J24" s="62"/>
      <c r="K24" s="62"/>
      <c r="L24" s="62"/>
      <c r="M24" s="62"/>
      <c r="N24" s="62"/>
      <c r="O24" s="62"/>
      <c r="P24" s="62"/>
      <c r="Q24" s="62"/>
    </row>
    <row r="25" spans="1:17">
      <c r="A25" s="58">
        <v>8</v>
      </c>
      <c r="B25" s="59" t="s">
        <v>175</v>
      </c>
      <c r="C25" s="92" t="s">
        <v>2291</v>
      </c>
      <c r="D25" s="59"/>
      <c r="E25" s="61" t="s">
        <v>56</v>
      </c>
      <c r="F25" s="62">
        <v>616</v>
      </c>
      <c r="G25" s="62"/>
      <c r="H25" s="62"/>
      <c r="I25" s="62"/>
      <c r="J25" s="62"/>
      <c r="K25" s="62"/>
      <c r="L25" s="62"/>
      <c r="M25" s="62"/>
      <c r="N25" s="62"/>
      <c r="O25" s="62"/>
      <c r="P25" s="62"/>
      <c r="Q25" s="62"/>
    </row>
    <row r="26" spans="1:17" ht="25.5">
      <c r="A26" s="58">
        <v>9</v>
      </c>
      <c r="B26" s="59" t="s">
        <v>175</v>
      </c>
      <c r="C26" s="60" t="s">
        <v>482</v>
      </c>
      <c r="D26" s="59"/>
      <c r="E26" s="61" t="s">
        <v>56</v>
      </c>
      <c r="F26" s="62">
        <v>616</v>
      </c>
      <c r="G26" s="62"/>
      <c r="H26" s="62"/>
      <c r="I26" s="62"/>
      <c r="J26" s="62"/>
      <c r="K26" s="62"/>
      <c r="L26" s="62"/>
      <c r="M26" s="62"/>
      <c r="N26" s="62"/>
      <c r="O26" s="62"/>
      <c r="P26" s="62"/>
      <c r="Q26" s="62"/>
    </row>
    <row r="27" spans="1:17">
      <c r="A27" s="58" t="s">
        <v>28</v>
      </c>
      <c r="B27" s="59"/>
      <c r="C27" s="60"/>
      <c r="D27" s="59"/>
      <c r="E27" s="61"/>
      <c r="F27" s="62">
        <v>0</v>
      </c>
      <c r="G27" s="62"/>
      <c r="H27" s="62"/>
      <c r="I27" s="62"/>
      <c r="J27" s="62"/>
      <c r="K27" s="62"/>
      <c r="L27" s="62"/>
      <c r="M27" s="62"/>
      <c r="N27" s="62"/>
      <c r="O27" s="62"/>
      <c r="P27" s="62"/>
      <c r="Q27" s="62"/>
    </row>
    <row r="28" spans="1:17">
      <c r="A28" s="58" t="s">
        <v>28</v>
      </c>
      <c r="B28" s="59"/>
      <c r="C28" s="72" t="s">
        <v>483</v>
      </c>
      <c r="D28" s="59"/>
      <c r="E28" s="61"/>
      <c r="F28" s="62">
        <v>0</v>
      </c>
      <c r="G28" s="62"/>
      <c r="H28" s="62"/>
      <c r="I28" s="62"/>
      <c r="J28" s="62"/>
      <c r="K28" s="62"/>
      <c r="L28" s="62"/>
      <c r="M28" s="62"/>
      <c r="N28" s="62"/>
      <c r="O28" s="62"/>
      <c r="P28" s="62"/>
      <c r="Q28" s="62"/>
    </row>
    <row r="29" spans="1:17" ht="25.5">
      <c r="A29" s="58" t="s">
        <v>28</v>
      </c>
      <c r="B29" s="59"/>
      <c r="C29" s="75" t="s">
        <v>484</v>
      </c>
      <c r="D29" s="59"/>
      <c r="E29" s="61"/>
      <c r="F29" s="62">
        <v>0</v>
      </c>
      <c r="G29" s="62"/>
      <c r="H29" s="62"/>
      <c r="I29" s="62"/>
      <c r="J29" s="62"/>
      <c r="K29" s="62"/>
      <c r="L29" s="62"/>
      <c r="M29" s="62"/>
      <c r="N29" s="62"/>
      <c r="O29" s="62"/>
      <c r="P29" s="62"/>
      <c r="Q29" s="62"/>
    </row>
    <row r="30" spans="1:17">
      <c r="A30" s="58">
        <v>10</v>
      </c>
      <c r="B30" s="59" t="s">
        <v>175</v>
      </c>
      <c r="C30" s="60" t="s">
        <v>467</v>
      </c>
      <c r="D30" s="59"/>
      <c r="E30" s="61" t="s">
        <v>56</v>
      </c>
      <c r="F30" s="62">
        <v>929</v>
      </c>
      <c r="G30" s="62"/>
      <c r="H30" s="62"/>
      <c r="I30" s="62"/>
      <c r="J30" s="62"/>
      <c r="K30" s="62"/>
      <c r="L30" s="62"/>
      <c r="M30" s="62"/>
      <c r="N30" s="62"/>
      <c r="O30" s="62"/>
      <c r="P30" s="62"/>
      <c r="Q30" s="62"/>
    </row>
    <row r="31" spans="1:17">
      <c r="A31" s="58">
        <v>11</v>
      </c>
      <c r="B31" s="59" t="s">
        <v>175</v>
      </c>
      <c r="C31" s="60" t="s">
        <v>477</v>
      </c>
      <c r="D31" s="59"/>
      <c r="E31" s="61" t="s">
        <v>56</v>
      </c>
      <c r="F31" s="62">
        <v>929</v>
      </c>
      <c r="G31" s="62"/>
      <c r="H31" s="62"/>
      <c r="I31" s="62"/>
      <c r="J31" s="62"/>
      <c r="K31" s="62"/>
      <c r="L31" s="62"/>
      <c r="M31" s="62"/>
      <c r="N31" s="62"/>
      <c r="O31" s="62"/>
      <c r="P31" s="62"/>
      <c r="Q31" s="62"/>
    </row>
    <row r="32" spans="1:17" ht="25.5">
      <c r="A32" s="58">
        <v>12</v>
      </c>
      <c r="B32" s="59" t="s">
        <v>175</v>
      </c>
      <c r="C32" s="60" t="s">
        <v>478</v>
      </c>
      <c r="D32" s="59"/>
      <c r="E32" s="61" t="s">
        <v>56</v>
      </c>
      <c r="F32" s="62">
        <v>929</v>
      </c>
      <c r="G32" s="62"/>
      <c r="H32" s="62"/>
      <c r="I32" s="62"/>
      <c r="J32" s="62"/>
      <c r="K32" s="62"/>
      <c r="L32" s="62"/>
      <c r="M32" s="62"/>
      <c r="N32" s="62"/>
      <c r="O32" s="62"/>
      <c r="P32" s="62"/>
      <c r="Q32" s="62"/>
    </row>
    <row r="33" spans="1:17">
      <c r="A33" s="58" t="s">
        <v>28</v>
      </c>
      <c r="B33" s="59"/>
      <c r="C33" s="60"/>
      <c r="D33" s="59"/>
      <c r="E33" s="61"/>
      <c r="F33" s="62">
        <v>0</v>
      </c>
      <c r="G33" s="62"/>
      <c r="H33" s="62"/>
      <c r="I33" s="62"/>
      <c r="J33" s="62"/>
      <c r="K33" s="62"/>
      <c r="L33" s="62"/>
      <c r="M33" s="62"/>
      <c r="N33" s="62"/>
      <c r="O33" s="62"/>
      <c r="P33" s="62"/>
      <c r="Q33" s="62"/>
    </row>
    <row r="34" spans="1:17">
      <c r="A34" s="58" t="s">
        <v>28</v>
      </c>
      <c r="B34" s="59"/>
      <c r="C34" s="72" t="s">
        <v>485</v>
      </c>
      <c r="D34" s="59"/>
      <c r="E34" s="61"/>
      <c r="F34" s="62">
        <v>0</v>
      </c>
      <c r="G34" s="62"/>
      <c r="H34" s="62"/>
      <c r="I34" s="62"/>
      <c r="J34" s="62"/>
      <c r="K34" s="62"/>
      <c r="L34" s="62"/>
      <c r="M34" s="62"/>
      <c r="N34" s="62"/>
      <c r="O34" s="62"/>
      <c r="P34" s="62"/>
      <c r="Q34" s="62"/>
    </row>
    <row r="35" spans="1:17" ht="25.5">
      <c r="A35" s="58" t="s">
        <v>28</v>
      </c>
      <c r="B35" s="59"/>
      <c r="C35" s="75" t="s">
        <v>486</v>
      </c>
      <c r="D35" s="59"/>
      <c r="E35" s="61"/>
      <c r="F35" s="62">
        <v>0</v>
      </c>
      <c r="G35" s="62"/>
      <c r="H35" s="62"/>
      <c r="I35" s="62"/>
      <c r="J35" s="62"/>
      <c r="K35" s="62"/>
      <c r="L35" s="62"/>
      <c r="M35" s="62"/>
      <c r="N35" s="62"/>
      <c r="O35" s="62"/>
      <c r="P35" s="62"/>
      <c r="Q35" s="62"/>
    </row>
    <row r="36" spans="1:17">
      <c r="A36" s="58">
        <v>13</v>
      </c>
      <c r="B36" s="59" t="s">
        <v>175</v>
      </c>
      <c r="C36" s="60" t="s">
        <v>481</v>
      </c>
      <c r="D36" s="59"/>
      <c r="E36" s="61" t="s">
        <v>56</v>
      </c>
      <c r="F36" s="62">
        <v>71</v>
      </c>
      <c r="G36" s="62"/>
      <c r="H36" s="62"/>
      <c r="I36" s="62"/>
      <c r="J36" s="62"/>
      <c r="K36" s="62"/>
      <c r="L36" s="62"/>
      <c r="M36" s="62"/>
      <c r="N36" s="62"/>
      <c r="O36" s="62"/>
      <c r="P36" s="62"/>
      <c r="Q36" s="62"/>
    </row>
    <row r="37" spans="1:17">
      <c r="A37" s="58">
        <v>14</v>
      </c>
      <c r="B37" s="59" t="s">
        <v>175</v>
      </c>
      <c r="C37" s="92" t="s">
        <v>2291</v>
      </c>
      <c r="D37" s="59"/>
      <c r="E37" s="61" t="s">
        <v>56</v>
      </c>
      <c r="F37" s="62">
        <v>71</v>
      </c>
      <c r="G37" s="62"/>
      <c r="H37" s="62"/>
      <c r="I37" s="62"/>
      <c r="J37" s="62"/>
      <c r="K37" s="62"/>
      <c r="L37" s="62"/>
      <c r="M37" s="62"/>
      <c r="N37" s="62"/>
      <c r="O37" s="62"/>
      <c r="P37" s="62"/>
      <c r="Q37" s="62"/>
    </row>
    <row r="38" spans="1:17" ht="25.5">
      <c r="A38" s="58">
        <v>15</v>
      </c>
      <c r="B38" s="59" t="s">
        <v>175</v>
      </c>
      <c r="C38" s="60" t="s">
        <v>469</v>
      </c>
      <c r="D38" s="59"/>
      <c r="E38" s="61" t="s">
        <v>56</v>
      </c>
      <c r="F38" s="62">
        <v>71</v>
      </c>
      <c r="G38" s="62"/>
      <c r="H38" s="62"/>
      <c r="I38" s="62"/>
      <c r="J38" s="62"/>
      <c r="K38" s="62"/>
      <c r="L38" s="62"/>
      <c r="M38" s="62"/>
      <c r="N38" s="62"/>
      <c r="O38" s="62"/>
      <c r="P38" s="62"/>
      <c r="Q38" s="62"/>
    </row>
    <row r="39" spans="1:17">
      <c r="A39" s="58" t="s">
        <v>28</v>
      </c>
      <c r="B39" s="59"/>
      <c r="C39" s="60"/>
      <c r="D39" s="59"/>
      <c r="E39" s="61"/>
      <c r="F39" s="62">
        <v>0</v>
      </c>
      <c r="G39" s="62"/>
      <c r="H39" s="62"/>
      <c r="I39" s="62"/>
      <c r="J39" s="62"/>
      <c r="K39" s="62"/>
      <c r="L39" s="62"/>
      <c r="M39" s="62"/>
      <c r="N39" s="62"/>
      <c r="O39" s="62"/>
      <c r="P39" s="62"/>
      <c r="Q39" s="62"/>
    </row>
    <row r="40" spans="1:17">
      <c r="A40" s="58" t="s">
        <v>28</v>
      </c>
      <c r="B40" s="59"/>
      <c r="C40" s="72" t="s">
        <v>487</v>
      </c>
      <c r="D40" s="59"/>
      <c r="E40" s="61"/>
      <c r="F40" s="62">
        <v>0</v>
      </c>
      <c r="G40" s="62"/>
      <c r="H40" s="62"/>
      <c r="I40" s="62"/>
      <c r="J40" s="62"/>
      <c r="K40" s="62"/>
      <c r="L40" s="62"/>
      <c r="M40" s="62"/>
      <c r="N40" s="62"/>
      <c r="O40" s="62"/>
      <c r="P40" s="62"/>
      <c r="Q40" s="62"/>
    </row>
    <row r="41" spans="1:17" ht="25.5">
      <c r="A41" s="58" t="s">
        <v>28</v>
      </c>
      <c r="B41" s="59"/>
      <c r="C41" s="75" t="s">
        <v>488</v>
      </c>
      <c r="D41" s="59"/>
      <c r="E41" s="61"/>
      <c r="F41" s="62">
        <v>0</v>
      </c>
      <c r="G41" s="62"/>
      <c r="H41" s="62"/>
      <c r="I41" s="62"/>
      <c r="J41" s="62"/>
      <c r="K41" s="62"/>
      <c r="L41" s="62"/>
      <c r="M41" s="62"/>
      <c r="N41" s="62"/>
      <c r="O41" s="62"/>
      <c r="P41" s="62"/>
      <c r="Q41" s="62"/>
    </row>
    <row r="42" spans="1:17">
      <c r="A42" s="58">
        <v>16</v>
      </c>
      <c r="B42" s="59" t="s">
        <v>175</v>
      </c>
      <c r="C42" s="60" t="s">
        <v>467</v>
      </c>
      <c r="D42" s="59"/>
      <c r="E42" s="61" t="s">
        <v>56</v>
      </c>
      <c r="F42" s="62">
        <v>66</v>
      </c>
      <c r="G42" s="62"/>
      <c r="H42" s="62"/>
      <c r="I42" s="62"/>
      <c r="J42" s="62"/>
      <c r="K42" s="62"/>
      <c r="L42" s="62"/>
      <c r="M42" s="62"/>
      <c r="N42" s="62"/>
      <c r="O42" s="62"/>
      <c r="P42" s="62"/>
      <c r="Q42" s="62"/>
    </row>
    <row r="43" spans="1:17">
      <c r="A43" s="58">
        <v>17</v>
      </c>
      <c r="B43" s="59" t="s">
        <v>175</v>
      </c>
      <c r="C43" s="60" t="s">
        <v>477</v>
      </c>
      <c r="D43" s="59"/>
      <c r="E43" s="61" t="s">
        <v>56</v>
      </c>
      <c r="F43" s="62">
        <v>66</v>
      </c>
      <c r="G43" s="62"/>
      <c r="H43" s="62"/>
      <c r="I43" s="62"/>
      <c r="J43" s="62"/>
      <c r="K43" s="62"/>
      <c r="L43" s="62"/>
      <c r="M43" s="62"/>
      <c r="N43" s="62"/>
      <c r="O43" s="62"/>
      <c r="P43" s="62"/>
      <c r="Q43" s="62"/>
    </row>
    <row r="44" spans="1:17" ht="25.5">
      <c r="A44" s="58">
        <v>18</v>
      </c>
      <c r="B44" s="59" t="s">
        <v>175</v>
      </c>
      <c r="C44" s="60" t="s">
        <v>489</v>
      </c>
      <c r="D44" s="59"/>
      <c r="E44" s="61" t="s">
        <v>56</v>
      </c>
      <c r="F44" s="62">
        <v>66</v>
      </c>
      <c r="G44" s="62"/>
      <c r="H44" s="62"/>
      <c r="I44" s="62"/>
      <c r="J44" s="62"/>
      <c r="K44" s="62"/>
      <c r="L44" s="62"/>
      <c r="M44" s="62"/>
      <c r="N44" s="62"/>
      <c r="O44" s="62"/>
      <c r="P44" s="62"/>
      <c r="Q44" s="62"/>
    </row>
    <row r="45" spans="1:17">
      <c r="A45" s="58" t="s">
        <v>28</v>
      </c>
      <c r="B45" s="59"/>
      <c r="C45" s="60"/>
      <c r="D45" s="59"/>
      <c r="E45" s="61"/>
      <c r="F45" s="62">
        <v>0</v>
      </c>
      <c r="G45" s="62"/>
      <c r="H45" s="62"/>
      <c r="I45" s="62"/>
      <c r="J45" s="62"/>
      <c r="K45" s="62"/>
      <c r="L45" s="62"/>
      <c r="M45" s="62"/>
      <c r="N45" s="62"/>
      <c r="O45" s="62"/>
      <c r="P45" s="62"/>
      <c r="Q45" s="62"/>
    </row>
    <row r="46" spans="1:17">
      <c r="A46" s="58" t="s">
        <v>28</v>
      </c>
      <c r="B46" s="59"/>
      <c r="C46" s="72" t="s">
        <v>490</v>
      </c>
      <c r="D46" s="59"/>
      <c r="E46" s="61"/>
      <c r="F46" s="62">
        <v>0</v>
      </c>
      <c r="G46" s="62"/>
      <c r="H46" s="62"/>
      <c r="I46" s="62"/>
      <c r="J46" s="62"/>
      <c r="K46" s="62"/>
      <c r="L46" s="62"/>
      <c r="M46" s="62"/>
      <c r="N46" s="62"/>
      <c r="O46" s="62"/>
      <c r="P46" s="62"/>
      <c r="Q46" s="62"/>
    </row>
    <row r="47" spans="1:17" ht="25.5">
      <c r="A47" s="58" t="s">
        <v>28</v>
      </c>
      <c r="B47" s="59"/>
      <c r="C47" s="75" t="s">
        <v>491</v>
      </c>
      <c r="D47" s="59"/>
      <c r="E47" s="61"/>
      <c r="F47" s="62">
        <v>0</v>
      </c>
      <c r="G47" s="62"/>
      <c r="H47" s="62"/>
      <c r="I47" s="62"/>
      <c r="J47" s="62"/>
      <c r="K47" s="62"/>
      <c r="L47" s="62"/>
      <c r="M47" s="62"/>
      <c r="N47" s="62"/>
      <c r="O47" s="62"/>
      <c r="P47" s="62"/>
      <c r="Q47" s="62"/>
    </row>
    <row r="48" spans="1:17" ht="38.25">
      <c r="A48" s="58">
        <v>19</v>
      </c>
      <c r="B48" s="59" t="s">
        <v>175</v>
      </c>
      <c r="C48" s="92" t="s">
        <v>2862</v>
      </c>
      <c r="D48" s="59"/>
      <c r="E48" s="61" t="s">
        <v>108</v>
      </c>
      <c r="F48" s="62">
        <f>ROUND(83*0.15,2)</f>
        <v>12.45</v>
      </c>
      <c r="G48" s="62"/>
      <c r="H48" s="62"/>
      <c r="I48" s="62"/>
      <c r="J48" s="62"/>
      <c r="K48" s="62"/>
      <c r="L48" s="62"/>
      <c r="M48" s="62"/>
      <c r="N48" s="62"/>
      <c r="O48" s="62"/>
      <c r="P48" s="62"/>
      <c r="Q48" s="62"/>
    </row>
    <row r="49" spans="1:17">
      <c r="A49" s="58" t="s">
        <v>28</v>
      </c>
      <c r="B49" s="59"/>
      <c r="C49" s="60"/>
      <c r="D49" s="59"/>
      <c r="E49" s="61"/>
      <c r="F49" s="62">
        <v>0</v>
      </c>
      <c r="G49" s="62"/>
      <c r="H49" s="62"/>
      <c r="I49" s="62"/>
      <c r="J49" s="62"/>
      <c r="K49" s="62"/>
      <c r="L49" s="62"/>
      <c r="M49" s="62"/>
      <c r="N49" s="62"/>
      <c r="O49" s="62"/>
      <c r="P49" s="62"/>
      <c r="Q49" s="62"/>
    </row>
    <row r="50" spans="1:17">
      <c r="A50" s="58" t="s">
        <v>28</v>
      </c>
      <c r="B50" s="59"/>
      <c r="C50" s="72" t="s">
        <v>492</v>
      </c>
      <c r="D50" s="59"/>
      <c r="E50" s="61"/>
      <c r="F50" s="62">
        <v>0</v>
      </c>
      <c r="G50" s="62"/>
      <c r="H50" s="62"/>
      <c r="I50" s="62"/>
      <c r="J50" s="62"/>
      <c r="K50" s="62"/>
      <c r="L50" s="62"/>
      <c r="M50" s="62"/>
      <c r="N50" s="62"/>
      <c r="O50" s="62"/>
      <c r="P50" s="62"/>
      <c r="Q50" s="62"/>
    </row>
    <row r="51" spans="1:17" ht="38.25">
      <c r="A51" s="58" t="s">
        <v>28</v>
      </c>
      <c r="B51" s="59"/>
      <c r="C51" s="75" t="s">
        <v>493</v>
      </c>
      <c r="D51" s="59"/>
      <c r="E51" s="61"/>
      <c r="F51" s="62">
        <v>0</v>
      </c>
      <c r="G51" s="62"/>
      <c r="H51" s="62"/>
      <c r="I51" s="62"/>
      <c r="J51" s="62"/>
      <c r="K51" s="62"/>
      <c r="L51" s="62"/>
      <c r="M51" s="62"/>
      <c r="N51" s="62"/>
      <c r="O51" s="62"/>
      <c r="P51" s="62"/>
      <c r="Q51" s="62"/>
    </row>
    <row r="52" spans="1:17">
      <c r="A52" s="58">
        <v>20</v>
      </c>
      <c r="B52" s="59" t="s">
        <v>175</v>
      </c>
      <c r="C52" s="60" t="s">
        <v>481</v>
      </c>
      <c r="D52" s="59"/>
      <c r="E52" s="61" t="s">
        <v>56</v>
      </c>
      <c r="F52" s="62">
        <v>11</v>
      </c>
      <c r="G52" s="62"/>
      <c r="H52" s="62"/>
      <c r="I52" s="62"/>
      <c r="J52" s="62"/>
      <c r="K52" s="62"/>
      <c r="L52" s="62"/>
      <c r="M52" s="62"/>
      <c r="N52" s="62"/>
      <c r="O52" s="62"/>
      <c r="P52" s="62"/>
      <c r="Q52" s="62"/>
    </row>
    <row r="53" spans="1:17">
      <c r="A53" s="58">
        <v>21</v>
      </c>
      <c r="B53" s="59" t="s">
        <v>175</v>
      </c>
      <c r="C53" s="92" t="s">
        <v>2291</v>
      </c>
      <c r="D53" s="59"/>
      <c r="E53" s="61" t="s">
        <v>56</v>
      </c>
      <c r="F53" s="62">
        <v>11</v>
      </c>
      <c r="G53" s="62"/>
      <c r="H53" s="62"/>
      <c r="I53" s="62"/>
      <c r="J53" s="62"/>
      <c r="K53" s="62"/>
      <c r="L53" s="62"/>
      <c r="M53" s="62"/>
      <c r="N53" s="62"/>
      <c r="O53" s="62"/>
      <c r="P53" s="62"/>
      <c r="Q53" s="62"/>
    </row>
    <row r="54" spans="1:17" ht="25.5">
      <c r="A54" s="58">
        <v>22</v>
      </c>
      <c r="B54" s="59" t="s">
        <v>175</v>
      </c>
      <c r="C54" s="60" t="s">
        <v>494</v>
      </c>
      <c r="D54" s="59"/>
      <c r="E54" s="61" t="s">
        <v>56</v>
      </c>
      <c r="F54" s="62">
        <v>11</v>
      </c>
      <c r="G54" s="62"/>
      <c r="H54" s="62"/>
      <c r="I54" s="62"/>
      <c r="J54" s="62"/>
      <c r="K54" s="62"/>
      <c r="L54" s="62"/>
      <c r="M54" s="62"/>
      <c r="N54" s="62"/>
      <c r="O54" s="62"/>
      <c r="P54" s="62"/>
      <c r="Q54" s="62"/>
    </row>
    <row r="55" spans="1:17">
      <c r="A55" s="58" t="s">
        <v>28</v>
      </c>
      <c r="B55" s="59"/>
      <c r="C55" s="60"/>
      <c r="D55" s="59"/>
      <c r="E55" s="61"/>
      <c r="F55" s="62">
        <v>0</v>
      </c>
      <c r="G55" s="62"/>
      <c r="H55" s="62"/>
      <c r="I55" s="62"/>
      <c r="J55" s="62"/>
      <c r="K55" s="62"/>
      <c r="L55" s="62"/>
      <c r="M55" s="62"/>
      <c r="N55" s="62"/>
      <c r="O55" s="62"/>
      <c r="P55" s="62"/>
      <c r="Q55" s="62"/>
    </row>
    <row r="56" spans="1:17">
      <c r="A56" s="58" t="s">
        <v>28</v>
      </c>
      <c r="B56" s="59"/>
      <c r="C56" s="72" t="s">
        <v>495</v>
      </c>
      <c r="D56" s="59"/>
      <c r="E56" s="61"/>
      <c r="F56" s="62">
        <v>0</v>
      </c>
      <c r="G56" s="62"/>
      <c r="H56" s="62"/>
      <c r="I56" s="62"/>
      <c r="J56" s="62"/>
      <c r="K56" s="62"/>
      <c r="L56" s="62"/>
      <c r="M56" s="62"/>
      <c r="N56" s="62"/>
      <c r="O56" s="62"/>
      <c r="P56" s="62"/>
      <c r="Q56" s="62"/>
    </row>
    <row r="57" spans="1:17" ht="38.25">
      <c r="A57" s="58" t="s">
        <v>28</v>
      </c>
      <c r="B57" s="59"/>
      <c r="C57" s="75" t="s">
        <v>496</v>
      </c>
      <c r="D57" s="59"/>
      <c r="E57" s="61"/>
      <c r="F57" s="62">
        <v>0</v>
      </c>
      <c r="G57" s="62"/>
      <c r="H57" s="62"/>
      <c r="I57" s="62"/>
      <c r="J57" s="62"/>
      <c r="K57" s="62"/>
      <c r="L57" s="62"/>
      <c r="M57" s="62"/>
      <c r="N57" s="62"/>
      <c r="O57" s="62"/>
      <c r="P57" s="62"/>
      <c r="Q57" s="62"/>
    </row>
    <row r="58" spans="1:17">
      <c r="A58" s="58">
        <v>23</v>
      </c>
      <c r="B58" s="59" t="s">
        <v>175</v>
      </c>
      <c r="C58" s="60" t="s">
        <v>497</v>
      </c>
      <c r="D58" s="59"/>
      <c r="E58" s="61" t="s">
        <v>56</v>
      </c>
      <c r="F58" s="62">
        <v>8</v>
      </c>
      <c r="G58" s="62"/>
      <c r="H58" s="62"/>
      <c r="I58" s="62"/>
      <c r="J58" s="62"/>
      <c r="K58" s="62"/>
      <c r="L58" s="62"/>
      <c r="M58" s="62"/>
      <c r="N58" s="62"/>
      <c r="O58" s="62"/>
      <c r="P58" s="62"/>
      <c r="Q58" s="62"/>
    </row>
    <row r="59" spans="1:17">
      <c r="A59" s="58">
        <v>24</v>
      </c>
      <c r="B59" s="59" t="s">
        <v>175</v>
      </c>
      <c r="C59" s="92" t="s">
        <v>2292</v>
      </c>
      <c r="D59" s="59"/>
      <c r="E59" s="61" t="s">
        <v>56</v>
      </c>
      <c r="F59" s="62">
        <v>8</v>
      </c>
      <c r="G59" s="62"/>
      <c r="H59" s="62"/>
      <c r="I59" s="62"/>
      <c r="J59" s="62"/>
      <c r="K59" s="62"/>
      <c r="L59" s="62"/>
      <c r="M59" s="62"/>
      <c r="N59" s="62"/>
      <c r="O59" s="62"/>
      <c r="P59" s="62"/>
      <c r="Q59" s="62"/>
    </row>
    <row r="60" spans="1:17" ht="25.5">
      <c r="A60" s="58">
        <v>25</v>
      </c>
      <c r="B60" s="59" t="s">
        <v>175</v>
      </c>
      <c r="C60" s="60" t="s">
        <v>499</v>
      </c>
      <c r="D60" s="59"/>
      <c r="E60" s="61" t="s">
        <v>56</v>
      </c>
      <c r="F60" s="62">
        <v>8</v>
      </c>
      <c r="G60" s="62"/>
      <c r="H60" s="62"/>
      <c r="I60" s="62"/>
      <c r="J60" s="62"/>
      <c r="K60" s="62"/>
      <c r="L60" s="62"/>
      <c r="M60" s="62"/>
      <c r="N60" s="62"/>
      <c r="O60" s="62"/>
      <c r="P60" s="62"/>
      <c r="Q60" s="62"/>
    </row>
    <row r="61" spans="1:17">
      <c r="A61" s="58" t="s">
        <v>28</v>
      </c>
      <c r="B61" s="59"/>
      <c r="C61" s="60"/>
      <c r="D61" s="59"/>
      <c r="E61" s="61"/>
      <c r="F61" s="62">
        <v>0</v>
      </c>
      <c r="G61" s="62"/>
      <c r="H61" s="62"/>
      <c r="I61" s="62"/>
      <c r="J61" s="62"/>
      <c r="K61" s="62"/>
      <c r="L61" s="62"/>
      <c r="M61" s="62"/>
      <c r="N61" s="62"/>
      <c r="O61" s="62"/>
      <c r="P61" s="62"/>
      <c r="Q61" s="62"/>
    </row>
    <row r="62" spans="1:17">
      <c r="A62" s="58" t="s">
        <v>28</v>
      </c>
      <c r="B62" s="59"/>
      <c r="C62" s="72" t="s">
        <v>500</v>
      </c>
      <c r="D62" s="59"/>
      <c r="E62" s="61"/>
      <c r="F62" s="62">
        <v>0</v>
      </c>
      <c r="G62" s="62"/>
      <c r="H62" s="62"/>
      <c r="I62" s="62"/>
      <c r="J62" s="62"/>
      <c r="K62" s="62"/>
      <c r="L62" s="62"/>
      <c r="M62" s="62"/>
      <c r="N62" s="62"/>
      <c r="O62" s="62"/>
      <c r="P62" s="62"/>
      <c r="Q62" s="62"/>
    </row>
    <row r="63" spans="1:17" ht="25.5">
      <c r="A63" s="58" t="s">
        <v>28</v>
      </c>
      <c r="B63" s="59"/>
      <c r="C63" s="75" t="s">
        <v>501</v>
      </c>
      <c r="D63" s="59"/>
      <c r="E63" s="61"/>
      <c r="F63" s="62">
        <v>0</v>
      </c>
      <c r="G63" s="62"/>
      <c r="H63" s="62"/>
      <c r="I63" s="62"/>
      <c r="J63" s="62"/>
      <c r="K63" s="62"/>
      <c r="L63" s="62"/>
      <c r="M63" s="62"/>
      <c r="N63" s="62"/>
      <c r="O63" s="62"/>
      <c r="P63" s="62"/>
      <c r="Q63" s="62"/>
    </row>
    <row r="64" spans="1:17">
      <c r="A64" s="58">
        <v>26</v>
      </c>
      <c r="B64" s="59" t="s">
        <v>175</v>
      </c>
      <c r="C64" s="60" t="s">
        <v>497</v>
      </c>
      <c r="D64" s="59"/>
      <c r="E64" s="61" t="s">
        <v>56</v>
      </c>
      <c r="F64" s="62">
        <v>55</v>
      </c>
      <c r="G64" s="62"/>
      <c r="H64" s="62"/>
      <c r="I64" s="62"/>
      <c r="J64" s="62"/>
      <c r="K64" s="62"/>
      <c r="L64" s="62"/>
      <c r="M64" s="62"/>
      <c r="N64" s="62"/>
      <c r="O64" s="62"/>
      <c r="P64" s="62"/>
      <c r="Q64" s="62"/>
    </row>
    <row r="65" spans="1:17">
      <c r="A65" s="58">
        <v>27</v>
      </c>
      <c r="B65" s="59" t="s">
        <v>175</v>
      </c>
      <c r="C65" s="60" t="s">
        <v>498</v>
      </c>
      <c r="D65" s="59"/>
      <c r="E65" s="61" t="s">
        <v>56</v>
      </c>
      <c r="F65" s="62">
        <v>55</v>
      </c>
      <c r="G65" s="62"/>
      <c r="H65" s="62"/>
      <c r="I65" s="62"/>
      <c r="J65" s="62"/>
      <c r="K65" s="62"/>
      <c r="L65" s="62"/>
      <c r="M65" s="62"/>
      <c r="N65" s="62"/>
      <c r="O65" s="62"/>
      <c r="P65" s="62"/>
      <c r="Q65" s="62"/>
    </row>
    <row r="66" spans="1:17" ht="25.5">
      <c r="A66" s="58">
        <v>28</v>
      </c>
      <c r="B66" s="59" t="s">
        <v>175</v>
      </c>
      <c r="C66" s="60" t="s">
        <v>482</v>
      </c>
      <c r="D66" s="59"/>
      <c r="E66" s="61" t="s">
        <v>56</v>
      </c>
      <c r="F66" s="62">
        <v>55</v>
      </c>
      <c r="G66" s="62"/>
      <c r="H66" s="62"/>
      <c r="I66" s="62"/>
      <c r="J66" s="62"/>
      <c r="K66" s="62"/>
      <c r="L66" s="62"/>
      <c r="M66" s="62"/>
      <c r="N66" s="62"/>
      <c r="O66" s="62"/>
      <c r="P66" s="62"/>
      <c r="Q66" s="62"/>
    </row>
    <row r="67" spans="1:17">
      <c r="A67" s="58" t="s">
        <v>28</v>
      </c>
      <c r="B67" s="59"/>
      <c r="C67" s="60"/>
      <c r="D67" s="59"/>
      <c r="E67" s="61"/>
      <c r="F67" s="62">
        <v>0</v>
      </c>
      <c r="G67" s="62"/>
      <c r="H67" s="62"/>
      <c r="I67" s="62"/>
      <c r="J67" s="62"/>
      <c r="K67" s="62"/>
      <c r="L67" s="62"/>
      <c r="M67" s="62"/>
      <c r="N67" s="62"/>
      <c r="O67" s="62"/>
      <c r="P67" s="62"/>
      <c r="Q67" s="62"/>
    </row>
    <row r="68" spans="1:17">
      <c r="A68" s="58" t="s">
        <v>28</v>
      </c>
      <c r="B68" s="59"/>
      <c r="C68" s="72" t="s">
        <v>502</v>
      </c>
      <c r="D68" s="59"/>
      <c r="E68" s="61"/>
      <c r="F68" s="62">
        <v>0</v>
      </c>
      <c r="G68" s="62"/>
      <c r="H68" s="62"/>
      <c r="I68" s="62"/>
      <c r="J68" s="62"/>
      <c r="K68" s="62"/>
      <c r="L68" s="62"/>
      <c r="M68" s="62"/>
      <c r="N68" s="62"/>
      <c r="O68" s="62"/>
      <c r="P68" s="62"/>
      <c r="Q68" s="62"/>
    </row>
    <row r="69" spans="1:17" ht="25.5">
      <c r="A69" s="58" t="s">
        <v>28</v>
      </c>
      <c r="B69" s="59"/>
      <c r="C69" s="161" t="s">
        <v>2293</v>
      </c>
      <c r="D69" s="59"/>
      <c r="E69" s="61"/>
      <c r="F69" s="62">
        <v>0</v>
      </c>
      <c r="G69" s="62"/>
      <c r="H69" s="62"/>
      <c r="I69" s="62"/>
      <c r="J69" s="62"/>
      <c r="K69" s="62"/>
      <c r="L69" s="62"/>
      <c r="M69" s="62"/>
      <c r="N69" s="62"/>
      <c r="O69" s="62"/>
      <c r="P69" s="62"/>
      <c r="Q69" s="62"/>
    </row>
    <row r="70" spans="1:17" ht="25.5">
      <c r="A70" s="58">
        <v>29</v>
      </c>
      <c r="B70" s="59" t="s">
        <v>175</v>
      </c>
      <c r="C70" s="92" t="s">
        <v>2294</v>
      </c>
      <c r="D70" s="59"/>
      <c r="E70" s="61" t="s">
        <v>56</v>
      </c>
      <c r="F70" s="62">
        <v>18.5</v>
      </c>
      <c r="G70" s="62"/>
      <c r="H70" s="62"/>
      <c r="I70" s="62"/>
      <c r="J70" s="62"/>
      <c r="K70" s="62"/>
      <c r="L70" s="62"/>
      <c r="M70" s="62"/>
      <c r="N70" s="62"/>
      <c r="O70" s="62"/>
      <c r="P70" s="62"/>
      <c r="Q70" s="62"/>
    </row>
    <row r="71" spans="1:17">
      <c r="A71" s="58">
        <v>30</v>
      </c>
      <c r="B71" s="59" t="s">
        <v>175</v>
      </c>
      <c r="C71" s="92" t="s">
        <v>2295</v>
      </c>
      <c r="D71" s="59"/>
      <c r="E71" s="61" t="s">
        <v>56</v>
      </c>
      <c r="F71" s="62">
        <v>18.5</v>
      </c>
      <c r="G71" s="62"/>
      <c r="H71" s="62"/>
      <c r="I71" s="62"/>
      <c r="J71" s="62"/>
      <c r="K71" s="62"/>
      <c r="L71" s="62"/>
      <c r="M71" s="62"/>
      <c r="N71" s="62"/>
      <c r="O71" s="62"/>
      <c r="P71" s="62"/>
      <c r="Q71" s="62"/>
    </row>
    <row r="72" spans="1:17" ht="25.5">
      <c r="A72" s="58">
        <v>31</v>
      </c>
      <c r="B72" s="59" t="s">
        <v>175</v>
      </c>
      <c r="C72" s="60" t="s">
        <v>503</v>
      </c>
      <c r="D72" s="59"/>
      <c r="E72" s="61" t="s">
        <v>56</v>
      </c>
      <c r="F72" s="62">
        <v>18.5</v>
      </c>
      <c r="G72" s="62"/>
      <c r="H72" s="62"/>
      <c r="I72" s="62"/>
      <c r="J72" s="62"/>
      <c r="K72" s="62"/>
      <c r="L72" s="62"/>
      <c r="M72" s="62"/>
      <c r="N72" s="62"/>
      <c r="O72" s="62"/>
      <c r="P72" s="62"/>
      <c r="Q72" s="62"/>
    </row>
    <row r="73" spans="1:17">
      <c r="A73" s="58" t="s">
        <v>28</v>
      </c>
      <c r="B73" s="59"/>
      <c r="C73" s="60"/>
      <c r="D73" s="59"/>
      <c r="E73" s="61"/>
      <c r="F73" s="62">
        <v>0</v>
      </c>
      <c r="G73" s="62">
        <v>0</v>
      </c>
      <c r="H73" s="62">
        <v>0</v>
      </c>
      <c r="I73" s="62">
        <f t="shared" ref="I73" si="5">+ROUND(H73*G73,2)</f>
        <v>0</v>
      </c>
      <c r="J73" s="87"/>
      <c r="K73" s="87"/>
      <c r="L73" s="62">
        <f t="shared" ref="L73" si="6">+I73+J73+K73</f>
        <v>0</v>
      </c>
      <c r="M73" s="62">
        <f t="shared" ref="M73" si="7">+ROUND(G73*$F73,2)</f>
        <v>0</v>
      </c>
      <c r="N73" s="62">
        <f t="shared" ref="N73:P73" si="8">+ROUND(I73*$F73,2)</f>
        <v>0</v>
      </c>
      <c r="O73" s="62">
        <f t="shared" si="8"/>
        <v>0</v>
      </c>
      <c r="P73" s="62">
        <f t="shared" si="8"/>
        <v>0</v>
      </c>
      <c r="Q73" s="62">
        <f t="shared" ref="Q73" si="9">+N73+O73+P73</f>
        <v>0</v>
      </c>
    </row>
    <row r="74" spans="1:17">
      <c r="A74" s="63"/>
      <c r="B74" s="63"/>
      <c r="C74" s="64" t="s">
        <v>52</v>
      </c>
      <c r="D74" s="63"/>
      <c r="E74" s="63"/>
      <c r="F74" s="65"/>
      <c r="G74" s="65"/>
      <c r="H74" s="65"/>
      <c r="I74" s="65"/>
      <c r="J74" s="65"/>
      <c r="K74" s="65"/>
      <c r="L74" s="65"/>
      <c r="M74" s="65">
        <f>SUM(M9:M73)</f>
        <v>0</v>
      </c>
      <c r="N74" s="65">
        <f>SUM(N9:N73)</f>
        <v>0</v>
      </c>
      <c r="O74" s="65">
        <f>SUM(O9:O73)</f>
        <v>0</v>
      </c>
      <c r="P74" s="65">
        <f>SUM(P9:P73)</f>
        <v>0</v>
      </c>
      <c r="Q74" s="65">
        <f>SUM(Q9:Q73)</f>
        <v>0</v>
      </c>
    </row>
    <row r="75" spans="1:17">
      <c r="A75" s="66"/>
      <c r="B75" s="66"/>
      <c r="C75" s="92" t="s">
        <v>2198</v>
      </c>
      <c r="D75" s="66"/>
      <c r="E75" s="66" t="s">
        <v>60</v>
      </c>
      <c r="F75" s="127">
        <f>' 1-1'!$F$35</f>
        <v>0</v>
      </c>
      <c r="G75" s="68"/>
      <c r="H75" s="68"/>
      <c r="I75" s="68"/>
      <c r="J75" s="68"/>
      <c r="K75" s="68"/>
      <c r="L75" s="68"/>
      <c r="M75" s="68"/>
      <c r="N75" s="68"/>
      <c r="O75" s="62">
        <f>ROUND(O74*F75%,2)</f>
        <v>0</v>
      </c>
      <c r="P75" s="68"/>
      <c r="Q75" s="62">
        <f>O75</f>
        <v>0</v>
      </c>
    </row>
    <row r="76" spans="1:17">
      <c r="A76" s="63"/>
      <c r="B76" s="63"/>
      <c r="C76" s="64" t="s">
        <v>2438</v>
      </c>
      <c r="D76" s="63"/>
      <c r="E76" s="63" t="s">
        <v>61</v>
      </c>
      <c r="F76" s="65"/>
      <c r="G76" s="65"/>
      <c r="H76" s="65"/>
      <c r="I76" s="65"/>
      <c r="J76" s="65"/>
      <c r="K76" s="65"/>
      <c r="L76" s="65"/>
      <c r="M76" s="65">
        <f t="shared" ref="M76:Q76" si="10">SUM(M74:M75)</f>
        <v>0</v>
      </c>
      <c r="N76" s="65">
        <f t="shared" si="10"/>
        <v>0</v>
      </c>
      <c r="O76" s="65">
        <f t="shared" si="10"/>
        <v>0</v>
      </c>
      <c r="P76" s="65">
        <f t="shared" si="10"/>
        <v>0</v>
      </c>
      <c r="Q76" s="65">
        <f t="shared" si="10"/>
        <v>0</v>
      </c>
    </row>
  </sheetData>
  <autoFilter ref="A9:Q76"/>
  <mergeCells count="8">
    <mergeCell ref="G7:L7"/>
    <mergeCell ref="M7:Q7"/>
    <mergeCell ref="A7:A8"/>
    <mergeCell ref="B7:B8"/>
    <mergeCell ref="C7:C8"/>
    <mergeCell ref="D7:D8"/>
    <mergeCell ref="E7:E8"/>
    <mergeCell ref="F7:F8"/>
  </mergeCells>
  <conditionalFormatting sqref="C9:C73">
    <cfRule type="expression" dxfId="104" priority="436"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6">
    <pageSetUpPr fitToPage="1"/>
  </sheetPr>
  <dimension ref="A1:Q78"/>
  <sheetViews>
    <sheetView showZeros="0" defaultGridColor="0" colorId="23" zoomScaleNormal="100" zoomScaleSheetLayoutView="100" workbookViewId="0">
      <pane ySplit="9" topLeftCell="A67" activePane="bottomLeft" state="frozen"/>
      <selection activeCell="G22" sqref="G22"/>
      <selection pane="bottomLeft" activeCell="A5" sqref="A5:XFD5"/>
    </sheetView>
  </sheetViews>
  <sheetFormatPr defaultRowHeight="15" outlineLevelCol="1"/>
  <cols>
    <col min="1" max="1" width="4.425781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2565</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Q78</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459</v>
      </c>
      <c r="D10" s="59"/>
      <c r="E10" s="61"/>
      <c r="F10" s="62">
        <v>0</v>
      </c>
      <c r="G10" s="62">
        <v>0</v>
      </c>
      <c r="H10" s="62">
        <v>0</v>
      </c>
      <c r="I10" s="62">
        <f t="shared" ref="I10:I13" si="0">+ROUND(H10*G10,2)</f>
        <v>0</v>
      </c>
      <c r="J10" s="62">
        <v>0</v>
      </c>
      <c r="K10" s="62">
        <v>0</v>
      </c>
      <c r="L10" s="62">
        <f t="shared" ref="L10:L13" si="1">+I10+J10+K10</f>
        <v>0</v>
      </c>
      <c r="M10" s="62">
        <f t="shared" ref="M10:M13" si="2">+ROUND(G10*$F10,2)</f>
        <v>0</v>
      </c>
      <c r="N10" s="62">
        <f t="shared" ref="N10:P13" si="3">+ROUND(I10*$F10,2)</f>
        <v>0</v>
      </c>
      <c r="O10" s="62">
        <f t="shared" si="3"/>
        <v>0</v>
      </c>
      <c r="P10" s="62">
        <f t="shared" si="3"/>
        <v>0</v>
      </c>
      <c r="Q10" s="62">
        <f t="shared" ref="Q10:Q13" si="4">+N10+O10+P10</f>
        <v>0</v>
      </c>
    </row>
    <row r="11" spans="1:17">
      <c r="A11" s="58" t="s">
        <v>28</v>
      </c>
      <c r="B11" s="59"/>
      <c r="C11" s="60"/>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ht="25.5">
      <c r="A12" s="58" t="s">
        <v>28</v>
      </c>
      <c r="B12" s="59"/>
      <c r="C12" s="72" t="s">
        <v>465</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ht="25.5">
      <c r="A13" s="58" t="s">
        <v>28</v>
      </c>
      <c r="B13" s="59"/>
      <c r="C13" s="75" t="s">
        <v>466</v>
      </c>
      <c r="D13" s="59"/>
      <c r="E13" s="61"/>
      <c r="F13" s="62">
        <v>0</v>
      </c>
      <c r="G13" s="62">
        <v>0</v>
      </c>
      <c r="H13" s="62">
        <v>0</v>
      </c>
      <c r="I13" s="62">
        <f t="shared" si="0"/>
        <v>0</v>
      </c>
      <c r="J13" s="62">
        <v>0</v>
      </c>
      <c r="K13" s="62">
        <v>0</v>
      </c>
      <c r="L13" s="62">
        <f t="shared" si="1"/>
        <v>0</v>
      </c>
      <c r="M13" s="62">
        <f t="shared" si="2"/>
        <v>0</v>
      </c>
      <c r="N13" s="62">
        <f t="shared" si="3"/>
        <v>0</v>
      </c>
      <c r="O13" s="62">
        <f t="shared" si="3"/>
        <v>0</v>
      </c>
      <c r="P13" s="62">
        <f t="shared" si="3"/>
        <v>0</v>
      </c>
      <c r="Q13" s="62">
        <f t="shared" si="4"/>
        <v>0</v>
      </c>
    </row>
    <row r="14" spans="1:17">
      <c r="A14" s="58">
        <v>1</v>
      </c>
      <c r="B14" s="59" t="s">
        <v>175</v>
      </c>
      <c r="C14" s="60" t="s">
        <v>467</v>
      </c>
      <c r="D14" s="59"/>
      <c r="E14" s="61" t="s">
        <v>56</v>
      </c>
      <c r="F14" s="62">
        <v>30</v>
      </c>
      <c r="G14" s="62"/>
      <c r="H14" s="62"/>
      <c r="I14" s="62"/>
      <c r="J14" s="62"/>
      <c r="K14" s="62"/>
      <c r="L14" s="62"/>
      <c r="M14" s="62"/>
      <c r="N14" s="62"/>
      <c r="O14" s="62"/>
      <c r="P14" s="62"/>
      <c r="Q14" s="62"/>
    </row>
    <row r="15" spans="1:17">
      <c r="A15" s="58">
        <v>2</v>
      </c>
      <c r="B15" s="59" t="s">
        <v>175</v>
      </c>
      <c r="C15" s="60" t="s">
        <v>468</v>
      </c>
      <c r="D15" s="59"/>
      <c r="E15" s="61" t="s">
        <v>56</v>
      </c>
      <c r="F15" s="62">
        <v>30</v>
      </c>
      <c r="G15" s="62"/>
      <c r="H15" s="62"/>
      <c r="I15" s="62"/>
      <c r="J15" s="62"/>
      <c r="K15" s="62"/>
      <c r="L15" s="62"/>
      <c r="M15" s="62"/>
      <c r="N15" s="62"/>
      <c r="O15" s="62"/>
      <c r="P15" s="62"/>
      <c r="Q15" s="62"/>
    </row>
    <row r="16" spans="1:17" ht="25.5">
      <c r="A16" s="58">
        <v>3</v>
      </c>
      <c r="B16" s="59" t="s">
        <v>175</v>
      </c>
      <c r="C16" s="60" t="s">
        <v>469</v>
      </c>
      <c r="D16" s="59"/>
      <c r="E16" s="61" t="s">
        <v>56</v>
      </c>
      <c r="F16" s="62">
        <v>30</v>
      </c>
      <c r="G16" s="62"/>
      <c r="H16" s="62"/>
      <c r="I16" s="62"/>
      <c r="J16" s="62"/>
      <c r="K16" s="62"/>
      <c r="L16" s="62"/>
      <c r="M16" s="62"/>
      <c r="N16" s="62"/>
      <c r="O16" s="62"/>
      <c r="P16" s="62"/>
      <c r="Q16" s="62"/>
    </row>
    <row r="17" spans="1:17">
      <c r="A17" s="58" t="s">
        <v>28</v>
      </c>
      <c r="B17" s="59"/>
      <c r="C17" s="60"/>
      <c r="D17" s="59"/>
      <c r="E17" s="61"/>
      <c r="F17" s="62">
        <v>0</v>
      </c>
      <c r="G17" s="62"/>
      <c r="H17" s="62"/>
      <c r="I17" s="62"/>
      <c r="J17" s="62"/>
      <c r="K17" s="62"/>
      <c r="L17" s="62"/>
      <c r="M17" s="62"/>
      <c r="N17" s="62"/>
      <c r="O17" s="62"/>
      <c r="P17" s="62"/>
      <c r="Q17" s="62"/>
    </row>
    <row r="18" spans="1:17">
      <c r="A18" s="58" t="s">
        <v>28</v>
      </c>
      <c r="B18" s="59"/>
      <c r="C18" s="72" t="s">
        <v>470</v>
      </c>
      <c r="D18" s="59"/>
      <c r="E18" s="61"/>
      <c r="F18" s="62">
        <v>0</v>
      </c>
      <c r="G18" s="62"/>
      <c r="H18" s="62"/>
      <c r="I18" s="62"/>
      <c r="J18" s="62"/>
      <c r="K18" s="62"/>
      <c r="L18" s="62"/>
      <c r="M18" s="62"/>
      <c r="N18" s="62"/>
      <c r="O18" s="62"/>
      <c r="P18" s="62"/>
      <c r="Q18" s="62"/>
    </row>
    <row r="19" spans="1:17">
      <c r="A19" s="58">
        <v>4</v>
      </c>
      <c r="B19" s="59" t="s">
        <v>175</v>
      </c>
      <c r="C19" s="60" t="s">
        <v>471</v>
      </c>
      <c r="D19" s="59"/>
      <c r="E19" s="61" t="s">
        <v>582</v>
      </c>
      <c r="F19" s="62">
        <v>5</v>
      </c>
      <c r="G19" s="62"/>
      <c r="H19" s="62"/>
      <c r="I19" s="62"/>
      <c r="J19" s="62"/>
      <c r="K19" s="62"/>
      <c r="L19" s="62"/>
      <c r="M19" s="62"/>
      <c r="N19" s="62"/>
      <c r="O19" s="62"/>
      <c r="P19" s="62"/>
      <c r="Q19" s="62"/>
    </row>
    <row r="20" spans="1:17">
      <c r="A20" s="58">
        <v>5</v>
      </c>
      <c r="B20" s="59" t="s">
        <v>175</v>
      </c>
      <c r="C20" s="60" t="s">
        <v>472</v>
      </c>
      <c r="D20" s="59"/>
      <c r="E20" s="61" t="s">
        <v>582</v>
      </c>
      <c r="F20" s="62">
        <v>31</v>
      </c>
      <c r="G20" s="62"/>
      <c r="H20" s="62"/>
      <c r="I20" s="62"/>
      <c r="J20" s="62"/>
      <c r="K20" s="62"/>
      <c r="L20" s="62"/>
      <c r="M20" s="62"/>
      <c r="N20" s="62"/>
      <c r="O20" s="62"/>
      <c r="P20" s="62"/>
      <c r="Q20" s="62"/>
    </row>
    <row r="21" spans="1:17">
      <c r="A21" s="58">
        <v>6</v>
      </c>
      <c r="B21" s="59" t="s">
        <v>175</v>
      </c>
      <c r="C21" s="60" t="s">
        <v>473</v>
      </c>
      <c r="D21" s="59"/>
      <c r="E21" s="61" t="s">
        <v>582</v>
      </c>
      <c r="F21" s="62">
        <v>4</v>
      </c>
      <c r="G21" s="62"/>
      <c r="H21" s="62"/>
      <c r="I21" s="62"/>
      <c r="J21" s="62"/>
      <c r="K21" s="62"/>
      <c r="L21" s="62"/>
      <c r="M21" s="62"/>
      <c r="N21" s="62"/>
      <c r="O21" s="62"/>
      <c r="P21" s="62"/>
      <c r="Q21" s="62"/>
    </row>
    <row r="22" spans="1:17">
      <c r="A22" s="58" t="s">
        <v>28</v>
      </c>
      <c r="B22" s="59"/>
      <c r="C22" s="60"/>
      <c r="D22" s="59"/>
      <c r="E22" s="61"/>
      <c r="F22" s="62">
        <v>0</v>
      </c>
      <c r="G22" s="62"/>
      <c r="H22" s="62"/>
      <c r="I22" s="62"/>
      <c r="J22" s="62"/>
      <c r="K22" s="62"/>
      <c r="L22" s="62"/>
      <c r="M22" s="62"/>
      <c r="N22" s="62"/>
      <c r="O22" s="62"/>
      <c r="P22" s="62"/>
      <c r="Q22" s="62"/>
    </row>
    <row r="23" spans="1:17">
      <c r="A23" s="58" t="s">
        <v>28</v>
      </c>
      <c r="B23" s="59"/>
      <c r="C23" s="72" t="s">
        <v>479</v>
      </c>
      <c r="D23" s="59"/>
      <c r="E23" s="61"/>
      <c r="F23" s="62">
        <v>0</v>
      </c>
      <c r="G23" s="62"/>
      <c r="H23" s="62"/>
      <c r="I23" s="62"/>
      <c r="J23" s="62"/>
      <c r="K23" s="62"/>
      <c r="L23" s="62"/>
      <c r="M23" s="62"/>
      <c r="N23" s="62"/>
      <c r="O23" s="62"/>
      <c r="P23" s="62"/>
      <c r="Q23" s="62"/>
    </row>
    <row r="24" spans="1:17" ht="38.25">
      <c r="A24" s="58" t="s">
        <v>28</v>
      </c>
      <c r="B24" s="59"/>
      <c r="C24" s="75" t="s">
        <v>480</v>
      </c>
      <c r="D24" s="59"/>
      <c r="E24" s="61"/>
      <c r="F24" s="62">
        <v>0</v>
      </c>
      <c r="G24" s="62"/>
      <c r="H24" s="62"/>
      <c r="I24" s="62"/>
      <c r="J24" s="62"/>
      <c r="K24" s="62"/>
      <c r="L24" s="62"/>
      <c r="M24" s="62"/>
      <c r="N24" s="62"/>
      <c r="O24" s="62"/>
      <c r="P24" s="62"/>
      <c r="Q24" s="62"/>
    </row>
    <row r="25" spans="1:17">
      <c r="A25" s="58">
        <v>7</v>
      </c>
      <c r="B25" s="59" t="s">
        <v>175</v>
      </c>
      <c r="C25" s="60" t="s">
        <v>481</v>
      </c>
      <c r="D25" s="59"/>
      <c r="E25" s="61" t="s">
        <v>56</v>
      </c>
      <c r="F25" s="62">
        <v>728.58</v>
      </c>
      <c r="G25" s="62"/>
      <c r="H25" s="62"/>
      <c r="I25" s="62"/>
      <c r="J25" s="62"/>
      <c r="K25" s="62"/>
      <c r="L25" s="62"/>
      <c r="M25" s="62"/>
      <c r="N25" s="62"/>
      <c r="O25" s="62"/>
      <c r="P25" s="62"/>
      <c r="Q25" s="62"/>
    </row>
    <row r="26" spans="1:17">
      <c r="A26" s="58">
        <v>8</v>
      </c>
      <c r="B26" s="59" t="s">
        <v>175</v>
      </c>
      <c r="C26" s="92" t="s">
        <v>2291</v>
      </c>
      <c r="D26" s="59"/>
      <c r="E26" s="61" t="s">
        <v>56</v>
      </c>
      <c r="F26" s="62">
        <v>728.58</v>
      </c>
      <c r="G26" s="62"/>
      <c r="H26" s="62"/>
      <c r="I26" s="62"/>
      <c r="J26" s="62"/>
      <c r="K26" s="62"/>
      <c r="L26" s="62"/>
      <c r="M26" s="62"/>
      <c r="N26" s="62"/>
      <c r="O26" s="62"/>
      <c r="P26" s="62"/>
      <c r="Q26" s="62"/>
    </row>
    <row r="27" spans="1:17" ht="25.5">
      <c r="A27" s="58">
        <v>9</v>
      </c>
      <c r="B27" s="59" t="s">
        <v>175</v>
      </c>
      <c r="C27" s="60" t="s">
        <v>482</v>
      </c>
      <c r="D27" s="59"/>
      <c r="E27" s="61" t="s">
        <v>56</v>
      </c>
      <c r="F27" s="62">
        <v>728.58</v>
      </c>
      <c r="G27" s="62"/>
      <c r="H27" s="62"/>
      <c r="I27" s="62"/>
      <c r="J27" s="62"/>
      <c r="K27" s="62"/>
      <c r="L27" s="62"/>
      <c r="M27" s="62"/>
      <c r="N27" s="62"/>
      <c r="O27" s="62"/>
      <c r="P27" s="62"/>
      <c r="Q27" s="62"/>
    </row>
    <row r="28" spans="1:17">
      <c r="A28" s="58" t="s">
        <v>28</v>
      </c>
      <c r="B28" s="59"/>
      <c r="C28" s="60"/>
      <c r="D28" s="59"/>
      <c r="E28" s="61"/>
      <c r="F28" s="62">
        <v>0</v>
      </c>
      <c r="G28" s="62"/>
      <c r="H28" s="62"/>
      <c r="I28" s="62"/>
      <c r="J28" s="62"/>
      <c r="K28" s="62"/>
      <c r="L28" s="62"/>
      <c r="M28" s="62"/>
      <c r="N28" s="62"/>
      <c r="O28" s="62"/>
      <c r="P28" s="62"/>
      <c r="Q28" s="62"/>
    </row>
    <row r="29" spans="1:17">
      <c r="A29" s="58" t="s">
        <v>28</v>
      </c>
      <c r="B29" s="59"/>
      <c r="C29" s="72" t="s">
        <v>483</v>
      </c>
      <c r="D29" s="59"/>
      <c r="E29" s="61"/>
      <c r="F29" s="62">
        <v>0</v>
      </c>
      <c r="G29" s="62"/>
      <c r="H29" s="62"/>
      <c r="I29" s="62"/>
      <c r="J29" s="62"/>
      <c r="K29" s="62"/>
      <c r="L29" s="62"/>
      <c r="M29" s="62"/>
      <c r="N29" s="62"/>
      <c r="O29" s="62"/>
      <c r="P29" s="62"/>
      <c r="Q29" s="62"/>
    </row>
    <row r="30" spans="1:17" ht="25.5">
      <c r="A30" s="58" t="s">
        <v>28</v>
      </c>
      <c r="B30" s="59"/>
      <c r="C30" s="75" t="s">
        <v>484</v>
      </c>
      <c r="D30" s="59"/>
      <c r="E30" s="61"/>
      <c r="F30" s="62">
        <v>0</v>
      </c>
      <c r="G30" s="62"/>
      <c r="H30" s="62"/>
      <c r="I30" s="62"/>
      <c r="J30" s="62"/>
      <c r="K30" s="62"/>
      <c r="L30" s="62"/>
      <c r="M30" s="62"/>
      <c r="N30" s="62"/>
      <c r="O30" s="62"/>
      <c r="P30" s="62"/>
      <c r="Q30" s="62"/>
    </row>
    <row r="31" spans="1:17">
      <c r="A31" s="58">
        <v>10</v>
      </c>
      <c r="B31" s="59" t="s">
        <v>175</v>
      </c>
      <c r="C31" s="60" t="s">
        <v>467</v>
      </c>
      <c r="D31" s="59"/>
      <c r="E31" s="61" t="s">
        <v>56</v>
      </c>
      <c r="F31" s="62">
        <v>772</v>
      </c>
      <c r="G31" s="62"/>
      <c r="H31" s="62"/>
      <c r="I31" s="62"/>
      <c r="J31" s="62"/>
      <c r="K31" s="62"/>
      <c r="L31" s="62"/>
      <c r="M31" s="62"/>
      <c r="N31" s="62"/>
      <c r="O31" s="62"/>
      <c r="P31" s="62"/>
      <c r="Q31" s="62"/>
    </row>
    <row r="32" spans="1:17">
      <c r="A32" s="58">
        <v>11</v>
      </c>
      <c r="B32" s="59" t="s">
        <v>175</v>
      </c>
      <c r="C32" s="60" t="s">
        <v>477</v>
      </c>
      <c r="D32" s="59"/>
      <c r="E32" s="61" t="s">
        <v>56</v>
      </c>
      <c r="F32" s="62">
        <v>772</v>
      </c>
      <c r="G32" s="62"/>
      <c r="H32" s="62"/>
      <c r="I32" s="62"/>
      <c r="J32" s="62"/>
      <c r="K32" s="62"/>
      <c r="L32" s="62"/>
      <c r="M32" s="62"/>
      <c r="N32" s="62"/>
      <c r="O32" s="62"/>
      <c r="P32" s="62"/>
      <c r="Q32" s="62"/>
    </row>
    <row r="33" spans="1:17" ht="25.5">
      <c r="A33" s="58">
        <v>12</v>
      </c>
      <c r="B33" s="59" t="s">
        <v>175</v>
      </c>
      <c r="C33" s="60" t="s">
        <v>478</v>
      </c>
      <c r="D33" s="59"/>
      <c r="E33" s="61" t="s">
        <v>56</v>
      </c>
      <c r="F33" s="62">
        <v>772</v>
      </c>
      <c r="G33" s="62"/>
      <c r="H33" s="62"/>
      <c r="I33" s="62"/>
      <c r="J33" s="62"/>
      <c r="K33" s="62"/>
      <c r="L33" s="62"/>
      <c r="M33" s="62"/>
      <c r="N33" s="62"/>
      <c r="O33" s="62"/>
      <c r="P33" s="62"/>
      <c r="Q33" s="62"/>
    </row>
    <row r="34" spans="1:17">
      <c r="A34" s="58" t="s">
        <v>28</v>
      </c>
      <c r="B34" s="59"/>
      <c r="C34" s="60"/>
      <c r="D34" s="59"/>
      <c r="E34" s="61"/>
      <c r="F34" s="62">
        <v>0</v>
      </c>
      <c r="G34" s="62"/>
      <c r="H34" s="62"/>
      <c r="I34" s="62"/>
      <c r="J34" s="62"/>
      <c r="K34" s="62"/>
      <c r="L34" s="62"/>
      <c r="M34" s="62"/>
      <c r="N34" s="62"/>
      <c r="O34" s="62"/>
      <c r="P34" s="62"/>
      <c r="Q34" s="62"/>
    </row>
    <row r="35" spans="1:17">
      <c r="A35" s="58" t="s">
        <v>28</v>
      </c>
      <c r="B35" s="59"/>
      <c r="C35" s="72" t="s">
        <v>485</v>
      </c>
      <c r="D35" s="59"/>
      <c r="E35" s="61"/>
      <c r="F35" s="62">
        <v>0</v>
      </c>
      <c r="G35" s="62"/>
      <c r="H35" s="62"/>
      <c r="I35" s="62"/>
      <c r="J35" s="62"/>
      <c r="K35" s="62"/>
      <c r="L35" s="62"/>
      <c r="M35" s="62"/>
      <c r="N35" s="62"/>
      <c r="O35" s="62"/>
      <c r="P35" s="62"/>
      <c r="Q35" s="62"/>
    </row>
    <row r="36" spans="1:17" ht="25.5">
      <c r="A36" s="58" t="s">
        <v>28</v>
      </c>
      <c r="B36" s="59"/>
      <c r="C36" s="75" t="s">
        <v>486</v>
      </c>
      <c r="D36" s="59"/>
      <c r="E36" s="61"/>
      <c r="F36" s="62">
        <v>0</v>
      </c>
      <c r="G36" s="62"/>
      <c r="H36" s="62"/>
      <c r="I36" s="62"/>
      <c r="J36" s="62"/>
      <c r="K36" s="62"/>
      <c r="L36" s="62"/>
      <c r="M36" s="62"/>
      <c r="N36" s="62"/>
      <c r="O36" s="62"/>
      <c r="P36" s="62"/>
      <c r="Q36" s="62"/>
    </row>
    <row r="37" spans="1:17">
      <c r="A37" s="58">
        <v>13</v>
      </c>
      <c r="B37" s="59" t="s">
        <v>175</v>
      </c>
      <c r="C37" s="60" t="s">
        <v>481</v>
      </c>
      <c r="D37" s="59"/>
      <c r="E37" s="61" t="s">
        <v>56</v>
      </c>
      <c r="F37" s="62">
        <v>71</v>
      </c>
      <c r="G37" s="62"/>
      <c r="H37" s="62"/>
      <c r="I37" s="62"/>
      <c r="J37" s="62"/>
      <c r="K37" s="62"/>
      <c r="L37" s="62"/>
      <c r="M37" s="62"/>
      <c r="N37" s="62"/>
      <c r="O37" s="62"/>
      <c r="P37" s="62"/>
      <c r="Q37" s="62"/>
    </row>
    <row r="38" spans="1:17">
      <c r="A38" s="58">
        <v>14</v>
      </c>
      <c r="B38" s="59" t="s">
        <v>175</v>
      </c>
      <c r="C38" s="92" t="s">
        <v>2291</v>
      </c>
      <c r="D38" s="59"/>
      <c r="E38" s="61" t="s">
        <v>56</v>
      </c>
      <c r="F38" s="62">
        <v>71</v>
      </c>
      <c r="G38" s="62"/>
      <c r="H38" s="62"/>
      <c r="I38" s="62"/>
      <c r="J38" s="62"/>
      <c r="K38" s="62"/>
      <c r="L38" s="62"/>
      <c r="M38" s="62"/>
      <c r="N38" s="62"/>
      <c r="O38" s="62"/>
      <c r="P38" s="62"/>
      <c r="Q38" s="62"/>
    </row>
    <row r="39" spans="1:17" ht="25.5">
      <c r="A39" s="58">
        <v>15</v>
      </c>
      <c r="B39" s="59" t="s">
        <v>175</v>
      </c>
      <c r="C39" s="60" t="s">
        <v>469</v>
      </c>
      <c r="D39" s="59"/>
      <c r="E39" s="61" t="s">
        <v>56</v>
      </c>
      <c r="F39" s="62">
        <v>71</v>
      </c>
      <c r="G39" s="62"/>
      <c r="H39" s="62"/>
      <c r="I39" s="62"/>
      <c r="J39" s="62"/>
      <c r="K39" s="62"/>
      <c r="L39" s="62"/>
      <c r="M39" s="62"/>
      <c r="N39" s="62"/>
      <c r="O39" s="62"/>
      <c r="P39" s="62"/>
      <c r="Q39" s="62"/>
    </row>
    <row r="40" spans="1:17">
      <c r="A40" s="58" t="s">
        <v>28</v>
      </c>
      <c r="B40" s="59"/>
      <c r="C40" s="60"/>
      <c r="D40" s="59"/>
      <c r="E40" s="61"/>
      <c r="F40" s="62">
        <v>0</v>
      </c>
      <c r="G40" s="62"/>
      <c r="H40" s="62"/>
      <c r="I40" s="62"/>
      <c r="J40" s="62"/>
      <c r="K40" s="62"/>
      <c r="L40" s="62"/>
      <c r="M40" s="62"/>
      <c r="N40" s="62"/>
      <c r="O40" s="62"/>
      <c r="P40" s="62"/>
      <c r="Q40" s="62"/>
    </row>
    <row r="41" spans="1:17">
      <c r="A41" s="58" t="s">
        <v>28</v>
      </c>
      <c r="B41" s="59"/>
      <c r="C41" s="72" t="s">
        <v>487</v>
      </c>
      <c r="D41" s="59"/>
      <c r="E41" s="61"/>
      <c r="F41" s="62">
        <v>0</v>
      </c>
      <c r="G41" s="62"/>
      <c r="H41" s="62"/>
      <c r="I41" s="62"/>
      <c r="J41" s="62"/>
      <c r="K41" s="62"/>
      <c r="L41" s="62"/>
      <c r="M41" s="62"/>
      <c r="N41" s="62"/>
      <c r="O41" s="62"/>
      <c r="P41" s="62"/>
      <c r="Q41" s="62"/>
    </row>
    <row r="42" spans="1:17" ht="25.5">
      <c r="A42" s="58" t="s">
        <v>28</v>
      </c>
      <c r="B42" s="59"/>
      <c r="C42" s="75" t="s">
        <v>488</v>
      </c>
      <c r="D42" s="59"/>
      <c r="E42" s="61"/>
      <c r="F42" s="62">
        <v>0</v>
      </c>
      <c r="G42" s="62"/>
      <c r="H42" s="62"/>
      <c r="I42" s="62"/>
      <c r="J42" s="62"/>
      <c r="K42" s="62"/>
      <c r="L42" s="62"/>
      <c r="M42" s="62"/>
      <c r="N42" s="62"/>
      <c r="O42" s="62"/>
      <c r="P42" s="62"/>
      <c r="Q42" s="62"/>
    </row>
    <row r="43" spans="1:17">
      <c r="A43" s="58">
        <v>16</v>
      </c>
      <c r="B43" s="59" t="s">
        <v>175</v>
      </c>
      <c r="C43" s="60" t="s">
        <v>467</v>
      </c>
      <c r="D43" s="59"/>
      <c r="E43" s="61" t="s">
        <v>56</v>
      </c>
      <c r="F43" s="62">
        <v>66</v>
      </c>
      <c r="G43" s="62"/>
      <c r="H43" s="62"/>
      <c r="I43" s="62"/>
      <c r="J43" s="62"/>
      <c r="K43" s="62"/>
      <c r="L43" s="62"/>
      <c r="M43" s="62"/>
      <c r="N43" s="62"/>
      <c r="O43" s="62"/>
      <c r="P43" s="62"/>
      <c r="Q43" s="62"/>
    </row>
    <row r="44" spans="1:17">
      <c r="A44" s="58">
        <v>17</v>
      </c>
      <c r="B44" s="59" t="s">
        <v>175</v>
      </c>
      <c r="C44" s="60" t="s">
        <v>477</v>
      </c>
      <c r="D44" s="59"/>
      <c r="E44" s="61" t="s">
        <v>56</v>
      </c>
      <c r="F44" s="62">
        <v>66</v>
      </c>
      <c r="G44" s="62"/>
      <c r="H44" s="62"/>
      <c r="I44" s="62"/>
      <c r="J44" s="62"/>
      <c r="K44" s="62"/>
      <c r="L44" s="62"/>
      <c r="M44" s="62"/>
      <c r="N44" s="62"/>
      <c r="O44" s="62"/>
      <c r="P44" s="62"/>
      <c r="Q44" s="62"/>
    </row>
    <row r="45" spans="1:17" ht="25.5">
      <c r="A45" s="58">
        <v>18</v>
      </c>
      <c r="B45" s="59" t="s">
        <v>175</v>
      </c>
      <c r="C45" s="60" t="s">
        <v>489</v>
      </c>
      <c r="D45" s="59"/>
      <c r="E45" s="61" t="s">
        <v>56</v>
      </c>
      <c r="F45" s="62">
        <v>66</v>
      </c>
      <c r="G45" s="62"/>
      <c r="H45" s="62"/>
      <c r="I45" s="62"/>
      <c r="J45" s="62"/>
      <c r="K45" s="62"/>
      <c r="L45" s="62"/>
      <c r="M45" s="62"/>
      <c r="N45" s="62"/>
      <c r="O45" s="62"/>
      <c r="P45" s="62"/>
      <c r="Q45" s="62"/>
    </row>
    <row r="46" spans="1:17">
      <c r="A46" s="58" t="s">
        <v>28</v>
      </c>
      <c r="B46" s="59"/>
      <c r="C46" s="60"/>
      <c r="D46" s="59"/>
      <c r="E46" s="61"/>
      <c r="F46" s="62">
        <v>0</v>
      </c>
      <c r="G46" s="62"/>
      <c r="H46" s="62"/>
      <c r="I46" s="62"/>
      <c r="J46" s="62"/>
      <c r="K46" s="62"/>
      <c r="L46" s="62"/>
      <c r="M46" s="62"/>
      <c r="N46" s="62"/>
      <c r="O46" s="62"/>
      <c r="P46" s="62"/>
      <c r="Q46" s="62"/>
    </row>
    <row r="47" spans="1:17">
      <c r="A47" s="58" t="s">
        <v>28</v>
      </c>
      <c r="B47" s="59"/>
      <c r="C47" s="72" t="s">
        <v>490</v>
      </c>
      <c r="D47" s="59"/>
      <c r="E47" s="61"/>
      <c r="F47" s="62">
        <v>0</v>
      </c>
      <c r="G47" s="62"/>
      <c r="H47" s="62"/>
      <c r="I47" s="62"/>
      <c r="J47" s="62"/>
      <c r="K47" s="62"/>
      <c r="L47" s="62"/>
      <c r="M47" s="62"/>
      <c r="N47" s="62"/>
      <c r="O47" s="62"/>
      <c r="P47" s="62"/>
      <c r="Q47" s="62"/>
    </row>
    <row r="48" spans="1:17" ht="25.5">
      <c r="A48" s="58" t="s">
        <v>28</v>
      </c>
      <c r="B48" s="59"/>
      <c r="C48" s="75" t="s">
        <v>491</v>
      </c>
      <c r="D48" s="59"/>
      <c r="E48" s="61"/>
      <c r="F48" s="62">
        <v>0</v>
      </c>
      <c r="G48" s="62"/>
      <c r="H48" s="62"/>
      <c r="I48" s="62"/>
      <c r="J48" s="62"/>
      <c r="K48" s="62"/>
      <c r="L48" s="62"/>
      <c r="M48" s="62"/>
      <c r="N48" s="62"/>
      <c r="O48" s="62"/>
      <c r="P48" s="62"/>
      <c r="Q48" s="62"/>
    </row>
    <row r="49" spans="1:17" ht="38.25">
      <c r="A49" s="58">
        <v>19</v>
      </c>
      <c r="B49" s="59" t="s">
        <v>175</v>
      </c>
      <c r="C49" s="92" t="s">
        <v>2862</v>
      </c>
      <c r="D49" s="59"/>
      <c r="E49" s="61" t="s">
        <v>108</v>
      </c>
      <c r="F49" s="62">
        <f>ROUND(83*0.15,2)</f>
        <v>12.45</v>
      </c>
      <c r="G49" s="62"/>
      <c r="H49" s="62"/>
      <c r="I49" s="62"/>
      <c r="J49" s="62"/>
      <c r="K49" s="62"/>
      <c r="L49" s="62"/>
      <c r="M49" s="62"/>
      <c r="N49" s="62"/>
      <c r="O49" s="62"/>
      <c r="P49" s="62"/>
      <c r="Q49" s="62"/>
    </row>
    <row r="50" spans="1:17">
      <c r="A50" s="58" t="s">
        <v>28</v>
      </c>
      <c r="B50" s="59"/>
      <c r="C50" s="60"/>
      <c r="D50" s="59"/>
      <c r="E50" s="61"/>
      <c r="F50" s="62">
        <v>0</v>
      </c>
      <c r="G50" s="62"/>
      <c r="H50" s="62"/>
      <c r="I50" s="62"/>
      <c r="J50" s="62"/>
      <c r="K50" s="62"/>
      <c r="L50" s="62"/>
      <c r="M50" s="62"/>
      <c r="N50" s="62"/>
      <c r="O50" s="62"/>
      <c r="P50" s="62"/>
      <c r="Q50" s="62"/>
    </row>
    <row r="51" spans="1:17">
      <c r="A51" s="58" t="s">
        <v>28</v>
      </c>
      <c r="B51" s="59"/>
      <c r="C51" s="72" t="s">
        <v>492</v>
      </c>
      <c r="D51" s="59"/>
      <c r="E51" s="61"/>
      <c r="F51" s="62">
        <v>0</v>
      </c>
      <c r="G51" s="62"/>
      <c r="H51" s="62"/>
      <c r="I51" s="62"/>
      <c r="J51" s="62"/>
      <c r="K51" s="62"/>
      <c r="L51" s="62"/>
      <c r="M51" s="62"/>
      <c r="N51" s="62"/>
      <c r="O51" s="62"/>
      <c r="P51" s="62"/>
      <c r="Q51" s="62"/>
    </row>
    <row r="52" spans="1:17" ht="38.25">
      <c r="A52" s="58" t="s">
        <v>28</v>
      </c>
      <c r="B52" s="59"/>
      <c r="C52" s="75" t="s">
        <v>493</v>
      </c>
      <c r="D52" s="59"/>
      <c r="E52" s="61"/>
      <c r="F52" s="62">
        <v>0</v>
      </c>
      <c r="G52" s="62"/>
      <c r="H52" s="62"/>
      <c r="I52" s="62"/>
      <c r="J52" s="62"/>
      <c r="K52" s="62"/>
      <c r="L52" s="62"/>
      <c r="M52" s="62"/>
      <c r="N52" s="62"/>
      <c r="O52" s="62"/>
      <c r="P52" s="62"/>
      <c r="Q52" s="62"/>
    </row>
    <row r="53" spans="1:17">
      <c r="A53" s="58">
        <v>20</v>
      </c>
      <c r="B53" s="59" t="s">
        <v>175</v>
      </c>
      <c r="C53" s="60" t="s">
        <v>481</v>
      </c>
      <c r="D53" s="59"/>
      <c r="E53" s="61" t="s">
        <v>56</v>
      </c>
      <c r="F53" s="62">
        <v>11</v>
      </c>
      <c r="G53" s="62"/>
      <c r="H53" s="62"/>
      <c r="I53" s="62"/>
      <c r="J53" s="62"/>
      <c r="K53" s="62"/>
      <c r="L53" s="62"/>
      <c r="M53" s="62"/>
      <c r="N53" s="62"/>
      <c r="O53" s="62"/>
      <c r="P53" s="62"/>
      <c r="Q53" s="62"/>
    </row>
    <row r="54" spans="1:17">
      <c r="A54" s="58">
        <v>21</v>
      </c>
      <c r="B54" s="59" t="s">
        <v>175</v>
      </c>
      <c r="C54" s="92" t="s">
        <v>2291</v>
      </c>
      <c r="D54" s="59"/>
      <c r="E54" s="61" t="s">
        <v>56</v>
      </c>
      <c r="F54" s="62">
        <v>11</v>
      </c>
      <c r="G54" s="62"/>
      <c r="H54" s="62"/>
      <c r="I54" s="62"/>
      <c r="J54" s="62"/>
      <c r="K54" s="62"/>
      <c r="L54" s="62"/>
      <c r="M54" s="62"/>
      <c r="N54" s="62"/>
      <c r="O54" s="62"/>
      <c r="P54" s="62"/>
      <c r="Q54" s="62"/>
    </row>
    <row r="55" spans="1:17" ht="25.5">
      <c r="A55" s="58">
        <v>22</v>
      </c>
      <c r="B55" s="59" t="s">
        <v>175</v>
      </c>
      <c r="C55" s="60" t="s">
        <v>494</v>
      </c>
      <c r="D55" s="59"/>
      <c r="E55" s="61" t="s">
        <v>56</v>
      </c>
      <c r="F55" s="62">
        <v>11</v>
      </c>
      <c r="G55" s="62"/>
      <c r="H55" s="62"/>
      <c r="I55" s="62"/>
      <c r="J55" s="62"/>
      <c r="K55" s="62"/>
      <c r="L55" s="62"/>
      <c r="M55" s="62"/>
      <c r="N55" s="62"/>
      <c r="O55" s="62"/>
      <c r="P55" s="62"/>
      <c r="Q55" s="62"/>
    </row>
    <row r="56" spans="1:17">
      <c r="A56" s="58" t="s">
        <v>28</v>
      </c>
      <c r="B56" s="59"/>
      <c r="C56" s="60"/>
      <c r="D56" s="59"/>
      <c r="E56" s="61"/>
      <c r="F56" s="62">
        <v>0</v>
      </c>
      <c r="G56" s="62"/>
      <c r="H56" s="62"/>
      <c r="I56" s="62"/>
      <c r="J56" s="62"/>
      <c r="K56" s="62"/>
      <c r="L56" s="62"/>
      <c r="M56" s="62"/>
      <c r="N56" s="62"/>
      <c r="O56" s="62"/>
      <c r="P56" s="62"/>
      <c r="Q56" s="62"/>
    </row>
    <row r="57" spans="1:17">
      <c r="A57" s="58" t="s">
        <v>28</v>
      </c>
      <c r="B57" s="59"/>
      <c r="C57" s="60"/>
      <c r="D57" s="59"/>
      <c r="E57" s="61"/>
      <c r="F57" s="62">
        <v>0</v>
      </c>
      <c r="G57" s="62"/>
      <c r="H57" s="62"/>
      <c r="I57" s="62"/>
      <c r="J57" s="62"/>
      <c r="K57" s="62"/>
      <c r="L57" s="62"/>
      <c r="M57" s="62"/>
      <c r="N57" s="62"/>
      <c r="O57" s="62"/>
      <c r="P57" s="62"/>
      <c r="Q57" s="62"/>
    </row>
    <row r="58" spans="1:17">
      <c r="A58" s="58" t="s">
        <v>28</v>
      </c>
      <c r="B58" s="59"/>
      <c r="C58" s="72" t="s">
        <v>495</v>
      </c>
      <c r="D58" s="59"/>
      <c r="E58" s="61"/>
      <c r="F58" s="62">
        <v>0</v>
      </c>
      <c r="G58" s="62"/>
      <c r="H58" s="62"/>
      <c r="I58" s="62"/>
      <c r="J58" s="62"/>
      <c r="K58" s="62"/>
      <c r="L58" s="62"/>
      <c r="M58" s="62"/>
      <c r="N58" s="62"/>
      <c r="O58" s="62"/>
      <c r="P58" s="62"/>
      <c r="Q58" s="62"/>
    </row>
    <row r="59" spans="1:17" ht="38.25">
      <c r="A59" s="58" t="s">
        <v>28</v>
      </c>
      <c r="B59" s="59"/>
      <c r="C59" s="75" t="s">
        <v>496</v>
      </c>
      <c r="D59" s="59"/>
      <c r="E59" s="61"/>
      <c r="F59" s="62">
        <v>0</v>
      </c>
      <c r="G59" s="62"/>
      <c r="H59" s="62"/>
      <c r="I59" s="62"/>
      <c r="J59" s="62"/>
      <c r="K59" s="62"/>
      <c r="L59" s="62"/>
      <c r="M59" s="62"/>
      <c r="N59" s="62"/>
      <c r="O59" s="62"/>
      <c r="P59" s="62"/>
      <c r="Q59" s="62"/>
    </row>
    <row r="60" spans="1:17">
      <c r="A60" s="58">
        <v>23</v>
      </c>
      <c r="B60" s="59" t="s">
        <v>175</v>
      </c>
      <c r="C60" s="60" t="s">
        <v>497</v>
      </c>
      <c r="D60" s="59"/>
      <c r="E60" s="61" t="s">
        <v>56</v>
      </c>
      <c r="F60" s="62">
        <v>8</v>
      </c>
      <c r="G60" s="62"/>
      <c r="H60" s="62"/>
      <c r="I60" s="62"/>
      <c r="J60" s="62"/>
      <c r="K60" s="62"/>
      <c r="L60" s="62"/>
      <c r="M60" s="62"/>
      <c r="N60" s="62"/>
      <c r="O60" s="62"/>
      <c r="P60" s="62"/>
      <c r="Q60" s="62"/>
    </row>
    <row r="61" spans="1:17">
      <c r="A61" s="58">
        <v>24</v>
      </c>
      <c r="B61" s="59" t="s">
        <v>175</v>
      </c>
      <c r="C61" s="92" t="s">
        <v>2292</v>
      </c>
      <c r="D61" s="59"/>
      <c r="E61" s="61" t="s">
        <v>56</v>
      </c>
      <c r="F61" s="62">
        <v>8</v>
      </c>
      <c r="G61" s="62"/>
      <c r="H61" s="62"/>
      <c r="I61" s="62"/>
      <c r="J61" s="62"/>
      <c r="K61" s="62"/>
      <c r="L61" s="62"/>
      <c r="M61" s="62"/>
      <c r="N61" s="62"/>
      <c r="O61" s="62"/>
      <c r="P61" s="62"/>
      <c r="Q61" s="62"/>
    </row>
    <row r="62" spans="1:17" ht="25.5">
      <c r="A62" s="58">
        <v>25</v>
      </c>
      <c r="B62" s="59" t="s">
        <v>175</v>
      </c>
      <c r="C62" s="60" t="s">
        <v>499</v>
      </c>
      <c r="D62" s="59"/>
      <c r="E62" s="61" t="s">
        <v>56</v>
      </c>
      <c r="F62" s="62">
        <v>8</v>
      </c>
      <c r="G62" s="62"/>
      <c r="H62" s="62"/>
      <c r="I62" s="62"/>
      <c r="J62" s="62"/>
      <c r="K62" s="62"/>
      <c r="L62" s="62"/>
      <c r="M62" s="62"/>
      <c r="N62" s="62"/>
      <c r="O62" s="62"/>
      <c r="P62" s="62"/>
      <c r="Q62" s="62"/>
    </row>
    <row r="63" spans="1:17">
      <c r="A63" s="58" t="s">
        <v>28</v>
      </c>
      <c r="B63" s="59"/>
      <c r="C63" s="60"/>
      <c r="D63" s="59"/>
      <c r="E63" s="61"/>
      <c r="F63" s="62">
        <v>0</v>
      </c>
      <c r="G63" s="62"/>
      <c r="H63" s="62"/>
      <c r="I63" s="62"/>
      <c r="J63" s="62"/>
      <c r="K63" s="62"/>
      <c r="L63" s="62"/>
      <c r="M63" s="62"/>
      <c r="N63" s="62"/>
      <c r="O63" s="62"/>
      <c r="P63" s="62"/>
      <c r="Q63" s="62"/>
    </row>
    <row r="64" spans="1:17">
      <c r="A64" s="58" t="s">
        <v>28</v>
      </c>
      <c r="B64" s="59"/>
      <c r="C64" s="72" t="s">
        <v>500</v>
      </c>
      <c r="D64" s="59"/>
      <c r="E64" s="61"/>
      <c r="F64" s="62">
        <v>0</v>
      </c>
      <c r="G64" s="62"/>
      <c r="H64" s="62"/>
      <c r="I64" s="62"/>
      <c r="J64" s="62"/>
      <c r="K64" s="62"/>
      <c r="L64" s="62"/>
      <c r="M64" s="62"/>
      <c r="N64" s="62"/>
      <c r="O64" s="62"/>
      <c r="P64" s="62"/>
      <c r="Q64" s="62"/>
    </row>
    <row r="65" spans="1:17" ht="25.5">
      <c r="A65" s="58" t="s">
        <v>28</v>
      </c>
      <c r="B65" s="59"/>
      <c r="C65" s="75" t="s">
        <v>501</v>
      </c>
      <c r="D65" s="59"/>
      <c r="E65" s="61"/>
      <c r="F65" s="62">
        <v>0</v>
      </c>
      <c r="G65" s="62"/>
      <c r="H65" s="62"/>
      <c r="I65" s="62"/>
      <c r="J65" s="62"/>
      <c r="K65" s="62"/>
      <c r="L65" s="62"/>
      <c r="M65" s="62"/>
      <c r="N65" s="62"/>
      <c r="O65" s="62"/>
      <c r="P65" s="62"/>
      <c r="Q65" s="62"/>
    </row>
    <row r="66" spans="1:17">
      <c r="A66" s="58">
        <v>26</v>
      </c>
      <c r="B66" s="59" t="s">
        <v>175</v>
      </c>
      <c r="C66" s="60" t="s">
        <v>497</v>
      </c>
      <c r="D66" s="59"/>
      <c r="E66" s="61" t="s">
        <v>56</v>
      </c>
      <c r="F66" s="62">
        <v>67</v>
      </c>
      <c r="G66" s="62"/>
      <c r="H66" s="62"/>
      <c r="I66" s="62"/>
      <c r="J66" s="62"/>
      <c r="K66" s="62"/>
      <c r="L66" s="62"/>
      <c r="M66" s="62"/>
      <c r="N66" s="62"/>
      <c r="O66" s="62"/>
      <c r="P66" s="62"/>
      <c r="Q66" s="62"/>
    </row>
    <row r="67" spans="1:17">
      <c r="A67" s="58">
        <v>27</v>
      </c>
      <c r="B67" s="59" t="s">
        <v>175</v>
      </c>
      <c r="C67" s="60" t="s">
        <v>498</v>
      </c>
      <c r="D67" s="59"/>
      <c r="E67" s="61" t="s">
        <v>56</v>
      </c>
      <c r="F67" s="62">
        <v>67</v>
      </c>
      <c r="G67" s="62"/>
      <c r="H67" s="62"/>
      <c r="I67" s="62"/>
      <c r="J67" s="62"/>
      <c r="K67" s="62"/>
      <c r="L67" s="62"/>
      <c r="M67" s="62"/>
      <c r="N67" s="62"/>
      <c r="O67" s="62"/>
      <c r="P67" s="62"/>
      <c r="Q67" s="62"/>
    </row>
    <row r="68" spans="1:17" ht="25.5">
      <c r="A68" s="58">
        <v>28</v>
      </c>
      <c r="B68" s="59" t="s">
        <v>175</v>
      </c>
      <c r="C68" s="60" t="s">
        <v>482</v>
      </c>
      <c r="D68" s="59"/>
      <c r="E68" s="61" t="s">
        <v>56</v>
      </c>
      <c r="F68" s="62">
        <v>67</v>
      </c>
      <c r="G68" s="62"/>
      <c r="H68" s="62"/>
      <c r="I68" s="62"/>
      <c r="J68" s="62"/>
      <c r="K68" s="62"/>
      <c r="L68" s="62"/>
      <c r="M68" s="62"/>
      <c r="N68" s="62"/>
      <c r="O68" s="62"/>
      <c r="P68" s="62"/>
      <c r="Q68" s="62"/>
    </row>
    <row r="69" spans="1:17">
      <c r="A69" s="58" t="s">
        <v>28</v>
      </c>
      <c r="B69" s="59"/>
      <c r="C69" s="60"/>
      <c r="D69" s="59"/>
      <c r="E69" s="61"/>
      <c r="F69" s="62">
        <v>0</v>
      </c>
      <c r="G69" s="62"/>
      <c r="H69" s="62"/>
      <c r="I69" s="62"/>
      <c r="J69" s="62"/>
      <c r="K69" s="62"/>
      <c r="L69" s="62"/>
      <c r="M69" s="62"/>
      <c r="N69" s="62"/>
      <c r="O69" s="62"/>
      <c r="P69" s="62"/>
      <c r="Q69" s="62"/>
    </row>
    <row r="70" spans="1:17">
      <c r="A70" s="58" t="s">
        <v>28</v>
      </c>
      <c r="B70" s="59"/>
      <c r="C70" s="72" t="s">
        <v>502</v>
      </c>
      <c r="D70" s="59"/>
      <c r="E70" s="61"/>
      <c r="F70" s="62">
        <v>0</v>
      </c>
      <c r="G70" s="62"/>
      <c r="H70" s="62"/>
      <c r="I70" s="62"/>
      <c r="J70" s="62"/>
      <c r="K70" s="62"/>
      <c r="L70" s="62"/>
      <c r="M70" s="62"/>
      <c r="N70" s="62"/>
      <c r="O70" s="62"/>
      <c r="P70" s="62"/>
      <c r="Q70" s="62"/>
    </row>
    <row r="71" spans="1:17" ht="25.5">
      <c r="A71" s="58" t="s">
        <v>28</v>
      </c>
      <c r="B71" s="59"/>
      <c r="C71" s="161" t="s">
        <v>2293</v>
      </c>
      <c r="D71" s="59"/>
      <c r="E71" s="61"/>
      <c r="F71" s="62">
        <v>0</v>
      </c>
      <c r="G71" s="62"/>
      <c r="H71" s="62"/>
      <c r="I71" s="62"/>
      <c r="J71" s="62"/>
      <c r="K71" s="62"/>
      <c r="L71" s="62"/>
      <c r="M71" s="62"/>
      <c r="N71" s="62"/>
      <c r="O71" s="62"/>
      <c r="P71" s="62"/>
      <c r="Q71" s="62"/>
    </row>
    <row r="72" spans="1:17" ht="25.5">
      <c r="A72" s="58">
        <v>29</v>
      </c>
      <c r="B72" s="59" t="s">
        <v>175</v>
      </c>
      <c r="C72" s="92" t="s">
        <v>2294</v>
      </c>
      <c r="D72" s="59"/>
      <c r="E72" s="61" t="s">
        <v>56</v>
      </c>
      <c r="F72" s="62">
        <v>18.5</v>
      </c>
      <c r="G72" s="62"/>
      <c r="H72" s="62"/>
      <c r="I72" s="62"/>
      <c r="J72" s="62"/>
      <c r="K72" s="62"/>
      <c r="L72" s="62"/>
      <c r="M72" s="62"/>
      <c r="N72" s="62"/>
      <c r="O72" s="62"/>
      <c r="P72" s="62"/>
      <c r="Q72" s="62"/>
    </row>
    <row r="73" spans="1:17">
      <c r="A73" s="58">
        <v>30</v>
      </c>
      <c r="B73" s="59" t="s">
        <v>175</v>
      </c>
      <c r="C73" s="92" t="s">
        <v>2295</v>
      </c>
      <c r="D73" s="59"/>
      <c r="E73" s="61" t="s">
        <v>56</v>
      </c>
      <c r="F73" s="62">
        <v>18.5</v>
      </c>
      <c r="G73" s="62"/>
      <c r="H73" s="62"/>
      <c r="I73" s="62"/>
      <c r="J73" s="62"/>
      <c r="K73" s="62"/>
      <c r="L73" s="62"/>
      <c r="M73" s="62"/>
      <c r="N73" s="62"/>
      <c r="O73" s="62"/>
      <c r="P73" s="62"/>
      <c r="Q73" s="62"/>
    </row>
    <row r="74" spans="1:17" ht="25.5">
      <c r="A74" s="58">
        <v>31</v>
      </c>
      <c r="B74" s="59" t="s">
        <v>175</v>
      </c>
      <c r="C74" s="60" t="s">
        <v>503</v>
      </c>
      <c r="D74" s="59"/>
      <c r="E74" s="61" t="s">
        <v>56</v>
      </c>
      <c r="F74" s="62">
        <v>18.5</v>
      </c>
      <c r="G74" s="62"/>
      <c r="H74" s="62"/>
      <c r="I74" s="62"/>
      <c r="J74" s="62"/>
      <c r="K74" s="62"/>
      <c r="L74" s="62"/>
      <c r="M74" s="62"/>
      <c r="N74" s="62"/>
      <c r="O74" s="62"/>
      <c r="P74" s="62"/>
      <c r="Q74" s="62"/>
    </row>
    <row r="75" spans="1:17">
      <c r="A75" s="58" t="s">
        <v>28</v>
      </c>
      <c r="B75" s="59"/>
      <c r="C75" s="60"/>
      <c r="D75" s="59"/>
      <c r="E75" s="61"/>
      <c r="F75" s="62">
        <v>0</v>
      </c>
      <c r="G75" s="62">
        <v>0</v>
      </c>
      <c r="H75" s="62">
        <v>0</v>
      </c>
      <c r="I75" s="62">
        <f t="shared" ref="I75" si="5">+ROUND(H75*G75,2)</f>
        <v>0</v>
      </c>
      <c r="J75" s="87"/>
      <c r="K75" s="87"/>
      <c r="L75" s="62">
        <f t="shared" ref="L75" si="6">+I75+J75+K75</f>
        <v>0</v>
      </c>
      <c r="M75" s="62">
        <f t="shared" ref="M75" si="7">+ROUND(G75*$F75,2)</f>
        <v>0</v>
      </c>
      <c r="N75" s="62">
        <f t="shared" ref="N75:P75" si="8">+ROUND(I75*$F75,2)</f>
        <v>0</v>
      </c>
      <c r="O75" s="62">
        <f t="shared" si="8"/>
        <v>0</v>
      </c>
      <c r="P75" s="62">
        <f t="shared" si="8"/>
        <v>0</v>
      </c>
      <c r="Q75" s="62">
        <f t="shared" ref="Q75" si="9">+N75+O75+P75</f>
        <v>0</v>
      </c>
    </row>
    <row r="76" spans="1:17">
      <c r="A76" s="63"/>
      <c r="B76" s="63"/>
      <c r="C76" s="64" t="s">
        <v>52</v>
      </c>
      <c r="D76" s="63"/>
      <c r="E76" s="63"/>
      <c r="F76" s="65"/>
      <c r="G76" s="65"/>
      <c r="H76" s="65"/>
      <c r="I76" s="65"/>
      <c r="J76" s="65"/>
      <c r="K76" s="65"/>
      <c r="L76" s="65"/>
      <c r="M76" s="65">
        <f>SUM(M9:M75)</f>
        <v>0</v>
      </c>
      <c r="N76" s="65">
        <f>SUM(N9:N75)</f>
        <v>0</v>
      </c>
      <c r="O76" s="65">
        <f>SUM(O9:O75)</f>
        <v>0</v>
      </c>
      <c r="P76" s="65">
        <f>SUM(P9:P75)</f>
        <v>0</v>
      </c>
      <c r="Q76" s="65">
        <f>SUM(Q9:Q75)</f>
        <v>0</v>
      </c>
    </row>
    <row r="77" spans="1:17">
      <c r="A77" s="66"/>
      <c r="B77" s="66"/>
      <c r="C77" s="92" t="s">
        <v>2198</v>
      </c>
      <c r="D77" s="66"/>
      <c r="E77" s="66" t="s">
        <v>60</v>
      </c>
      <c r="F77" s="127">
        <f>' 1-1'!$F$35</f>
        <v>0</v>
      </c>
      <c r="G77" s="68"/>
      <c r="H77" s="68"/>
      <c r="I77" s="68"/>
      <c r="J77" s="68"/>
      <c r="K77" s="68"/>
      <c r="L77" s="68"/>
      <c r="M77" s="68"/>
      <c r="N77" s="68"/>
      <c r="O77" s="62">
        <f>ROUND(O76*F77%,2)</f>
        <v>0</v>
      </c>
      <c r="P77" s="68"/>
      <c r="Q77" s="62">
        <f>O77</f>
        <v>0</v>
      </c>
    </row>
    <row r="78" spans="1:17">
      <c r="A78" s="63"/>
      <c r="B78" s="63"/>
      <c r="C78" s="64" t="s">
        <v>2439</v>
      </c>
      <c r="D78" s="63"/>
      <c r="E78" s="63" t="s">
        <v>61</v>
      </c>
      <c r="F78" s="65"/>
      <c r="G78" s="65"/>
      <c r="H78" s="65"/>
      <c r="I78" s="65"/>
      <c r="J78" s="65"/>
      <c r="K78" s="65"/>
      <c r="L78" s="65"/>
      <c r="M78" s="65">
        <f t="shared" ref="M78:Q78" si="10">SUM(M76:M77)</f>
        <v>0</v>
      </c>
      <c r="N78" s="65">
        <f t="shared" si="10"/>
        <v>0</v>
      </c>
      <c r="O78" s="65">
        <f t="shared" si="10"/>
        <v>0</v>
      </c>
      <c r="P78" s="65">
        <f t="shared" si="10"/>
        <v>0</v>
      </c>
      <c r="Q78" s="65">
        <f t="shared" si="10"/>
        <v>0</v>
      </c>
    </row>
  </sheetData>
  <autoFilter ref="A9:Q78"/>
  <mergeCells count="8">
    <mergeCell ref="G7:L7"/>
    <mergeCell ref="M7:Q7"/>
    <mergeCell ref="A7:A8"/>
    <mergeCell ref="B7:B8"/>
    <mergeCell ref="C7:C8"/>
    <mergeCell ref="D7:D8"/>
    <mergeCell ref="E7:E8"/>
    <mergeCell ref="F7:F8"/>
  </mergeCells>
  <conditionalFormatting sqref="C9:C75">
    <cfRule type="expression" dxfId="103" priority="435" stopIfTrue="1">
      <formula>#REF!="tx"</formula>
    </cfRule>
  </conditionalFormatting>
  <printOptions horizontalCentered="1"/>
  <pageMargins left="0.39" right="0.39" top="0.74" bottom="0.47" header="0.3" footer="0.3"/>
  <pageSetup paperSize="9" scale="91" fitToHeight="1000" orientation="landscape"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7">
    <pageSetUpPr fitToPage="1"/>
  </sheetPr>
  <dimension ref="A1:Q73"/>
  <sheetViews>
    <sheetView showZeros="0" defaultGridColor="0" colorId="23" zoomScaleNormal="100" zoomScaleSheetLayoutView="100" workbookViewId="0">
      <pane ySplit="9" topLeftCell="A61" activePane="bottomLeft" state="frozen"/>
      <selection activeCell="G22" sqref="G22"/>
      <selection pane="bottomLeft" activeCell="A5" sqref="A5:XFD5"/>
    </sheetView>
  </sheetViews>
  <sheetFormatPr defaultRowHeight="15" outlineLevelCol="1"/>
  <cols>
    <col min="1" max="1" width="4.42578125" style="44" customWidth="1"/>
    <col min="2" max="2" width="8.5703125" style="44" bestFit="1" customWidth="1" outlineLevel="1"/>
    <col min="3" max="3" width="42.28515625" style="69" customWidth="1"/>
    <col min="4" max="4" width="4.28515625" style="44" hidden="1" customWidth="1" outlineLevel="1"/>
    <col min="5" max="5" width="6.4257812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2566</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Q73</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459</v>
      </c>
      <c r="D10" s="59"/>
      <c r="E10" s="61"/>
      <c r="F10" s="62">
        <v>0</v>
      </c>
      <c r="G10" s="62">
        <v>0</v>
      </c>
      <c r="H10" s="62">
        <v>0</v>
      </c>
      <c r="I10" s="62">
        <f t="shared" ref="I10:I12" si="0">+ROUND(H10*G10,2)</f>
        <v>0</v>
      </c>
      <c r="J10" s="62">
        <v>0</v>
      </c>
      <c r="K10" s="62">
        <v>0</v>
      </c>
      <c r="L10" s="62">
        <f t="shared" ref="L10:L12" si="1">+I10+J10+K10</f>
        <v>0</v>
      </c>
      <c r="M10" s="62">
        <f t="shared" ref="M10:M12" si="2">+ROUND(G10*$F10,2)</f>
        <v>0</v>
      </c>
      <c r="N10" s="62">
        <f t="shared" ref="N10:P12" si="3">+ROUND(I10*$F10,2)</f>
        <v>0</v>
      </c>
      <c r="O10" s="62">
        <f t="shared" si="3"/>
        <v>0</v>
      </c>
      <c r="P10" s="62">
        <f t="shared" si="3"/>
        <v>0</v>
      </c>
      <c r="Q10" s="62">
        <f t="shared" ref="Q10:Q12" si="4">+N10+O10+P10</f>
        <v>0</v>
      </c>
    </row>
    <row r="11" spans="1:17" ht="25.5">
      <c r="A11" s="58" t="s">
        <v>28</v>
      </c>
      <c r="B11" s="59"/>
      <c r="C11" s="72" t="s">
        <v>465</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ht="25.5">
      <c r="A12" s="58" t="s">
        <v>28</v>
      </c>
      <c r="B12" s="59"/>
      <c r="C12" s="75" t="s">
        <v>466</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v>1</v>
      </c>
      <c r="B13" s="59" t="s">
        <v>175</v>
      </c>
      <c r="C13" s="60" t="s">
        <v>467</v>
      </c>
      <c r="D13" s="59"/>
      <c r="E13" s="61" t="s">
        <v>56</v>
      </c>
      <c r="F13" s="62">
        <v>30</v>
      </c>
      <c r="G13" s="62"/>
      <c r="H13" s="62"/>
      <c r="I13" s="62"/>
      <c r="J13" s="62"/>
      <c r="K13" s="62"/>
      <c r="L13" s="62"/>
      <c r="M13" s="62"/>
      <c r="N13" s="62"/>
      <c r="O13" s="62"/>
      <c r="P13" s="62"/>
      <c r="Q13" s="62"/>
    </row>
    <row r="14" spans="1:17">
      <c r="A14" s="58">
        <v>2</v>
      </c>
      <c r="B14" s="59" t="s">
        <v>175</v>
      </c>
      <c r="C14" s="60" t="s">
        <v>468</v>
      </c>
      <c r="D14" s="59"/>
      <c r="E14" s="61" t="s">
        <v>56</v>
      </c>
      <c r="F14" s="62">
        <v>30</v>
      </c>
      <c r="G14" s="62"/>
      <c r="H14" s="62"/>
      <c r="I14" s="62"/>
      <c r="J14" s="62"/>
      <c r="K14" s="62"/>
      <c r="L14" s="62"/>
      <c r="M14" s="62"/>
      <c r="N14" s="62"/>
      <c r="O14" s="62"/>
      <c r="P14" s="62"/>
      <c r="Q14" s="62"/>
    </row>
    <row r="15" spans="1:17" ht="25.5">
      <c r="A15" s="58">
        <v>3</v>
      </c>
      <c r="B15" s="59" t="s">
        <v>175</v>
      </c>
      <c r="C15" s="60" t="s">
        <v>469</v>
      </c>
      <c r="D15" s="59"/>
      <c r="E15" s="61" t="s">
        <v>56</v>
      </c>
      <c r="F15" s="62">
        <v>30</v>
      </c>
      <c r="G15" s="62"/>
      <c r="H15" s="62"/>
      <c r="I15" s="62"/>
      <c r="J15" s="62"/>
      <c r="K15" s="62"/>
      <c r="L15" s="62"/>
      <c r="M15" s="62"/>
      <c r="N15" s="62"/>
      <c r="O15" s="62"/>
      <c r="P15" s="62"/>
      <c r="Q15" s="62"/>
    </row>
    <row r="16" spans="1:17">
      <c r="A16" s="58" t="s">
        <v>28</v>
      </c>
      <c r="B16" s="59"/>
      <c r="C16" s="60"/>
      <c r="D16" s="59"/>
      <c r="E16" s="61"/>
      <c r="F16" s="62">
        <v>0</v>
      </c>
      <c r="G16" s="62"/>
      <c r="H16" s="62"/>
      <c r="I16" s="62"/>
      <c r="J16" s="62"/>
      <c r="K16" s="62"/>
      <c r="L16" s="62"/>
      <c r="M16" s="62"/>
      <c r="N16" s="62"/>
      <c r="O16" s="62"/>
      <c r="P16" s="62"/>
      <c r="Q16" s="62"/>
    </row>
    <row r="17" spans="1:17">
      <c r="A17" s="58" t="s">
        <v>28</v>
      </c>
      <c r="B17" s="59"/>
      <c r="C17" s="72" t="s">
        <v>474</v>
      </c>
      <c r="D17" s="59"/>
      <c r="E17" s="61"/>
      <c r="F17" s="62">
        <v>0</v>
      </c>
      <c r="G17" s="62"/>
      <c r="H17" s="62"/>
      <c r="I17" s="62"/>
      <c r="J17" s="62"/>
      <c r="K17" s="62"/>
      <c r="L17" s="62"/>
      <c r="M17" s="62"/>
      <c r="N17" s="62"/>
      <c r="O17" s="62"/>
      <c r="P17" s="62"/>
      <c r="Q17" s="62"/>
    </row>
    <row r="18" spans="1:17" ht="25.5">
      <c r="A18" s="58" t="s">
        <v>28</v>
      </c>
      <c r="B18" s="59"/>
      <c r="C18" s="75" t="s">
        <v>475</v>
      </c>
      <c r="D18" s="59"/>
      <c r="E18" s="61"/>
      <c r="F18" s="62">
        <v>0</v>
      </c>
      <c r="G18" s="62"/>
      <c r="H18" s="62"/>
      <c r="I18" s="62"/>
      <c r="J18" s="62"/>
      <c r="K18" s="62"/>
      <c r="L18" s="62"/>
      <c r="M18" s="62"/>
      <c r="N18" s="62"/>
      <c r="O18" s="62"/>
      <c r="P18" s="62"/>
      <c r="Q18" s="62"/>
    </row>
    <row r="19" spans="1:17">
      <c r="A19" s="58">
        <v>4</v>
      </c>
      <c r="B19" s="59" t="s">
        <v>175</v>
      </c>
      <c r="C19" s="60" t="s">
        <v>476</v>
      </c>
      <c r="D19" s="59"/>
      <c r="E19" s="61" t="s">
        <v>56</v>
      </c>
      <c r="F19" s="62">
        <v>305</v>
      </c>
      <c r="G19" s="62"/>
      <c r="H19" s="62"/>
      <c r="I19" s="62"/>
      <c r="J19" s="62"/>
      <c r="K19" s="62"/>
      <c r="L19" s="62"/>
      <c r="M19" s="62"/>
      <c r="N19" s="62"/>
      <c r="O19" s="62"/>
      <c r="P19" s="62"/>
      <c r="Q19" s="62"/>
    </row>
    <row r="20" spans="1:17" ht="25.5">
      <c r="A20" s="58">
        <v>5</v>
      </c>
      <c r="B20" s="59" t="s">
        <v>175</v>
      </c>
      <c r="C20" s="60" t="s">
        <v>478</v>
      </c>
      <c r="D20" s="59"/>
      <c r="E20" s="61" t="s">
        <v>56</v>
      </c>
      <c r="F20" s="62">
        <v>305</v>
      </c>
      <c r="G20" s="62"/>
      <c r="H20" s="62"/>
      <c r="I20" s="62"/>
      <c r="J20" s="62"/>
      <c r="K20" s="62"/>
      <c r="L20" s="62"/>
      <c r="M20" s="62"/>
      <c r="N20" s="62"/>
      <c r="O20" s="62"/>
      <c r="P20" s="62"/>
      <c r="Q20" s="62"/>
    </row>
    <row r="21" spans="1:17">
      <c r="A21" s="58" t="s">
        <v>28</v>
      </c>
      <c r="B21" s="59"/>
      <c r="C21" s="60"/>
      <c r="D21" s="59"/>
      <c r="E21" s="61"/>
      <c r="F21" s="62">
        <v>0</v>
      </c>
      <c r="G21" s="62"/>
      <c r="H21" s="62"/>
      <c r="I21" s="62"/>
      <c r="J21" s="62"/>
      <c r="K21" s="62"/>
      <c r="L21" s="62"/>
      <c r="M21" s="62"/>
      <c r="N21" s="62"/>
      <c r="O21" s="62"/>
      <c r="P21" s="62"/>
      <c r="Q21" s="62"/>
    </row>
    <row r="22" spans="1:17">
      <c r="A22" s="58" t="s">
        <v>28</v>
      </c>
      <c r="B22" s="59"/>
      <c r="C22" s="72" t="s">
        <v>479</v>
      </c>
      <c r="D22" s="59"/>
      <c r="E22" s="61"/>
      <c r="F22" s="62">
        <v>0</v>
      </c>
      <c r="G22" s="62"/>
      <c r="H22" s="62"/>
      <c r="I22" s="62"/>
      <c r="J22" s="62"/>
      <c r="K22" s="62"/>
      <c r="L22" s="62"/>
      <c r="M22" s="62"/>
      <c r="N22" s="62"/>
      <c r="O22" s="62"/>
      <c r="P22" s="62"/>
      <c r="Q22" s="62"/>
    </row>
    <row r="23" spans="1:17" ht="38.25">
      <c r="A23" s="58" t="s">
        <v>28</v>
      </c>
      <c r="B23" s="59"/>
      <c r="C23" s="75" t="s">
        <v>480</v>
      </c>
      <c r="D23" s="59"/>
      <c r="E23" s="61"/>
      <c r="F23" s="62">
        <v>0</v>
      </c>
      <c r="G23" s="62"/>
      <c r="H23" s="62"/>
      <c r="I23" s="62"/>
      <c r="J23" s="62"/>
      <c r="K23" s="62"/>
      <c r="L23" s="62"/>
      <c r="M23" s="62"/>
      <c r="N23" s="62"/>
      <c r="O23" s="62"/>
      <c r="P23" s="62"/>
      <c r="Q23" s="62"/>
    </row>
    <row r="24" spans="1:17">
      <c r="A24" s="58">
        <v>6</v>
      </c>
      <c r="B24" s="59" t="s">
        <v>175</v>
      </c>
      <c r="C24" s="60" t="s">
        <v>481</v>
      </c>
      <c r="D24" s="59"/>
      <c r="E24" s="61" t="s">
        <v>56</v>
      </c>
      <c r="F24" s="62">
        <v>857</v>
      </c>
      <c r="G24" s="62"/>
      <c r="H24" s="62"/>
      <c r="I24" s="62"/>
      <c r="J24" s="62"/>
      <c r="K24" s="62"/>
      <c r="L24" s="62"/>
      <c r="M24" s="62"/>
      <c r="N24" s="62"/>
      <c r="O24" s="62"/>
      <c r="P24" s="62"/>
      <c r="Q24" s="62"/>
    </row>
    <row r="25" spans="1:17">
      <c r="A25" s="58">
        <v>7</v>
      </c>
      <c r="B25" s="59" t="s">
        <v>175</v>
      </c>
      <c r="C25" s="92" t="s">
        <v>2291</v>
      </c>
      <c r="D25" s="59"/>
      <c r="E25" s="61" t="s">
        <v>56</v>
      </c>
      <c r="F25" s="62">
        <v>857</v>
      </c>
      <c r="G25" s="62"/>
      <c r="H25" s="62"/>
      <c r="I25" s="62"/>
      <c r="J25" s="62"/>
      <c r="K25" s="62"/>
      <c r="L25" s="62"/>
      <c r="M25" s="62"/>
      <c r="N25" s="62"/>
      <c r="O25" s="62"/>
      <c r="P25" s="62"/>
      <c r="Q25" s="62"/>
    </row>
    <row r="26" spans="1:17" ht="25.5">
      <c r="A26" s="58">
        <v>8</v>
      </c>
      <c r="B26" s="59" t="s">
        <v>175</v>
      </c>
      <c r="C26" s="60" t="s">
        <v>482</v>
      </c>
      <c r="D26" s="59"/>
      <c r="E26" s="61" t="s">
        <v>56</v>
      </c>
      <c r="F26" s="62">
        <v>857</v>
      </c>
      <c r="G26" s="62"/>
      <c r="H26" s="62"/>
      <c r="I26" s="62"/>
      <c r="J26" s="62"/>
      <c r="K26" s="62"/>
      <c r="L26" s="62"/>
      <c r="M26" s="62"/>
      <c r="N26" s="62"/>
      <c r="O26" s="62"/>
      <c r="P26" s="62"/>
      <c r="Q26" s="62"/>
    </row>
    <row r="27" spans="1:17">
      <c r="A27" s="58" t="s">
        <v>28</v>
      </c>
      <c r="B27" s="59"/>
      <c r="C27" s="60"/>
      <c r="D27" s="59"/>
      <c r="E27" s="61"/>
      <c r="F27" s="62">
        <v>0</v>
      </c>
      <c r="G27" s="62"/>
      <c r="H27" s="62"/>
      <c r="I27" s="62"/>
      <c r="J27" s="62"/>
      <c r="K27" s="62"/>
      <c r="L27" s="62"/>
      <c r="M27" s="62"/>
      <c r="N27" s="62"/>
      <c r="O27" s="62"/>
      <c r="P27" s="62"/>
      <c r="Q27" s="62"/>
    </row>
    <row r="28" spans="1:17">
      <c r="A28" s="58" t="s">
        <v>28</v>
      </c>
      <c r="B28" s="59"/>
      <c r="C28" s="72" t="s">
        <v>483</v>
      </c>
      <c r="D28" s="59"/>
      <c r="E28" s="61"/>
      <c r="F28" s="62">
        <v>0</v>
      </c>
      <c r="G28" s="62"/>
      <c r="H28" s="62"/>
      <c r="I28" s="62"/>
      <c r="J28" s="62"/>
      <c r="K28" s="62"/>
      <c r="L28" s="62"/>
      <c r="M28" s="62"/>
      <c r="N28" s="62"/>
      <c r="O28" s="62"/>
      <c r="P28" s="62"/>
      <c r="Q28" s="62"/>
    </row>
    <row r="29" spans="1:17" ht="25.5">
      <c r="A29" s="58" t="s">
        <v>28</v>
      </c>
      <c r="B29" s="59"/>
      <c r="C29" s="75" t="s">
        <v>484</v>
      </c>
      <c r="D29" s="59"/>
      <c r="E29" s="61"/>
      <c r="F29" s="62">
        <v>0</v>
      </c>
      <c r="G29" s="62"/>
      <c r="H29" s="62"/>
      <c r="I29" s="62"/>
      <c r="J29" s="62"/>
      <c r="K29" s="62"/>
      <c r="L29" s="62"/>
      <c r="M29" s="62"/>
      <c r="N29" s="62"/>
      <c r="O29" s="62"/>
      <c r="P29" s="62"/>
      <c r="Q29" s="62"/>
    </row>
    <row r="30" spans="1:17">
      <c r="A30" s="58">
        <v>9</v>
      </c>
      <c r="B30" s="59" t="s">
        <v>175</v>
      </c>
      <c r="C30" s="60" t="s">
        <v>467</v>
      </c>
      <c r="D30" s="59"/>
      <c r="E30" s="61" t="s">
        <v>56</v>
      </c>
      <c r="F30" s="62">
        <v>1030</v>
      </c>
      <c r="G30" s="62"/>
      <c r="H30" s="62"/>
      <c r="I30" s="62"/>
      <c r="J30" s="62"/>
      <c r="K30" s="62"/>
      <c r="L30" s="62"/>
      <c r="M30" s="62"/>
      <c r="N30" s="62"/>
      <c r="O30" s="62"/>
      <c r="P30" s="62"/>
      <c r="Q30" s="62"/>
    </row>
    <row r="31" spans="1:17">
      <c r="A31" s="58">
        <v>10</v>
      </c>
      <c r="B31" s="59" t="s">
        <v>175</v>
      </c>
      <c r="C31" s="60" t="s">
        <v>477</v>
      </c>
      <c r="D31" s="59"/>
      <c r="E31" s="61" t="s">
        <v>56</v>
      </c>
      <c r="F31" s="62">
        <v>1030</v>
      </c>
      <c r="G31" s="62"/>
      <c r="H31" s="62"/>
      <c r="I31" s="62"/>
      <c r="J31" s="62"/>
      <c r="K31" s="62"/>
      <c r="L31" s="62"/>
      <c r="M31" s="62"/>
      <c r="N31" s="62"/>
      <c r="O31" s="62"/>
      <c r="P31" s="62"/>
      <c r="Q31" s="62"/>
    </row>
    <row r="32" spans="1:17" ht="25.5">
      <c r="A32" s="58">
        <v>11</v>
      </c>
      <c r="B32" s="59" t="s">
        <v>175</v>
      </c>
      <c r="C32" s="60" t="s">
        <v>478</v>
      </c>
      <c r="D32" s="59"/>
      <c r="E32" s="61" t="s">
        <v>56</v>
      </c>
      <c r="F32" s="62">
        <v>1030</v>
      </c>
      <c r="G32" s="62"/>
      <c r="H32" s="62"/>
      <c r="I32" s="62"/>
      <c r="J32" s="62"/>
      <c r="K32" s="62"/>
      <c r="L32" s="62"/>
      <c r="M32" s="62"/>
      <c r="N32" s="62"/>
      <c r="O32" s="62"/>
      <c r="P32" s="62"/>
      <c r="Q32" s="62"/>
    </row>
    <row r="33" spans="1:17">
      <c r="A33" s="58" t="s">
        <v>28</v>
      </c>
      <c r="B33" s="59"/>
      <c r="C33" s="60"/>
      <c r="D33" s="59"/>
      <c r="E33" s="61"/>
      <c r="F33" s="62">
        <v>0</v>
      </c>
      <c r="G33" s="62"/>
      <c r="H33" s="62"/>
      <c r="I33" s="62"/>
      <c r="J33" s="62"/>
      <c r="K33" s="62"/>
      <c r="L33" s="62"/>
      <c r="M33" s="62"/>
      <c r="N33" s="62"/>
      <c r="O33" s="62"/>
      <c r="P33" s="62"/>
      <c r="Q33" s="62"/>
    </row>
    <row r="34" spans="1:17">
      <c r="A34" s="58" t="s">
        <v>28</v>
      </c>
      <c r="B34" s="59"/>
      <c r="C34" s="72" t="s">
        <v>485</v>
      </c>
      <c r="D34" s="59"/>
      <c r="E34" s="61"/>
      <c r="F34" s="62">
        <v>0</v>
      </c>
      <c r="G34" s="62"/>
      <c r="H34" s="62"/>
      <c r="I34" s="62"/>
      <c r="J34" s="62"/>
      <c r="K34" s="62"/>
      <c r="L34" s="62"/>
      <c r="M34" s="62"/>
      <c r="N34" s="62"/>
      <c r="O34" s="62"/>
      <c r="P34" s="62"/>
      <c r="Q34" s="62"/>
    </row>
    <row r="35" spans="1:17" ht="25.5">
      <c r="A35" s="58" t="s">
        <v>28</v>
      </c>
      <c r="B35" s="59"/>
      <c r="C35" s="75" t="s">
        <v>486</v>
      </c>
      <c r="D35" s="59"/>
      <c r="E35" s="61"/>
      <c r="F35" s="62">
        <v>0</v>
      </c>
      <c r="G35" s="62"/>
      <c r="H35" s="62"/>
      <c r="I35" s="62"/>
      <c r="J35" s="62"/>
      <c r="K35" s="62"/>
      <c r="L35" s="62"/>
      <c r="M35" s="62"/>
      <c r="N35" s="62"/>
      <c r="O35" s="62"/>
      <c r="P35" s="62"/>
      <c r="Q35" s="62"/>
    </row>
    <row r="36" spans="1:17">
      <c r="A36" s="58">
        <v>12</v>
      </c>
      <c r="B36" s="59" t="s">
        <v>175</v>
      </c>
      <c r="C36" s="60" t="s">
        <v>481</v>
      </c>
      <c r="D36" s="59"/>
      <c r="E36" s="61" t="s">
        <v>56</v>
      </c>
      <c r="F36" s="62">
        <v>57</v>
      </c>
      <c r="G36" s="62"/>
      <c r="H36" s="62"/>
      <c r="I36" s="62"/>
      <c r="J36" s="62"/>
      <c r="K36" s="62"/>
      <c r="L36" s="62"/>
      <c r="M36" s="62"/>
      <c r="N36" s="62"/>
      <c r="O36" s="62"/>
      <c r="P36" s="62"/>
      <c r="Q36" s="62"/>
    </row>
    <row r="37" spans="1:17">
      <c r="A37" s="58">
        <v>13</v>
      </c>
      <c r="B37" s="59" t="s">
        <v>175</v>
      </c>
      <c r="C37" s="92" t="s">
        <v>2291</v>
      </c>
      <c r="D37" s="59"/>
      <c r="E37" s="61" t="s">
        <v>56</v>
      </c>
      <c r="F37" s="62">
        <v>57</v>
      </c>
      <c r="G37" s="62"/>
      <c r="H37" s="62"/>
      <c r="I37" s="62"/>
      <c r="J37" s="62"/>
      <c r="K37" s="62"/>
      <c r="L37" s="62"/>
      <c r="M37" s="62"/>
      <c r="N37" s="62"/>
      <c r="O37" s="62"/>
      <c r="P37" s="62"/>
      <c r="Q37" s="62"/>
    </row>
    <row r="38" spans="1:17" ht="25.5">
      <c r="A38" s="58">
        <v>14</v>
      </c>
      <c r="B38" s="59" t="s">
        <v>175</v>
      </c>
      <c r="C38" s="60" t="s">
        <v>469</v>
      </c>
      <c r="D38" s="59"/>
      <c r="E38" s="61" t="s">
        <v>56</v>
      </c>
      <c r="F38" s="62">
        <v>57</v>
      </c>
      <c r="G38" s="62"/>
      <c r="H38" s="62"/>
      <c r="I38" s="62"/>
      <c r="J38" s="62"/>
      <c r="K38" s="62"/>
      <c r="L38" s="62"/>
      <c r="M38" s="62"/>
      <c r="N38" s="62"/>
      <c r="O38" s="62"/>
      <c r="P38" s="62"/>
      <c r="Q38" s="62"/>
    </row>
    <row r="39" spans="1:17">
      <c r="A39" s="58" t="s">
        <v>28</v>
      </c>
      <c r="B39" s="59"/>
      <c r="C39" s="60"/>
      <c r="D39" s="59"/>
      <c r="E39" s="61"/>
      <c r="F39" s="62">
        <v>0</v>
      </c>
      <c r="G39" s="62"/>
      <c r="H39" s="62"/>
      <c r="I39" s="62"/>
      <c r="J39" s="62"/>
      <c r="K39" s="62"/>
      <c r="L39" s="62"/>
      <c r="M39" s="62"/>
      <c r="N39" s="62"/>
      <c r="O39" s="62"/>
      <c r="P39" s="62"/>
      <c r="Q39" s="62"/>
    </row>
    <row r="40" spans="1:17">
      <c r="A40" s="58" t="s">
        <v>28</v>
      </c>
      <c r="B40" s="59"/>
      <c r="C40" s="72" t="s">
        <v>487</v>
      </c>
      <c r="D40" s="59"/>
      <c r="E40" s="61"/>
      <c r="F40" s="62">
        <v>0</v>
      </c>
      <c r="G40" s="62"/>
      <c r="H40" s="62"/>
      <c r="I40" s="62"/>
      <c r="J40" s="62"/>
      <c r="K40" s="62"/>
      <c r="L40" s="62"/>
      <c r="M40" s="62"/>
      <c r="N40" s="62"/>
      <c r="O40" s="62"/>
      <c r="P40" s="62"/>
      <c r="Q40" s="62"/>
    </row>
    <row r="41" spans="1:17" ht="25.5">
      <c r="A41" s="58" t="s">
        <v>28</v>
      </c>
      <c r="B41" s="59"/>
      <c r="C41" s="75" t="s">
        <v>488</v>
      </c>
      <c r="D41" s="59"/>
      <c r="E41" s="61"/>
      <c r="F41" s="62">
        <v>0</v>
      </c>
      <c r="G41" s="62"/>
      <c r="H41" s="62"/>
      <c r="I41" s="62"/>
      <c r="J41" s="62"/>
      <c r="K41" s="62"/>
      <c r="L41" s="62"/>
      <c r="M41" s="62"/>
      <c r="N41" s="62"/>
      <c r="O41" s="62"/>
      <c r="P41" s="62"/>
      <c r="Q41" s="62"/>
    </row>
    <row r="42" spans="1:17">
      <c r="A42" s="58">
        <v>15</v>
      </c>
      <c r="B42" s="59" t="s">
        <v>175</v>
      </c>
      <c r="C42" s="60" t="s">
        <v>467</v>
      </c>
      <c r="D42" s="59"/>
      <c r="E42" s="61" t="s">
        <v>56</v>
      </c>
      <c r="F42" s="62">
        <v>66</v>
      </c>
      <c r="G42" s="62"/>
      <c r="H42" s="62"/>
      <c r="I42" s="62"/>
      <c r="J42" s="62"/>
      <c r="K42" s="62"/>
      <c r="L42" s="62"/>
      <c r="M42" s="62"/>
      <c r="N42" s="62"/>
      <c r="O42" s="62"/>
      <c r="P42" s="62"/>
      <c r="Q42" s="62"/>
    </row>
    <row r="43" spans="1:17">
      <c r="A43" s="58">
        <v>16</v>
      </c>
      <c r="B43" s="59" t="s">
        <v>175</v>
      </c>
      <c r="C43" s="60" t="s">
        <v>477</v>
      </c>
      <c r="D43" s="59"/>
      <c r="E43" s="61" t="s">
        <v>56</v>
      </c>
      <c r="F43" s="62">
        <v>66</v>
      </c>
      <c r="G43" s="62"/>
      <c r="H43" s="62"/>
      <c r="I43" s="62"/>
      <c r="J43" s="62"/>
      <c r="K43" s="62"/>
      <c r="L43" s="62"/>
      <c r="M43" s="62"/>
      <c r="N43" s="62"/>
      <c r="O43" s="62"/>
      <c r="P43" s="62"/>
      <c r="Q43" s="62"/>
    </row>
    <row r="44" spans="1:17" ht="25.5">
      <c r="A44" s="58">
        <v>17</v>
      </c>
      <c r="B44" s="59" t="s">
        <v>175</v>
      </c>
      <c r="C44" s="60" t="s">
        <v>489</v>
      </c>
      <c r="D44" s="59"/>
      <c r="E44" s="61" t="s">
        <v>56</v>
      </c>
      <c r="F44" s="62">
        <v>66</v>
      </c>
      <c r="G44" s="62"/>
      <c r="H44" s="62"/>
      <c r="I44" s="62"/>
      <c r="J44" s="62"/>
      <c r="K44" s="62"/>
      <c r="L44" s="62"/>
      <c r="M44" s="62"/>
      <c r="N44" s="62"/>
      <c r="O44" s="62"/>
      <c r="P44" s="62"/>
      <c r="Q44" s="62"/>
    </row>
    <row r="45" spans="1:17">
      <c r="A45" s="58" t="s">
        <v>28</v>
      </c>
      <c r="B45" s="59"/>
      <c r="C45" s="60"/>
      <c r="D45" s="59"/>
      <c r="E45" s="61"/>
      <c r="F45" s="62">
        <v>0</v>
      </c>
      <c r="G45" s="62"/>
      <c r="H45" s="62"/>
      <c r="I45" s="62"/>
      <c r="J45" s="62"/>
      <c r="K45" s="62"/>
      <c r="L45" s="62"/>
      <c r="M45" s="62"/>
      <c r="N45" s="62"/>
      <c r="O45" s="62"/>
      <c r="P45" s="62"/>
      <c r="Q45" s="62"/>
    </row>
    <row r="46" spans="1:17">
      <c r="A46" s="58" t="s">
        <v>28</v>
      </c>
      <c r="B46" s="59"/>
      <c r="C46" s="72" t="s">
        <v>490</v>
      </c>
      <c r="D46" s="59"/>
      <c r="E46" s="61"/>
      <c r="F46" s="62">
        <v>0</v>
      </c>
      <c r="G46" s="62"/>
      <c r="H46" s="62"/>
      <c r="I46" s="62"/>
      <c r="J46" s="62"/>
      <c r="K46" s="62"/>
      <c r="L46" s="62"/>
      <c r="M46" s="62"/>
      <c r="N46" s="62"/>
      <c r="O46" s="62"/>
      <c r="P46" s="62"/>
      <c r="Q46" s="62"/>
    </row>
    <row r="47" spans="1:17" ht="25.5">
      <c r="A47" s="58" t="s">
        <v>28</v>
      </c>
      <c r="B47" s="59"/>
      <c r="C47" s="75" t="s">
        <v>491</v>
      </c>
      <c r="D47" s="59"/>
      <c r="E47" s="61"/>
      <c r="F47" s="62">
        <v>0</v>
      </c>
      <c r="G47" s="62"/>
      <c r="H47" s="62"/>
      <c r="I47" s="62"/>
      <c r="J47" s="62"/>
      <c r="K47" s="62"/>
      <c r="L47" s="62"/>
      <c r="M47" s="62"/>
      <c r="N47" s="62"/>
      <c r="O47" s="62"/>
      <c r="P47" s="62"/>
      <c r="Q47" s="62"/>
    </row>
    <row r="48" spans="1:17" ht="38.25">
      <c r="A48" s="58">
        <v>18</v>
      </c>
      <c r="B48" s="59" t="s">
        <v>175</v>
      </c>
      <c r="C48" s="92" t="s">
        <v>2862</v>
      </c>
      <c r="D48" s="59"/>
      <c r="E48" s="61" t="s">
        <v>108</v>
      </c>
      <c r="F48" s="62">
        <f>ROUND(101*0.15,2)</f>
        <v>15.15</v>
      </c>
      <c r="G48" s="62"/>
      <c r="H48" s="62"/>
      <c r="I48" s="62"/>
      <c r="J48" s="62"/>
      <c r="K48" s="62"/>
      <c r="L48" s="62"/>
      <c r="M48" s="62"/>
      <c r="N48" s="62"/>
      <c r="O48" s="62"/>
      <c r="P48" s="62"/>
      <c r="Q48" s="62"/>
    </row>
    <row r="49" spans="1:17">
      <c r="A49" s="58" t="s">
        <v>28</v>
      </c>
      <c r="B49" s="59"/>
      <c r="C49" s="60"/>
      <c r="D49" s="59"/>
      <c r="E49" s="61"/>
      <c r="F49" s="62">
        <v>0</v>
      </c>
      <c r="G49" s="62"/>
      <c r="H49" s="62"/>
      <c r="I49" s="62"/>
      <c r="J49" s="62"/>
      <c r="K49" s="62"/>
      <c r="L49" s="62"/>
      <c r="M49" s="62"/>
      <c r="N49" s="62"/>
      <c r="O49" s="62"/>
      <c r="P49" s="62"/>
      <c r="Q49" s="62"/>
    </row>
    <row r="50" spans="1:17">
      <c r="A50" s="58" t="s">
        <v>28</v>
      </c>
      <c r="B50" s="59"/>
      <c r="C50" s="72" t="s">
        <v>492</v>
      </c>
      <c r="D50" s="59"/>
      <c r="E50" s="61"/>
      <c r="F50" s="62">
        <v>0</v>
      </c>
      <c r="G50" s="62"/>
      <c r="H50" s="62"/>
      <c r="I50" s="62"/>
      <c r="J50" s="62"/>
      <c r="K50" s="62"/>
      <c r="L50" s="62"/>
      <c r="M50" s="62"/>
      <c r="N50" s="62"/>
      <c r="O50" s="62"/>
      <c r="P50" s="62"/>
      <c r="Q50" s="62"/>
    </row>
    <row r="51" spans="1:17" ht="25.5">
      <c r="A51" s="58" t="s">
        <v>28</v>
      </c>
      <c r="B51" s="59"/>
      <c r="C51" s="75" t="s">
        <v>493</v>
      </c>
      <c r="D51" s="59"/>
      <c r="E51" s="61"/>
      <c r="F51" s="62">
        <v>0</v>
      </c>
      <c r="G51" s="62"/>
      <c r="H51" s="62"/>
      <c r="I51" s="62"/>
      <c r="J51" s="62"/>
      <c r="K51" s="62"/>
      <c r="L51" s="62"/>
      <c r="M51" s="62"/>
      <c r="N51" s="62"/>
      <c r="O51" s="62"/>
      <c r="P51" s="62"/>
      <c r="Q51" s="62"/>
    </row>
    <row r="52" spans="1:17">
      <c r="A52" s="58">
        <v>19</v>
      </c>
      <c r="B52" s="59" t="s">
        <v>175</v>
      </c>
      <c r="C52" s="60" t="s">
        <v>481</v>
      </c>
      <c r="D52" s="59"/>
      <c r="E52" s="61" t="s">
        <v>56</v>
      </c>
      <c r="F52" s="62">
        <v>25</v>
      </c>
      <c r="G52" s="62"/>
      <c r="H52" s="62"/>
      <c r="I52" s="62"/>
      <c r="J52" s="62"/>
      <c r="K52" s="62"/>
      <c r="L52" s="62"/>
      <c r="M52" s="62"/>
      <c r="N52" s="62"/>
      <c r="O52" s="62"/>
      <c r="P52" s="62"/>
      <c r="Q52" s="62"/>
    </row>
    <row r="53" spans="1:17">
      <c r="A53" s="58">
        <v>20</v>
      </c>
      <c r="B53" s="59" t="s">
        <v>175</v>
      </c>
      <c r="C53" s="92" t="s">
        <v>2291</v>
      </c>
      <c r="D53" s="59"/>
      <c r="E53" s="61" t="s">
        <v>56</v>
      </c>
      <c r="F53" s="62">
        <v>25</v>
      </c>
      <c r="G53" s="62"/>
      <c r="H53" s="62"/>
      <c r="I53" s="62"/>
      <c r="J53" s="62"/>
      <c r="K53" s="62"/>
      <c r="L53" s="62"/>
      <c r="M53" s="62"/>
      <c r="N53" s="62"/>
      <c r="O53" s="62"/>
      <c r="P53" s="62"/>
      <c r="Q53" s="62"/>
    </row>
    <row r="54" spans="1:17" ht="25.5">
      <c r="A54" s="58">
        <v>21</v>
      </c>
      <c r="B54" s="59" t="s">
        <v>175</v>
      </c>
      <c r="C54" s="60" t="s">
        <v>494</v>
      </c>
      <c r="D54" s="59"/>
      <c r="E54" s="61" t="s">
        <v>56</v>
      </c>
      <c r="F54" s="62">
        <v>25</v>
      </c>
      <c r="G54" s="62"/>
      <c r="H54" s="62"/>
      <c r="I54" s="62"/>
      <c r="J54" s="62"/>
      <c r="K54" s="62"/>
      <c r="L54" s="62"/>
      <c r="M54" s="62"/>
      <c r="N54" s="62"/>
      <c r="O54" s="62"/>
      <c r="P54" s="62"/>
      <c r="Q54" s="62"/>
    </row>
    <row r="55" spans="1:17">
      <c r="A55" s="58" t="s">
        <v>28</v>
      </c>
      <c r="B55" s="59"/>
      <c r="C55" s="60"/>
      <c r="D55" s="59"/>
      <c r="E55" s="61"/>
      <c r="F55" s="62">
        <v>0</v>
      </c>
      <c r="G55" s="62"/>
      <c r="H55" s="62"/>
      <c r="I55" s="62"/>
      <c r="J55" s="62"/>
      <c r="K55" s="62"/>
      <c r="L55" s="62"/>
      <c r="M55" s="62"/>
      <c r="N55" s="62"/>
      <c r="O55" s="62"/>
      <c r="P55" s="62"/>
      <c r="Q55" s="62"/>
    </row>
    <row r="56" spans="1:17">
      <c r="A56" s="58" t="s">
        <v>28</v>
      </c>
      <c r="B56" s="59"/>
      <c r="C56" s="72" t="s">
        <v>495</v>
      </c>
      <c r="D56" s="59"/>
      <c r="E56" s="61"/>
      <c r="F56" s="62">
        <v>0</v>
      </c>
      <c r="G56" s="62"/>
      <c r="H56" s="62"/>
      <c r="I56" s="62"/>
      <c r="J56" s="62"/>
      <c r="K56" s="62"/>
      <c r="L56" s="62"/>
      <c r="M56" s="62"/>
      <c r="N56" s="62"/>
      <c r="O56" s="62"/>
      <c r="P56" s="62"/>
      <c r="Q56" s="62"/>
    </row>
    <row r="57" spans="1:17" ht="38.25">
      <c r="A57" s="58" t="s">
        <v>28</v>
      </c>
      <c r="B57" s="59"/>
      <c r="C57" s="75" t="s">
        <v>496</v>
      </c>
      <c r="D57" s="59"/>
      <c r="E57" s="61"/>
      <c r="F57" s="62">
        <v>0</v>
      </c>
      <c r="G57" s="62"/>
      <c r="H57" s="62"/>
      <c r="I57" s="62"/>
      <c r="J57" s="62"/>
      <c r="K57" s="62"/>
      <c r="L57" s="62"/>
      <c r="M57" s="62"/>
      <c r="N57" s="62"/>
      <c r="O57" s="62"/>
      <c r="P57" s="62"/>
      <c r="Q57" s="62"/>
    </row>
    <row r="58" spans="1:17">
      <c r="A58" s="58">
        <v>22</v>
      </c>
      <c r="B58" s="59" t="s">
        <v>175</v>
      </c>
      <c r="C58" s="60" t="s">
        <v>497</v>
      </c>
      <c r="D58" s="59"/>
      <c r="E58" s="61" t="s">
        <v>56</v>
      </c>
      <c r="F58" s="62">
        <v>27</v>
      </c>
      <c r="G58" s="62"/>
      <c r="H58" s="62"/>
      <c r="I58" s="62"/>
      <c r="J58" s="62"/>
      <c r="K58" s="62"/>
      <c r="L58" s="62"/>
      <c r="M58" s="62"/>
      <c r="N58" s="62"/>
      <c r="O58" s="62"/>
      <c r="P58" s="62"/>
      <c r="Q58" s="62"/>
    </row>
    <row r="59" spans="1:17">
      <c r="A59" s="58">
        <v>23</v>
      </c>
      <c r="B59" s="59" t="s">
        <v>175</v>
      </c>
      <c r="C59" s="92" t="s">
        <v>2292</v>
      </c>
      <c r="D59" s="59"/>
      <c r="E59" s="61" t="s">
        <v>56</v>
      </c>
      <c r="F59" s="62">
        <v>27</v>
      </c>
      <c r="G59" s="62"/>
      <c r="H59" s="62"/>
      <c r="I59" s="62"/>
      <c r="J59" s="62"/>
      <c r="K59" s="62"/>
      <c r="L59" s="62"/>
      <c r="M59" s="62"/>
      <c r="N59" s="62"/>
      <c r="O59" s="62"/>
      <c r="P59" s="62"/>
      <c r="Q59" s="62"/>
    </row>
    <row r="60" spans="1:17" ht="25.5">
      <c r="A60" s="58">
        <v>24</v>
      </c>
      <c r="B60" s="59" t="s">
        <v>175</v>
      </c>
      <c r="C60" s="60" t="s">
        <v>499</v>
      </c>
      <c r="D60" s="59"/>
      <c r="E60" s="61" t="s">
        <v>56</v>
      </c>
      <c r="F60" s="62">
        <v>27</v>
      </c>
      <c r="G60" s="62"/>
      <c r="H60" s="62"/>
      <c r="I60" s="62"/>
      <c r="J60" s="62"/>
      <c r="K60" s="62"/>
      <c r="L60" s="62"/>
      <c r="M60" s="62"/>
      <c r="N60" s="62"/>
      <c r="O60" s="62"/>
      <c r="P60" s="62"/>
      <c r="Q60" s="62"/>
    </row>
    <row r="61" spans="1:17">
      <c r="A61" s="58" t="s">
        <v>28</v>
      </c>
      <c r="B61" s="59"/>
      <c r="C61" s="60"/>
      <c r="D61" s="59"/>
      <c r="E61" s="61"/>
      <c r="F61" s="62">
        <v>0</v>
      </c>
      <c r="G61" s="62"/>
      <c r="H61" s="62"/>
      <c r="I61" s="62"/>
      <c r="J61" s="62"/>
      <c r="K61" s="62"/>
      <c r="L61" s="62"/>
      <c r="M61" s="62"/>
      <c r="N61" s="62"/>
      <c r="O61" s="62"/>
      <c r="P61" s="62"/>
      <c r="Q61" s="62"/>
    </row>
    <row r="62" spans="1:17">
      <c r="A62" s="58" t="s">
        <v>28</v>
      </c>
      <c r="B62" s="59"/>
      <c r="C62" s="72" t="s">
        <v>500</v>
      </c>
      <c r="D62" s="59"/>
      <c r="E62" s="61"/>
      <c r="F62" s="62">
        <v>0</v>
      </c>
      <c r="G62" s="62"/>
      <c r="H62" s="62"/>
      <c r="I62" s="62"/>
      <c r="J62" s="62"/>
      <c r="K62" s="62"/>
      <c r="L62" s="62"/>
      <c r="M62" s="62"/>
      <c r="N62" s="62"/>
      <c r="O62" s="62"/>
      <c r="P62" s="62"/>
      <c r="Q62" s="62"/>
    </row>
    <row r="63" spans="1:17" ht="25.5">
      <c r="A63" s="58" t="s">
        <v>28</v>
      </c>
      <c r="B63" s="59"/>
      <c r="C63" s="75" t="s">
        <v>501</v>
      </c>
      <c r="D63" s="59"/>
      <c r="E63" s="61"/>
      <c r="F63" s="62">
        <v>0</v>
      </c>
      <c r="G63" s="62"/>
      <c r="H63" s="62"/>
      <c r="I63" s="62"/>
      <c r="J63" s="62"/>
      <c r="K63" s="62"/>
      <c r="L63" s="62"/>
      <c r="M63" s="62"/>
      <c r="N63" s="62"/>
      <c r="O63" s="62"/>
      <c r="P63" s="62"/>
      <c r="Q63" s="62"/>
    </row>
    <row r="64" spans="1:17">
      <c r="A64" s="58">
        <v>25</v>
      </c>
      <c r="B64" s="59" t="s">
        <v>175</v>
      </c>
      <c r="C64" s="60" t="s">
        <v>497</v>
      </c>
      <c r="D64" s="59"/>
      <c r="E64" s="61" t="s">
        <v>56</v>
      </c>
      <c r="F64" s="62">
        <v>93</v>
      </c>
      <c r="G64" s="62"/>
      <c r="H64" s="62"/>
      <c r="I64" s="62"/>
      <c r="J64" s="62"/>
      <c r="K64" s="62"/>
      <c r="L64" s="62"/>
      <c r="M64" s="62"/>
      <c r="N64" s="62"/>
      <c r="O64" s="62"/>
      <c r="P64" s="62"/>
      <c r="Q64" s="62"/>
    </row>
    <row r="65" spans="1:17">
      <c r="A65" s="58">
        <v>26</v>
      </c>
      <c r="B65" s="59" t="s">
        <v>175</v>
      </c>
      <c r="C65" s="60" t="s">
        <v>498</v>
      </c>
      <c r="D65" s="59"/>
      <c r="E65" s="61" t="s">
        <v>56</v>
      </c>
      <c r="F65" s="62">
        <v>93</v>
      </c>
      <c r="G65" s="62"/>
      <c r="H65" s="62"/>
      <c r="I65" s="62"/>
      <c r="J65" s="62"/>
      <c r="K65" s="62"/>
      <c r="L65" s="62"/>
      <c r="M65" s="62"/>
      <c r="N65" s="62"/>
      <c r="O65" s="62"/>
      <c r="P65" s="62"/>
      <c r="Q65" s="62"/>
    </row>
    <row r="66" spans="1:17" ht="25.5">
      <c r="A66" s="58">
        <v>27</v>
      </c>
      <c r="B66" s="59" t="s">
        <v>175</v>
      </c>
      <c r="C66" s="60" t="s">
        <v>482</v>
      </c>
      <c r="D66" s="59"/>
      <c r="E66" s="61" t="s">
        <v>56</v>
      </c>
      <c r="F66" s="62">
        <v>93</v>
      </c>
      <c r="G66" s="62"/>
      <c r="H66" s="62"/>
      <c r="I66" s="62"/>
      <c r="J66" s="62"/>
      <c r="K66" s="62"/>
      <c r="L66" s="62"/>
      <c r="M66" s="62"/>
      <c r="N66" s="62"/>
      <c r="O66" s="62"/>
      <c r="P66" s="62"/>
      <c r="Q66" s="62"/>
    </row>
    <row r="67" spans="1:17">
      <c r="A67" s="58" t="s">
        <v>28</v>
      </c>
      <c r="B67" s="59"/>
      <c r="C67" s="60"/>
      <c r="D67" s="59"/>
      <c r="E67" s="61"/>
      <c r="F67" s="62">
        <v>0</v>
      </c>
      <c r="G67" s="62"/>
      <c r="H67" s="62"/>
      <c r="I67" s="62"/>
      <c r="J67" s="62"/>
      <c r="K67" s="62"/>
      <c r="L67" s="62"/>
      <c r="M67" s="62"/>
      <c r="N67" s="62"/>
      <c r="O67" s="62"/>
      <c r="P67" s="62"/>
      <c r="Q67" s="62"/>
    </row>
    <row r="68" spans="1:17">
      <c r="A68" s="129" t="s">
        <v>28</v>
      </c>
      <c r="B68" s="130"/>
      <c r="C68" s="136" t="s">
        <v>2627</v>
      </c>
      <c r="D68" s="130"/>
      <c r="E68" s="130"/>
      <c r="F68" s="132">
        <v>0</v>
      </c>
      <c r="G68" s="62"/>
      <c r="H68" s="62"/>
      <c r="I68" s="62"/>
      <c r="J68" s="62"/>
      <c r="K68" s="62"/>
      <c r="L68" s="62"/>
      <c r="M68" s="62"/>
      <c r="N68" s="62"/>
      <c r="O68" s="62"/>
      <c r="P68" s="62"/>
      <c r="Q68" s="62"/>
    </row>
    <row r="69" spans="1:17" ht="25.5">
      <c r="A69" s="129">
        <v>28</v>
      </c>
      <c r="B69" s="130" t="s">
        <v>175</v>
      </c>
      <c r="C69" s="131" t="s">
        <v>2628</v>
      </c>
      <c r="D69" s="130"/>
      <c r="E69" s="130" t="s">
        <v>56</v>
      </c>
      <c r="F69" s="132">
        <v>97.6</v>
      </c>
      <c r="G69" s="62"/>
      <c r="H69" s="62"/>
      <c r="I69" s="62"/>
      <c r="J69" s="62"/>
      <c r="K69" s="62"/>
      <c r="L69" s="62"/>
      <c r="M69" s="62"/>
      <c r="N69" s="62"/>
      <c r="O69" s="62"/>
      <c r="P69" s="62"/>
      <c r="Q69" s="62"/>
    </row>
    <row r="70" spans="1:17">
      <c r="A70" s="58" t="s">
        <v>28</v>
      </c>
      <c r="B70" s="59"/>
      <c r="C70" s="60"/>
      <c r="D70" s="59"/>
      <c r="E70" s="61"/>
      <c r="F70" s="62">
        <v>0</v>
      </c>
      <c r="G70" s="62">
        <v>0</v>
      </c>
      <c r="H70" s="62">
        <v>0</v>
      </c>
      <c r="I70" s="62">
        <f t="shared" ref="I70" si="5">+ROUND(H70*G70,2)</f>
        <v>0</v>
      </c>
      <c r="J70" s="62">
        <v>0</v>
      </c>
      <c r="K70" s="62">
        <v>0</v>
      </c>
      <c r="L70" s="62">
        <f t="shared" ref="L70" si="6">+I70+J70+K70</f>
        <v>0</v>
      </c>
      <c r="M70" s="62">
        <f t="shared" ref="M70" si="7">+ROUND(G70*$F70,2)</f>
        <v>0</v>
      </c>
      <c r="N70" s="62">
        <f t="shared" ref="N70:P70" si="8">+ROUND(I70*$F70,2)</f>
        <v>0</v>
      </c>
      <c r="O70" s="62">
        <f t="shared" si="8"/>
        <v>0</v>
      </c>
      <c r="P70" s="62">
        <f t="shared" si="8"/>
        <v>0</v>
      </c>
      <c r="Q70" s="62">
        <f t="shared" ref="Q70" si="9">+N70+O70+P70</f>
        <v>0</v>
      </c>
    </row>
    <row r="71" spans="1:17">
      <c r="A71" s="63"/>
      <c r="B71" s="63"/>
      <c r="C71" s="64" t="s">
        <v>52</v>
      </c>
      <c r="D71" s="63"/>
      <c r="E71" s="63"/>
      <c r="F71" s="65"/>
      <c r="G71" s="65"/>
      <c r="H71" s="65"/>
      <c r="I71" s="65"/>
      <c r="J71" s="65"/>
      <c r="K71" s="65"/>
      <c r="L71" s="65"/>
      <c r="M71" s="65">
        <f>SUM(M9:M70)</f>
        <v>0</v>
      </c>
      <c r="N71" s="65">
        <f>SUM(N9:N70)</f>
        <v>0</v>
      </c>
      <c r="O71" s="65">
        <f>SUM(O9:O70)</f>
        <v>0</v>
      </c>
      <c r="P71" s="65">
        <f>SUM(P9:P70)</f>
        <v>0</v>
      </c>
      <c r="Q71" s="65">
        <f>SUM(Q9:Q70)</f>
        <v>0</v>
      </c>
    </row>
    <row r="72" spans="1:17">
      <c r="A72" s="66"/>
      <c r="B72" s="66"/>
      <c r="C72" s="92" t="s">
        <v>2198</v>
      </c>
      <c r="D72" s="66"/>
      <c r="E72" s="66" t="s">
        <v>60</v>
      </c>
      <c r="F72" s="127">
        <f>' 1-1'!$F$35</f>
        <v>0</v>
      </c>
      <c r="G72" s="68"/>
      <c r="H72" s="68"/>
      <c r="I72" s="68"/>
      <c r="J72" s="68"/>
      <c r="K72" s="68"/>
      <c r="L72" s="68"/>
      <c r="M72" s="68"/>
      <c r="N72" s="68"/>
      <c r="O72" s="62">
        <f>ROUND(O71*F72%,2)</f>
        <v>0</v>
      </c>
      <c r="P72" s="68"/>
      <c r="Q72" s="62">
        <f>O72</f>
        <v>0</v>
      </c>
    </row>
    <row r="73" spans="1:17">
      <c r="A73" s="63"/>
      <c r="B73" s="63"/>
      <c r="C73" s="64" t="s">
        <v>2543</v>
      </c>
      <c r="D73" s="63"/>
      <c r="E73" s="63" t="s">
        <v>61</v>
      </c>
      <c r="F73" s="65"/>
      <c r="G73" s="65"/>
      <c r="H73" s="65"/>
      <c r="I73" s="65"/>
      <c r="J73" s="65"/>
      <c r="K73" s="65"/>
      <c r="L73" s="65"/>
      <c r="M73" s="65">
        <f t="shared" ref="M73:Q73" si="10">SUM(M71:M72)</f>
        <v>0</v>
      </c>
      <c r="N73" s="65">
        <f t="shared" si="10"/>
        <v>0</v>
      </c>
      <c r="O73" s="65">
        <f t="shared" si="10"/>
        <v>0</v>
      </c>
      <c r="P73" s="65">
        <f t="shared" si="10"/>
        <v>0</v>
      </c>
      <c r="Q73" s="65">
        <f t="shared" si="10"/>
        <v>0</v>
      </c>
    </row>
  </sheetData>
  <autoFilter ref="A9:Q73"/>
  <mergeCells count="8">
    <mergeCell ref="G7:L7"/>
    <mergeCell ref="M7:Q7"/>
    <mergeCell ref="A7:A8"/>
    <mergeCell ref="B7:B8"/>
    <mergeCell ref="C7:C8"/>
    <mergeCell ref="D7:D8"/>
    <mergeCell ref="E7:E8"/>
    <mergeCell ref="F7:F8"/>
  </mergeCells>
  <conditionalFormatting sqref="C9:C70">
    <cfRule type="expression" dxfId="102" priority="434" stopIfTrue="1">
      <formula>#REF!="tx"</formula>
    </cfRule>
  </conditionalFormatting>
  <printOptions horizontalCentered="1"/>
  <pageMargins left="0.39" right="0.39" top="0.74" bottom="0.47" header="0.3" footer="0.3"/>
  <pageSetup paperSize="9" scale="89" fitToHeight="1000" orientation="landscape"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8">
    <pageSetUpPr fitToPage="1"/>
  </sheetPr>
  <dimension ref="A1:Q37"/>
  <sheetViews>
    <sheetView showZeros="0" defaultGridColor="0" colorId="23" zoomScaleNormal="100" zoomScaleSheetLayoutView="100" workbookViewId="0">
      <pane ySplit="9" topLeftCell="A28" activePane="bottomLeft" state="frozen"/>
      <selection activeCell="G22" sqref="G22"/>
      <selection pane="bottomLeft" activeCell="A5" sqref="A5:XFD5"/>
    </sheetView>
  </sheetViews>
  <sheetFormatPr defaultRowHeight="15" outlineLevelCol="1"/>
  <cols>
    <col min="1" max="1" width="5.425781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2567</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Q37</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504</v>
      </c>
      <c r="D10" s="59"/>
      <c r="E10" s="61"/>
      <c r="F10" s="62">
        <v>0</v>
      </c>
      <c r="G10" s="62">
        <v>0</v>
      </c>
      <c r="H10" s="62">
        <v>0</v>
      </c>
      <c r="I10" s="62">
        <f t="shared" ref="I10:I11" si="0">+ROUND(H10*G10,2)</f>
        <v>0</v>
      </c>
      <c r="J10" s="62">
        <v>0</v>
      </c>
      <c r="K10" s="62">
        <v>0</v>
      </c>
      <c r="L10" s="62">
        <f t="shared" ref="L10:L11" si="1">+I10+J10+K10</f>
        <v>0</v>
      </c>
      <c r="M10" s="62">
        <f t="shared" ref="M10:M11" si="2">+ROUND(G10*$F10,2)</f>
        <v>0</v>
      </c>
      <c r="N10" s="62">
        <f t="shared" ref="N10:P11" si="3">+ROUND(I10*$F10,2)</f>
        <v>0</v>
      </c>
      <c r="O10" s="62">
        <f t="shared" si="3"/>
        <v>0</v>
      </c>
      <c r="P10" s="62">
        <f t="shared" si="3"/>
        <v>0</v>
      </c>
      <c r="Q10" s="62">
        <f t="shared" ref="Q10:Q11" si="4">+N10+O10+P10</f>
        <v>0</v>
      </c>
    </row>
    <row r="11" spans="1:17">
      <c r="A11" s="58" t="s">
        <v>28</v>
      </c>
      <c r="B11" s="59"/>
      <c r="C11" s="72" t="s">
        <v>505</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ht="25.5">
      <c r="A12" s="58">
        <v>1</v>
      </c>
      <c r="B12" s="59" t="s">
        <v>506</v>
      </c>
      <c r="C12" s="60" t="s">
        <v>507</v>
      </c>
      <c r="D12" s="59"/>
      <c r="E12" s="61" t="s">
        <v>56</v>
      </c>
      <c r="F12" s="62">
        <v>2536.4</v>
      </c>
      <c r="G12" s="62"/>
      <c r="H12" s="62"/>
      <c r="I12" s="62"/>
      <c r="J12" s="62"/>
      <c r="K12" s="62"/>
      <c r="L12" s="62"/>
      <c r="M12" s="62"/>
      <c r="N12" s="62"/>
      <c r="O12" s="62"/>
      <c r="P12" s="62"/>
      <c r="Q12" s="62"/>
    </row>
    <row r="13" spans="1:17" ht="38.25">
      <c r="A13" s="58">
        <v>2</v>
      </c>
      <c r="B13" s="59" t="s">
        <v>506</v>
      </c>
      <c r="C13" s="92" t="s">
        <v>2556</v>
      </c>
      <c r="D13" s="59"/>
      <c r="E13" s="61" t="s">
        <v>56</v>
      </c>
      <c r="F13" s="62">
        <v>2536.4</v>
      </c>
      <c r="G13" s="62"/>
      <c r="H13" s="62"/>
      <c r="I13" s="62"/>
      <c r="J13" s="62"/>
      <c r="K13" s="62"/>
      <c r="L13" s="62"/>
      <c r="M13" s="62"/>
      <c r="N13" s="62"/>
      <c r="O13" s="62"/>
      <c r="P13" s="62"/>
      <c r="Q13" s="62"/>
    </row>
    <row r="14" spans="1:17">
      <c r="A14" s="58" t="s">
        <v>28</v>
      </c>
      <c r="B14" s="59"/>
      <c r="C14" s="60"/>
      <c r="D14" s="59"/>
      <c r="E14" s="61"/>
      <c r="F14" s="62">
        <v>0</v>
      </c>
      <c r="G14" s="62"/>
      <c r="H14" s="62"/>
      <c r="I14" s="62"/>
      <c r="J14" s="62"/>
      <c r="K14" s="62"/>
      <c r="L14" s="62"/>
      <c r="M14" s="62"/>
      <c r="N14" s="62"/>
      <c r="O14" s="62"/>
      <c r="P14" s="62"/>
      <c r="Q14" s="62"/>
    </row>
    <row r="15" spans="1:17">
      <c r="A15" s="58" t="s">
        <v>28</v>
      </c>
      <c r="B15" s="59"/>
      <c r="C15" s="72" t="s">
        <v>508</v>
      </c>
      <c r="D15" s="59"/>
      <c r="E15" s="61"/>
      <c r="F15" s="62">
        <v>0</v>
      </c>
      <c r="G15" s="62"/>
      <c r="H15" s="62"/>
      <c r="I15" s="62"/>
      <c r="J15" s="62"/>
      <c r="K15" s="62"/>
      <c r="L15" s="62"/>
      <c r="M15" s="62"/>
      <c r="N15" s="62"/>
      <c r="O15" s="62"/>
      <c r="P15" s="62"/>
      <c r="Q15" s="62"/>
    </row>
    <row r="16" spans="1:17" ht="25.5">
      <c r="A16" s="58">
        <v>3</v>
      </c>
      <c r="B16" s="59" t="s">
        <v>506</v>
      </c>
      <c r="C16" s="60" t="s">
        <v>509</v>
      </c>
      <c r="D16" s="59"/>
      <c r="E16" s="61" t="s">
        <v>56</v>
      </c>
      <c r="F16" s="62">
        <v>10695.44</v>
      </c>
      <c r="G16" s="62"/>
      <c r="H16" s="62"/>
      <c r="I16" s="62"/>
      <c r="J16" s="62"/>
      <c r="K16" s="62"/>
      <c r="L16" s="62"/>
      <c r="M16" s="62"/>
      <c r="N16" s="62"/>
      <c r="O16" s="62"/>
      <c r="P16" s="62"/>
      <c r="Q16" s="62"/>
    </row>
    <row r="17" spans="1:17">
      <c r="A17" s="58" t="s">
        <v>28</v>
      </c>
      <c r="B17" s="59"/>
      <c r="C17" s="60"/>
      <c r="D17" s="59"/>
      <c r="E17" s="61"/>
      <c r="F17" s="62">
        <v>0</v>
      </c>
      <c r="G17" s="62"/>
      <c r="H17" s="62"/>
      <c r="I17" s="62"/>
      <c r="J17" s="62"/>
      <c r="K17" s="62"/>
      <c r="L17" s="62"/>
      <c r="M17" s="62"/>
      <c r="N17" s="62"/>
      <c r="O17" s="62"/>
      <c r="P17" s="62"/>
      <c r="Q17" s="62"/>
    </row>
    <row r="18" spans="1:17">
      <c r="A18" s="58" t="s">
        <v>28</v>
      </c>
      <c r="B18" s="59"/>
      <c r="C18" s="72" t="s">
        <v>405</v>
      </c>
      <c r="D18" s="59"/>
      <c r="E18" s="61"/>
      <c r="F18" s="62">
        <v>0</v>
      </c>
      <c r="G18" s="62"/>
      <c r="H18" s="62"/>
      <c r="I18" s="62"/>
      <c r="J18" s="62"/>
      <c r="K18" s="62"/>
      <c r="L18" s="62"/>
      <c r="M18" s="62"/>
      <c r="N18" s="62"/>
      <c r="O18" s="62"/>
      <c r="P18" s="62"/>
      <c r="Q18" s="62"/>
    </row>
    <row r="19" spans="1:17" ht="25.5">
      <c r="A19" s="58">
        <v>4</v>
      </c>
      <c r="B19" s="59" t="s">
        <v>506</v>
      </c>
      <c r="C19" s="60" t="s">
        <v>507</v>
      </c>
      <c r="D19" s="59"/>
      <c r="E19" s="61" t="s">
        <v>56</v>
      </c>
      <c r="F19" s="62">
        <v>1180.2</v>
      </c>
      <c r="G19" s="62"/>
      <c r="H19" s="62"/>
      <c r="I19" s="62"/>
      <c r="J19" s="62"/>
      <c r="K19" s="62"/>
      <c r="L19" s="62"/>
      <c r="M19" s="62"/>
      <c r="N19" s="62"/>
      <c r="O19" s="62"/>
      <c r="P19" s="62"/>
      <c r="Q19" s="62"/>
    </row>
    <row r="20" spans="1:17" ht="38.25">
      <c r="A20" s="58">
        <v>5</v>
      </c>
      <c r="B20" s="59" t="s">
        <v>506</v>
      </c>
      <c r="C20" s="92" t="s">
        <v>2556</v>
      </c>
      <c r="D20" s="59"/>
      <c r="E20" s="61" t="s">
        <v>56</v>
      </c>
      <c r="F20" s="62">
        <v>1180.2</v>
      </c>
      <c r="G20" s="62"/>
      <c r="H20" s="62"/>
      <c r="I20" s="62"/>
      <c r="J20" s="62"/>
      <c r="K20" s="62"/>
      <c r="L20" s="62"/>
      <c r="M20" s="62"/>
      <c r="N20" s="62"/>
      <c r="O20" s="62"/>
      <c r="P20" s="62"/>
      <c r="Q20" s="62"/>
    </row>
    <row r="21" spans="1:17" ht="38.25">
      <c r="A21" s="58">
        <v>7</v>
      </c>
      <c r="B21" s="59" t="s">
        <v>506</v>
      </c>
      <c r="C21" s="92" t="s">
        <v>2296</v>
      </c>
      <c r="D21" s="59"/>
      <c r="E21" s="61" t="s">
        <v>56</v>
      </c>
      <c r="F21" s="62">
        <v>749.4</v>
      </c>
      <c r="G21" s="62"/>
      <c r="H21" s="62"/>
      <c r="I21" s="62"/>
      <c r="J21" s="62"/>
      <c r="K21" s="62"/>
      <c r="L21" s="62"/>
      <c r="M21" s="62"/>
      <c r="N21" s="62"/>
      <c r="O21" s="62"/>
      <c r="P21" s="62"/>
      <c r="Q21" s="62"/>
    </row>
    <row r="22" spans="1:17">
      <c r="A22" s="58" t="s">
        <v>28</v>
      </c>
      <c r="B22" s="59"/>
      <c r="C22" s="60"/>
      <c r="D22" s="59"/>
      <c r="E22" s="61"/>
      <c r="F22" s="62">
        <v>0</v>
      </c>
      <c r="G22" s="62"/>
      <c r="H22" s="62"/>
      <c r="I22" s="62"/>
      <c r="J22" s="62"/>
      <c r="K22" s="62"/>
      <c r="L22" s="62"/>
      <c r="M22" s="62"/>
      <c r="N22" s="62"/>
      <c r="O22" s="62"/>
      <c r="P22" s="62"/>
      <c r="Q22" s="62"/>
    </row>
    <row r="23" spans="1:17">
      <c r="A23" s="58" t="s">
        <v>28</v>
      </c>
      <c r="B23" s="59"/>
      <c r="C23" s="136" t="s">
        <v>2297</v>
      </c>
      <c r="D23" s="130"/>
      <c r="E23" s="130"/>
      <c r="F23" s="132">
        <v>0</v>
      </c>
      <c r="G23" s="62"/>
      <c r="H23" s="62"/>
      <c r="I23" s="62"/>
      <c r="J23" s="62"/>
      <c r="K23" s="62"/>
      <c r="L23" s="62"/>
      <c r="M23" s="62"/>
      <c r="N23" s="62"/>
      <c r="O23" s="62"/>
      <c r="P23" s="62"/>
      <c r="Q23" s="62"/>
    </row>
    <row r="24" spans="1:17" ht="38.25">
      <c r="A24" s="58">
        <v>8</v>
      </c>
      <c r="B24" s="130" t="s">
        <v>506</v>
      </c>
      <c r="C24" s="131" t="s">
        <v>2296</v>
      </c>
      <c r="D24" s="130"/>
      <c r="E24" s="130" t="s">
        <v>56</v>
      </c>
      <c r="F24" s="132">
        <v>12.2</v>
      </c>
      <c r="G24" s="62"/>
      <c r="H24" s="62"/>
      <c r="I24" s="62"/>
      <c r="J24" s="62"/>
      <c r="K24" s="62"/>
      <c r="L24" s="62"/>
      <c r="M24" s="62"/>
      <c r="N24" s="62"/>
      <c r="O24" s="62"/>
      <c r="P24" s="62"/>
      <c r="Q24" s="62"/>
    </row>
    <row r="25" spans="1:17">
      <c r="A25" s="58" t="s">
        <v>28</v>
      </c>
      <c r="B25" s="59"/>
      <c r="C25" s="60"/>
      <c r="D25" s="59"/>
      <c r="E25" s="61"/>
      <c r="F25" s="62">
        <v>0</v>
      </c>
      <c r="G25" s="62"/>
      <c r="H25" s="62"/>
      <c r="I25" s="62"/>
      <c r="J25" s="62"/>
      <c r="K25" s="62"/>
      <c r="L25" s="62"/>
      <c r="M25" s="62"/>
      <c r="N25" s="62"/>
      <c r="O25" s="62"/>
      <c r="P25" s="62"/>
      <c r="Q25" s="62"/>
    </row>
    <row r="26" spans="1:17">
      <c r="A26" s="58" t="s">
        <v>28</v>
      </c>
      <c r="B26" s="59"/>
      <c r="C26" s="162" t="s">
        <v>2629</v>
      </c>
      <c r="D26" s="59"/>
      <c r="E26" s="61"/>
      <c r="F26" s="62">
        <v>0</v>
      </c>
      <c r="G26" s="62"/>
      <c r="H26" s="62"/>
      <c r="I26" s="62"/>
      <c r="J26" s="62"/>
      <c r="K26" s="62"/>
      <c r="L26" s="62"/>
      <c r="M26" s="62"/>
      <c r="N26" s="62"/>
      <c r="O26" s="62"/>
      <c r="P26" s="62"/>
      <c r="Q26" s="62"/>
    </row>
    <row r="27" spans="1:17" ht="51">
      <c r="A27" s="58">
        <v>9</v>
      </c>
      <c r="B27" s="59" t="s">
        <v>506</v>
      </c>
      <c r="C27" s="60" t="s">
        <v>511</v>
      </c>
      <c r="D27" s="59"/>
      <c r="E27" s="61" t="s">
        <v>56</v>
      </c>
      <c r="F27" s="128">
        <v>580.86999999999989</v>
      </c>
      <c r="G27" s="62"/>
      <c r="H27" s="62"/>
      <c r="I27" s="62"/>
      <c r="J27" s="62"/>
      <c r="K27" s="62"/>
      <c r="L27" s="62"/>
      <c r="M27" s="62"/>
      <c r="N27" s="62"/>
      <c r="O27" s="62"/>
      <c r="P27" s="62"/>
      <c r="Q27" s="62"/>
    </row>
    <row r="28" spans="1:17" ht="25.5">
      <c r="A28" s="58">
        <v>10</v>
      </c>
      <c r="B28" s="59" t="s">
        <v>506</v>
      </c>
      <c r="C28" s="60" t="s">
        <v>512</v>
      </c>
      <c r="D28" s="59"/>
      <c r="E28" s="61" t="s">
        <v>56</v>
      </c>
      <c r="F28" s="62">
        <v>307.98</v>
      </c>
      <c r="G28" s="62"/>
      <c r="H28" s="62"/>
      <c r="I28" s="62"/>
      <c r="J28" s="62"/>
      <c r="K28" s="62"/>
      <c r="L28" s="62"/>
      <c r="M28" s="62"/>
      <c r="N28" s="62"/>
      <c r="O28" s="62"/>
      <c r="P28" s="62"/>
      <c r="Q28" s="62"/>
    </row>
    <row r="29" spans="1:17" ht="63.75">
      <c r="A29" s="129">
        <v>11</v>
      </c>
      <c r="B29" s="130" t="s">
        <v>506</v>
      </c>
      <c r="C29" s="131" t="s">
        <v>2634</v>
      </c>
      <c r="D29" s="130"/>
      <c r="E29" s="130" t="s">
        <v>56</v>
      </c>
      <c r="F29" s="132">
        <f>112.2+151+151+151+188</f>
        <v>753.2</v>
      </c>
      <c r="G29" s="62"/>
      <c r="H29" s="62"/>
      <c r="I29" s="62"/>
      <c r="J29" s="62"/>
      <c r="K29" s="62"/>
      <c r="L29" s="62"/>
      <c r="M29" s="62"/>
      <c r="N29" s="62"/>
      <c r="O29" s="62"/>
      <c r="P29" s="62"/>
      <c r="Q29" s="62"/>
    </row>
    <row r="30" spans="1:17">
      <c r="A30" s="58" t="s">
        <v>28</v>
      </c>
      <c r="B30" s="59"/>
      <c r="C30" s="60"/>
      <c r="D30" s="59"/>
      <c r="E30" s="61"/>
      <c r="F30" s="62">
        <v>0</v>
      </c>
      <c r="G30" s="62"/>
      <c r="H30" s="62"/>
      <c r="I30" s="62"/>
      <c r="J30" s="62"/>
      <c r="K30" s="62"/>
      <c r="L30" s="62"/>
      <c r="M30" s="62"/>
      <c r="N30" s="62"/>
      <c r="O30" s="62"/>
      <c r="P30" s="62"/>
      <c r="Q30" s="62"/>
    </row>
    <row r="31" spans="1:17">
      <c r="A31" s="58" t="s">
        <v>28</v>
      </c>
      <c r="B31" s="59"/>
      <c r="C31" s="162" t="s">
        <v>2629</v>
      </c>
      <c r="D31" s="59"/>
      <c r="E31" s="61"/>
      <c r="F31" s="62">
        <v>0</v>
      </c>
      <c r="G31" s="62"/>
      <c r="H31" s="62"/>
      <c r="I31" s="62"/>
      <c r="J31" s="62"/>
      <c r="K31" s="62"/>
      <c r="L31" s="62"/>
      <c r="M31" s="62"/>
      <c r="N31" s="62"/>
      <c r="O31" s="62"/>
      <c r="P31" s="62"/>
      <c r="Q31" s="62"/>
    </row>
    <row r="32" spans="1:17" ht="25.5">
      <c r="A32" s="58">
        <v>12</v>
      </c>
      <c r="B32" s="59" t="s">
        <v>506</v>
      </c>
      <c r="C32" s="60" t="s">
        <v>512</v>
      </c>
      <c r="D32" s="59"/>
      <c r="E32" s="61" t="s">
        <v>56</v>
      </c>
      <c r="F32" s="62">
        <v>4.7</v>
      </c>
      <c r="G32" s="62"/>
      <c r="H32" s="62"/>
      <c r="I32" s="62"/>
      <c r="J32" s="62"/>
      <c r="K32" s="62"/>
      <c r="L32" s="62"/>
      <c r="M32" s="62"/>
      <c r="N32" s="62"/>
      <c r="O32" s="62"/>
      <c r="P32" s="62"/>
      <c r="Q32" s="62"/>
    </row>
    <row r="33" spans="1:17" ht="63.75">
      <c r="A33" s="129">
        <v>13</v>
      </c>
      <c r="B33" s="130" t="s">
        <v>506</v>
      </c>
      <c r="C33" s="131" t="s">
        <v>2634</v>
      </c>
      <c r="D33" s="130"/>
      <c r="E33" s="130" t="s">
        <v>56</v>
      </c>
      <c r="F33" s="132">
        <v>111.5</v>
      </c>
      <c r="G33" s="62"/>
      <c r="H33" s="62"/>
      <c r="I33" s="62"/>
      <c r="J33" s="62"/>
      <c r="K33" s="62"/>
      <c r="L33" s="62"/>
      <c r="M33" s="62"/>
      <c r="N33" s="62"/>
      <c r="O33" s="62"/>
      <c r="P33" s="62"/>
      <c r="Q33" s="62"/>
    </row>
    <row r="34" spans="1:17">
      <c r="A34" s="58" t="s">
        <v>28</v>
      </c>
      <c r="B34" s="59"/>
      <c r="C34" s="60"/>
      <c r="D34" s="59"/>
      <c r="E34" s="61"/>
      <c r="F34" s="62">
        <v>0</v>
      </c>
      <c r="G34" s="62">
        <v>0</v>
      </c>
      <c r="H34" s="62">
        <v>0</v>
      </c>
      <c r="I34" s="62">
        <f t="shared" ref="I34" si="5">+ROUND(H34*G34,2)</f>
        <v>0</v>
      </c>
      <c r="J34" s="87"/>
      <c r="K34" s="87"/>
      <c r="L34" s="62">
        <f t="shared" ref="L34" si="6">+I34+J34+K34</f>
        <v>0</v>
      </c>
      <c r="M34" s="62">
        <f t="shared" ref="M34" si="7">+ROUND(G34*$F34,2)</f>
        <v>0</v>
      </c>
      <c r="N34" s="62">
        <f t="shared" ref="N34:P34" si="8">+ROUND(I34*$F34,2)</f>
        <v>0</v>
      </c>
      <c r="O34" s="62">
        <f t="shared" si="8"/>
        <v>0</v>
      </c>
      <c r="P34" s="62">
        <f t="shared" si="8"/>
        <v>0</v>
      </c>
      <c r="Q34" s="62">
        <f t="shared" ref="Q34" si="9">+N34+O34+P34</f>
        <v>0</v>
      </c>
    </row>
    <row r="35" spans="1:17">
      <c r="A35" s="63"/>
      <c r="B35" s="63"/>
      <c r="C35" s="64" t="s">
        <v>52</v>
      </c>
      <c r="D35" s="63"/>
      <c r="E35" s="63"/>
      <c r="F35" s="65"/>
      <c r="G35" s="65"/>
      <c r="H35" s="65"/>
      <c r="I35" s="65"/>
      <c r="J35" s="65"/>
      <c r="K35" s="65"/>
      <c r="L35" s="65"/>
      <c r="M35" s="65">
        <f>SUM(M9:M34)</f>
        <v>0</v>
      </c>
      <c r="N35" s="65">
        <f>SUM(N9:N34)</f>
        <v>0</v>
      </c>
      <c r="O35" s="65">
        <f>SUM(O9:O34)</f>
        <v>0</v>
      </c>
      <c r="P35" s="65">
        <f>SUM(P9:P34)</f>
        <v>0</v>
      </c>
      <c r="Q35" s="65">
        <f>SUM(Q9:Q34)</f>
        <v>0</v>
      </c>
    </row>
    <row r="36" spans="1:17">
      <c r="A36" s="66"/>
      <c r="B36" s="66"/>
      <c r="C36" s="92" t="s">
        <v>2198</v>
      </c>
      <c r="D36" s="66"/>
      <c r="E36" s="66" t="s">
        <v>60</v>
      </c>
      <c r="F36" s="127">
        <f>' 1-1'!$F$35</f>
        <v>0</v>
      </c>
      <c r="G36" s="68"/>
      <c r="H36" s="68"/>
      <c r="I36" s="68"/>
      <c r="J36" s="68"/>
      <c r="K36" s="68"/>
      <c r="L36" s="68"/>
      <c r="M36" s="68"/>
      <c r="N36" s="68"/>
      <c r="O36" s="62">
        <f>ROUND(O35*F36%,2)</f>
        <v>0</v>
      </c>
      <c r="P36" s="68"/>
      <c r="Q36" s="62">
        <f>O36</f>
        <v>0</v>
      </c>
    </row>
    <row r="37" spans="1:17">
      <c r="A37" s="63"/>
      <c r="B37" s="63"/>
      <c r="C37" s="64" t="s">
        <v>2440</v>
      </c>
      <c r="D37" s="63"/>
      <c r="E37" s="63" t="s">
        <v>61</v>
      </c>
      <c r="F37" s="65"/>
      <c r="G37" s="65"/>
      <c r="H37" s="65"/>
      <c r="I37" s="65"/>
      <c r="J37" s="65"/>
      <c r="K37" s="65"/>
      <c r="L37" s="65"/>
      <c r="M37" s="65">
        <f t="shared" ref="M37:Q37" si="10">SUM(M35:M36)</f>
        <v>0</v>
      </c>
      <c r="N37" s="65">
        <f t="shared" si="10"/>
        <v>0</v>
      </c>
      <c r="O37" s="65">
        <f t="shared" si="10"/>
        <v>0</v>
      </c>
      <c r="P37" s="65">
        <f t="shared" si="10"/>
        <v>0</v>
      </c>
      <c r="Q37" s="65">
        <f t="shared" si="10"/>
        <v>0</v>
      </c>
    </row>
  </sheetData>
  <autoFilter ref="A9:Q37"/>
  <mergeCells count="8">
    <mergeCell ref="G7:L7"/>
    <mergeCell ref="M7:Q7"/>
    <mergeCell ref="A7:A8"/>
    <mergeCell ref="B7:B8"/>
    <mergeCell ref="C7:C8"/>
    <mergeCell ref="D7:D8"/>
    <mergeCell ref="E7:E8"/>
    <mergeCell ref="F7:F8"/>
  </mergeCells>
  <conditionalFormatting sqref="C9:C34">
    <cfRule type="expression" dxfId="101" priority="433" stopIfTrue="1">
      <formula>#REF!="tx"</formula>
    </cfRule>
  </conditionalFormatting>
  <printOptions horizontalCentered="1"/>
  <pageMargins left="0.39" right="0.39" top="0.74" bottom="0.47" header="0.3" footer="0.3"/>
  <pageSetup paperSize="9" scale="90" fitToHeight="1000" orientation="landscape"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9">
    <pageSetUpPr fitToPage="1"/>
  </sheetPr>
  <dimension ref="A1:Q20"/>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5.42578125" style="44" customWidth="1"/>
    <col min="2" max="2" width="8.5703125" style="44" bestFit="1" customWidth="1" outlineLevel="1"/>
    <col min="3" max="3" width="41.85546875" style="69" customWidth="1"/>
    <col min="4" max="4" width="4.28515625" style="44" hidden="1" customWidth="1" outlineLevel="1"/>
    <col min="5" max="5" width="5.2851562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11" style="44" customWidth="1"/>
    <col min="14" max="14" width="10" style="44" customWidth="1"/>
    <col min="15" max="15" width="11.85546875" style="44" customWidth="1"/>
    <col min="16" max="16" width="10.140625" style="44" customWidth="1"/>
    <col min="17" max="17" width="11.140625" style="44" customWidth="1"/>
    <col min="18" max="16384" width="9.140625" style="44"/>
  </cols>
  <sheetData>
    <row r="1" spans="1:17" ht="25.5">
      <c r="A1" s="48"/>
      <c r="B1" s="48"/>
      <c r="C1" s="18" t="s">
        <v>2568</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Q20</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513</v>
      </c>
      <c r="D10" s="59"/>
      <c r="E10" s="61"/>
      <c r="F10" s="62">
        <v>0</v>
      </c>
      <c r="G10" s="62">
        <v>0</v>
      </c>
      <c r="H10" s="62">
        <v>0</v>
      </c>
      <c r="I10" s="62">
        <f t="shared" ref="I10:I17" si="0">+ROUND(H10*G10,2)</f>
        <v>0</v>
      </c>
      <c r="J10" s="62">
        <v>0</v>
      </c>
      <c r="K10" s="62">
        <v>0</v>
      </c>
      <c r="L10" s="62">
        <f t="shared" ref="L10:L17" si="1">+I10+J10+K10</f>
        <v>0</v>
      </c>
      <c r="M10" s="62">
        <f t="shared" ref="M10:M17" si="2">+ROUND(G10*$F10,2)</f>
        <v>0</v>
      </c>
      <c r="N10" s="62">
        <f t="shared" ref="N10:P17" si="3">+ROUND(I10*$F10,2)</f>
        <v>0</v>
      </c>
      <c r="O10" s="62">
        <f t="shared" si="3"/>
        <v>0</v>
      </c>
      <c r="P10" s="62">
        <f t="shared" si="3"/>
        <v>0</v>
      </c>
      <c r="Q10" s="62">
        <f t="shared" ref="Q10:Q17" si="4">+N10+O10+P10</f>
        <v>0</v>
      </c>
    </row>
    <row r="11" spans="1:17">
      <c r="A11" s="58" t="s">
        <v>28</v>
      </c>
      <c r="B11" s="59"/>
      <c r="C11" s="72" t="s">
        <v>514</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c r="A12" s="58" t="s">
        <v>28</v>
      </c>
      <c r="B12" s="59"/>
      <c r="C12" s="72" t="s">
        <v>515</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v>1</v>
      </c>
      <c r="B13" s="59" t="s">
        <v>116</v>
      </c>
      <c r="C13" s="60" t="s">
        <v>516</v>
      </c>
      <c r="D13" s="59"/>
      <c r="E13" s="61" t="s">
        <v>56</v>
      </c>
      <c r="F13" s="62">
        <v>1595</v>
      </c>
      <c r="G13" s="62"/>
      <c r="H13" s="62"/>
      <c r="I13" s="62"/>
      <c r="J13" s="62"/>
      <c r="K13" s="62"/>
      <c r="L13" s="62"/>
      <c r="M13" s="62"/>
      <c r="N13" s="62"/>
      <c r="O13" s="62"/>
      <c r="P13" s="62"/>
      <c r="Q13" s="62"/>
    </row>
    <row r="14" spans="1:17" ht="25.5">
      <c r="A14" s="58">
        <v>2</v>
      </c>
      <c r="B14" s="59" t="s">
        <v>116</v>
      </c>
      <c r="C14" s="60" t="s">
        <v>517</v>
      </c>
      <c r="D14" s="59"/>
      <c r="E14" s="61" t="s">
        <v>56</v>
      </c>
      <c r="F14" s="62">
        <v>1595</v>
      </c>
      <c r="G14" s="62"/>
      <c r="H14" s="62"/>
      <c r="I14" s="62"/>
      <c r="J14" s="62"/>
      <c r="K14" s="62"/>
      <c r="L14" s="62"/>
      <c r="M14" s="62"/>
      <c r="N14" s="62"/>
      <c r="O14" s="62"/>
      <c r="P14" s="62"/>
      <c r="Q14" s="62"/>
    </row>
    <row r="15" spans="1:17">
      <c r="A15" s="58">
        <v>3</v>
      </c>
      <c r="B15" s="59" t="s">
        <v>116</v>
      </c>
      <c r="C15" s="60" t="s">
        <v>518</v>
      </c>
      <c r="D15" s="59"/>
      <c r="E15" s="61" t="s">
        <v>56</v>
      </c>
      <c r="F15" s="62">
        <v>1595</v>
      </c>
      <c r="G15" s="62"/>
      <c r="H15" s="62"/>
      <c r="I15" s="62"/>
      <c r="J15" s="62"/>
      <c r="K15" s="62"/>
      <c r="L15" s="62"/>
      <c r="M15" s="62"/>
      <c r="N15" s="62"/>
      <c r="O15" s="62"/>
      <c r="P15" s="62"/>
      <c r="Q15" s="62"/>
    </row>
    <row r="16" spans="1:17" ht="25.5">
      <c r="A16" s="58">
        <v>4</v>
      </c>
      <c r="B16" s="59" t="s">
        <v>116</v>
      </c>
      <c r="C16" s="92" t="s">
        <v>2620</v>
      </c>
      <c r="D16" s="59"/>
      <c r="E16" s="61" t="s">
        <v>56</v>
      </c>
      <c r="F16" s="62">
        <v>1595</v>
      </c>
      <c r="G16" s="62"/>
      <c r="H16" s="62"/>
      <c r="I16" s="62"/>
      <c r="J16" s="62"/>
      <c r="K16" s="62"/>
      <c r="L16" s="62"/>
      <c r="M16" s="62"/>
      <c r="N16" s="62"/>
      <c r="O16" s="62"/>
      <c r="P16" s="62"/>
      <c r="Q16" s="62"/>
    </row>
    <row r="17" spans="1:17">
      <c r="A17" s="58" t="s">
        <v>28</v>
      </c>
      <c r="B17" s="59"/>
      <c r="C17" s="60"/>
      <c r="D17" s="59"/>
      <c r="E17" s="61"/>
      <c r="F17" s="62">
        <v>0</v>
      </c>
      <c r="G17" s="62">
        <v>0</v>
      </c>
      <c r="H17" s="62">
        <v>0</v>
      </c>
      <c r="I17" s="62">
        <f t="shared" si="0"/>
        <v>0</v>
      </c>
      <c r="J17" s="62">
        <v>0</v>
      </c>
      <c r="K17" s="62">
        <v>0</v>
      </c>
      <c r="L17" s="62">
        <f t="shared" si="1"/>
        <v>0</v>
      </c>
      <c r="M17" s="62">
        <f t="shared" si="2"/>
        <v>0</v>
      </c>
      <c r="N17" s="62">
        <f t="shared" si="3"/>
        <v>0</v>
      </c>
      <c r="O17" s="62">
        <f t="shared" si="3"/>
        <v>0</v>
      </c>
      <c r="P17" s="62">
        <f t="shared" si="3"/>
        <v>0</v>
      </c>
      <c r="Q17" s="62">
        <f t="shared" si="4"/>
        <v>0</v>
      </c>
    </row>
    <row r="18" spans="1:17">
      <c r="A18" s="63"/>
      <c r="B18" s="63"/>
      <c r="C18" s="64" t="s">
        <v>52</v>
      </c>
      <c r="D18" s="63"/>
      <c r="E18" s="63"/>
      <c r="F18" s="65"/>
      <c r="G18" s="65"/>
      <c r="H18" s="65"/>
      <c r="I18" s="65"/>
      <c r="J18" s="65"/>
      <c r="K18" s="65"/>
      <c r="L18" s="65"/>
      <c r="M18" s="65">
        <f>SUM(M9:M17)</f>
        <v>0</v>
      </c>
      <c r="N18" s="65">
        <f>SUM(N9:N17)</f>
        <v>0</v>
      </c>
      <c r="O18" s="65">
        <f>SUM(O9:O17)</f>
        <v>0</v>
      </c>
      <c r="P18" s="65">
        <f>SUM(P9:P17)</f>
        <v>0</v>
      </c>
      <c r="Q18" s="65">
        <f>SUM(Q9:Q17)</f>
        <v>0</v>
      </c>
    </row>
    <row r="19" spans="1:17">
      <c r="A19" s="66"/>
      <c r="B19" s="66"/>
      <c r="C19" s="92" t="s">
        <v>2198</v>
      </c>
      <c r="D19" s="66"/>
      <c r="E19" s="66" t="s">
        <v>60</v>
      </c>
      <c r="F19" s="127">
        <f>' 1-1'!$F$35</f>
        <v>0</v>
      </c>
      <c r="G19" s="68"/>
      <c r="H19" s="68"/>
      <c r="I19" s="68"/>
      <c r="J19" s="68"/>
      <c r="K19" s="68"/>
      <c r="L19" s="68"/>
      <c r="M19" s="68"/>
      <c r="N19" s="68"/>
      <c r="O19" s="62">
        <f>ROUND(O18*F19%,2)</f>
        <v>0</v>
      </c>
      <c r="P19" s="68"/>
      <c r="Q19" s="62">
        <f>O19</f>
        <v>0</v>
      </c>
    </row>
    <row r="20" spans="1:17">
      <c r="A20" s="63"/>
      <c r="B20" s="63"/>
      <c r="C20" s="64" t="s">
        <v>2441</v>
      </c>
      <c r="D20" s="63"/>
      <c r="E20" s="63" t="s">
        <v>61</v>
      </c>
      <c r="F20" s="65"/>
      <c r="G20" s="65"/>
      <c r="H20" s="65"/>
      <c r="I20" s="65"/>
      <c r="J20" s="65"/>
      <c r="K20" s="65"/>
      <c r="L20" s="65"/>
      <c r="M20" s="65">
        <f t="shared" ref="M20:Q20" si="5">SUM(M18:M19)</f>
        <v>0</v>
      </c>
      <c r="N20" s="65">
        <f t="shared" si="5"/>
        <v>0</v>
      </c>
      <c r="O20" s="65">
        <f t="shared" si="5"/>
        <v>0</v>
      </c>
      <c r="P20" s="65">
        <f t="shared" si="5"/>
        <v>0</v>
      </c>
      <c r="Q20" s="65">
        <f t="shared" si="5"/>
        <v>0</v>
      </c>
    </row>
  </sheetData>
  <autoFilter ref="A9:Q20"/>
  <mergeCells count="8">
    <mergeCell ref="G7:L7"/>
    <mergeCell ref="M7:Q7"/>
    <mergeCell ref="A7:A8"/>
    <mergeCell ref="B7:B8"/>
    <mergeCell ref="C7:C8"/>
    <mergeCell ref="D7:D8"/>
    <mergeCell ref="E7:E8"/>
    <mergeCell ref="F7:F8"/>
  </mergeCells>
  <conditionalFormatting sqref="C9:C17">
    <cfRule type="expression" dxfId="100" priority="432"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0">
    <pageSetUpPr fitToPage="1"/>
  </sheetPr>
  <dimension ref="A1:Q18"/>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5.425781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2569</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Q18</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513</v>
      </c>
      <c r="D10" s="59"/>
      <c r="E10" s="61"/>
      <c r="F10" s="62">
        <v>0</v>
      </c>
      <c r="G10" s="62">
        <v>0</v>
      </c>
      <c r="H10" s="62">
        <v>0</v>
      </c>
      <c r="I10" s="62">
        <f t="shared" ref="I10:I12" si="0">+ROUND(H10*G10,2)</f>
        <v>0</v>
      </c>
      <c r="J10" s="62">
        <v>0</v>
      </c>
      <c r="K10" s="62">
        <v>0</v>
      </c>
      <c r="L10" s="62">
        <f t="shared" ref="L10:L12" si="1">+I10+J10+K10</f>
        <v>0</v>
      </c>
      <c r="M10" s="62">
        <f t="shared" ref="M10:M12" si="2">+ROUND(G10*$F10,2)</f>
        <v>0</v>
      </c>
      <c r="N10" s="62">
        <f t="shared" ref="N10:P15" si="3">+ROUND(I10*$F10,2)</f>
        <v>0</v>
      </c>
      <c r="O10" s="62">
        <f t="shared" si="3"/>
        <v>0</v>
      </c>
      <c r="P10" s="62">
        <f t="shared" si="3"/>
        <v>0</v>
      </c>
      <c r="Q10" s="62">
        <f t="shared" ref="Q10:Q12" si="4">+N10+O10+P10</f>
        <v>0</v>
      </c>
    </row>
    <row r="11" spans="1:17">
      <c r="A11" s="58" t="s">
        <v>28</v>
      </c>
      <c r="B11" s="59"/>
      <c r="C11" s="72" t="s">
        <v>2442</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c r="A12" s="58" t="s">
        <v>28</v>
      </c>
      <c r="B12" s="59"/>
      <c r="C12" s="72" t="s">
        <v>520</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v>1</v>
      </c>
      <c r="B13" s="59" t="s">
        <v>116</v>
      </c>
      <c r="C13" s="60" t="s">
        <v>521</v>
      </c>
      <c r="D13" s="59"/>
      <c r="E13" s="61" t="s">
        <v>56</v>
      </c>
      <c r="F13" s="62">
        <f>1880.8</f>
        <v>1880.8</v>
      </c>
      <c r="G13" s="62"/>
      <c r="H13" s="62"/>
      <c r="I13" s="62"/>
      <c r="J13" s="62"/>
      <c r="K13" s="62"/>
      <c r="L13" s="62"/>
      <c r="M13" s="62"/>
      <c r="N13" s="62"/>
      <c r="O13" s="62"/>
      <c r="P13" s="62"/>
      <c r="Q13" s="62"/>
    </row>
    <row r="14" spans="1:17" ht="25.5">
      <c r="A14" s="58">
        <v>2</v>
      </c>
      <c r="B14" s="59" t="s">
        <v>116</v>
      </c>
      <c r="C14" s="92" t="s">
        <v>2621</v>
      </c>
      <c r="D14" s="59"/>
      <c r="E14" s="61" t="s">
        <v>56</v>
      </c>
      <c r="F14" s="62">
        <f t="shared" ref="F14" si="5">1880.8</f>
        <v>1880.8</v>
      </c>
      <c r="G14" s="62"/>
      <c r="H14" s="62"/>
      <c r="I14" s="62"/>
      <c r="J14" s="62"/>
      <c r="K14" s="62"/>
      <c r="L14" s="62"/>
      <c r="M14" s="62"/>
      <c r="N14" s="62"/>
      <c r="O14" s="62"/>
      <c r="P14" s="62"/>
      <c r="Q14" s="62"/>
    </row>
    <row r="15" spans="1:17">
      <c r="A15" s="58" t="s">
        <v>28</v>
      </c>
      <c r="B15" s="59"/>
      <c r="C15" s="60"/>
      <c r="D15" s="59"/>
      <c r="E15" s="61"/>
      <c r="F15" s="62">
        <v>0</v>
      </c>
      <c r="G15" s="62">
        <v>0</v>
      </c>
      <c r="H15" s="62">
        <v>0</v>
      </c>
      <c r="I15" s="62">
        <f t="shared" ref="I15" si="6">+ROUND(H15*G15,2)</f>
        <v>0</v>
      </c>
      <c r="J15" s="62">
        <v>0</v>
      </c>
      <c r="K15" s="62">
        <v>0</v>
      </c>
      <c r="L15" s="62">
        <f t="shared" ref="L15" si="7">+I15+J15+K15</f>
        <v>0</v>
      </c>
      <c r="M15" s="62">
        <f t="shared" ref="M15" si="8">+ROUND(G15*$F15,2)</f>
        <v>0</v>
      </c>
      <c r="N15" s="62">
        <f t="shared" si="3"/>
        <v>0</v>
      </c>
      <c r="O15" s="62">
        <f t="shared" si="3"/>
        <v>0</v>
      </c>
      <c r="P15" s="62">
        <f t="shared" si="3"/>
        <v>0</v>
      </c>
      <c r="Q15" s="62">
        <f t="shared" ref="Q15" si="9">+N15+O15+P15</f>
        <v>0</v>
      </c>
    </row>
    <row r="16" spans="1:17">
      <c r="A16" s="63"/>
      <c r="B16" s="63"/>
      <c r="C16" s="64" t="s">
        <v>52</v>
      </c>
      <c r="D16" s="63"/>
      <c r="E16" s="63"/>
      <c r="F16" s="65"/>
      <c r="G16" s="65"/>
      <c r="H16" s="65"/>
      <c r="I16" s="65"/>
      <c r="J16" s="65"/>
      <c r="K16" s="65"/>
      <c r="L16" s="65"/>
      <c r="M16" s="65">
        <f>SUM(M9:M15)</f>
        <v>0</v>
      </c>
      <c r="N16" s="65">
        <f>SUM(N9:N15)</f>
        <v>0</v>
      </c>
      <c r="O16" s="65">
        <f>SUM(O9:O15)</f>
        <v>0</v>
      </c>
      <c r="P16" s="65">
        <f>SUM(P9:P15)</f>
        <v>0</v>
      </c>
      <c r="Q16" s="65">
        <f>SUM(Q9:Q15)</f>
        <v>0</v>
      </c>
    </row>
    <row r="17" spans="1:17">
      <c r="A17" s="66"/>
      <c r="B17" s="66"/>
      <c r="C17" s="92" t="s">
        <v>2198</v>
      </c>
      <c r="D17" s="66"/>
      <c r="E17" s="66" t="s">
        <v>60</v>
      </c>
      <c r="F17" s="127">
        <f>' 1-1'!$F$35</f>
        <v>0</v>
      </c>
      <c r="G17" s="68"/>
      <c r="H17" s="68"/>
      <c r="I17" s="68"/>
      <c r="J17" s="68"/>
      <c r="K17" s="68"/>
      <c r="L17" s="68"/>
      <c r="M17" s="68"/>
      <c r="N17" s="68"/>
      <c r="O17" s="62">
        <f>ROUND(O16*F17%,2)</f>
        <v>0</v>
      </c>
      <c r="P17" s="68"/>
      <c r="Q17" s="62">
        <f>O17</f>
        <v>0</v>
      </c>
    </row>
    <row r="18" spans="1:17">
      <c r="A18" s="63"/>
      <c r="B18" s="63"/>
      <c r="C18" s="64" t="s">
        <v>2443</v>
      </c>
      <c r="D18" s="63"/>
      <c r="E18" s="63" t="s">
        <v>61</v>
      </c>
      <c r="F18" s="65"/>
      <c r="G18" s="65"/>
      <c r="H18" s="65"/>
      <c r="I18" s="65"/>
      <c r="J18" s="65"/>
      <c r="K18" s="65"/>
      <c r="L18" s="65"/>
      <c r="M18" s="65">
        <f t="shared" ref="M18:Q18" si="10">SUM(M16:M17)</f>
        <v>0</v>
      </c>
      <c r="N18" s="65">
        <f t="shared" si="10"/>
        <v>0</v>
      </c>
      <c r="O18" s="65">
        <f t="shared" si="10"/>
        <v>0</v>
      </c>
      <c r="P18" s="65">
        <f t="shared" si="10"/>
        <v>0</v>
      </c>
      <c r="Q18" s="65">
        <f t="shared" si="10"/>
        <v>0</v>
      </c>
    </row>
  </sheetData>
  <autoFilter ref="A9:Q18"/>
  <mergeCells count="8">
    <mergeCell ref="G7:L7"/>
    <mergeCell ref="M7:Q7"/>
    <mergeCell ref="A7:A8"/>
    <mergeCell ref="B7:B8"/>
    <mergeCell ref="C7:C8"/>
    <mergeCell ref="D7:D8"/>
    <mergeCell ref="E7:E8"/>
    <mergeCell ref="F7:F8"/>
  </mergeCells>
  <conditionalFormatting sqref="C9:C15">
    <cfRule type="expression" dxfId="99" priority="431" stopIfTrue="1">
      <formula>#REF!="tx"</formula>
    </cfRule>
  </conditionalFormatting>
  <printOptions horizontalCentered="1"/>
  <pageMargins left="0.39" right="0.39" top="0.74" bottom="0.47" header="0.3" footer="0.3"/>
  <pageSetup paperSize="9" scale="90" fitToHeight="100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Q58"/>
  <sheetViews>
    <sheetView showZeros="0" defaultGridColor="0" colorId="23" zoomScaleNormal="100" zoomScaleSheetLayoutView="85" workbookViewId="0">
      <selection activeCell="A9" sqref="A9:XFD9"/>
    </sheetView>
  </sheetViews>
  <sheetFormatPr defaultRowHeight="15"/>
  <cols>
    <col min="1" max="1" width="5.42578125" style="32" customWidth="1"/>
    <col min="2" max="2" width="3.28515625" style="32" customWidth="1"/>
    <col min="3" max="3" width="7.28515625" style="32" customWidth="1"/>
    <col min="4" max="4" width="33.28515625" style="32" customWidth="1"/>
    <col min="5" max="5" width="12.7109375" style="32" customWidth="1"/>
    <col min="6" max="6" width="12.5703125" style="32" customWidth="1"/>
    <col min="7" max="7" width="12.28515625" style="32" customWidth="1"/>
    <col min="8" max="8" width="11.28515625" style="32" customWidth="1"/>
    <col min="9" max="9" width="11.7109375" style="32" customWidth="1"/>
    <col min="10" max="10" width="11" style="33" customWidth="1"/>
    <col min="11" max="11" width="13.140625" style="33" customWidth="1"/>
    <col min="12" max="12" width="12.42578125" style="32" bestFit="1" customWidth="1"/>
    <col min="13" max="13" width="14.85546875" style="32" bestFit="1" customWidth="1"/>
    <col min="14" max="16384" width="9.140625" style="32"/>
  </cols>
  <sheetData>
    <row r="1" spans="1:17" ht="15.75">
      <c r="A1" s="1"/>
      <c r="B1" s="1"/>
      <c r="C1" s="2"/>
      <c r="D1" s="1"/>
      <c r="E1" s="1"/>
      <c r="F1" s="30" t="s">
        <v>2172</v>
      </c>
      <c r="G1" s="31">
        <v>1</v>
      </c>
      <c r="H1" s="3"/>
      <c r="I1" s="3"/>
    </row>
    <row r="2" spans="1:17" ht="15.75">
      <c r="A2" s="1"/>
      <c r="B2" s="4"/>
      <c r="C2" s="5"/>
      <c r="D2" s="6"/>
      <c r="E2" s="1"/>
      <c r="F2" s="30"/>
      <c r="G2" s="31"/>
      <c r="H2" s="3"/>
      <c r="I2" s="3"/>
    </row>
    <row r="3" spans="1:17">
      <c r="A3" s="1"/>
      <c r="B3" s="7"/>
      <c r="C3" s="5"/>
      <c r="D3" s="6"/>
      <c r="E3" s="8"/>
      <c r="F3" s="1"/>
      <c r="G3" s="1"/>
      <c r="H3" s="1"/>
      <c r="I3" s="1"/>
    </row>
    <row r="4" spans="1:17" ht="18.75">
      <c r="A4" s="211" t="s">
        <v>2173</v>
      </c>
      <c r="B4" s="211"/>
      <c r="C4" s="211"/>
      <c r="D4" s="211"/>
      <c r="E4" s="211"/>
      <c r="F4" s="211"/>
      <c r="G4" s="211"/>
      <c r="H4" s="211"/>
      <c r="I4" s="211"/>
    </row>
    <row r="5" spans="1:17">
      <c r="A5" s="1"/>
      <c r="B5" s="3"/>
      <c r="C5" s="9"/>
      <c r="D5" s="6"/>
      <c r="E5" s="8"/>
      <c r="F5" s="1"/>
      <c r="G5" s="1"/>
      <c r="H5" s="1"/>
      <c r="I5" s="1"/>
    </row>
    <row r="6" spans="1:17">
      <c r="A6" s="53" t="s">
        <v>2846</v>
      </c>
      <c r="B6" s="194"/>
      <c r="C6" s="195"/>
      <c r="D6" s="51"/>
      <c r="E6" s="51"/>
      <c r="F6" s="51"/>
      <c r="G6" s="51"/>
      <c r="H6" s="51"/>
      <c r="I6" s="4"/>
    </row>
    <row r="7" spans="1:17">
      <c r="A7" s="196" t="s">
        <v>2847</v>
      </c>
      <c r="B7" s="51"/>
      <c r="C7" s="52"/>
      <c r="D7" s="51"/>
      <c r="E7" s="51"/>
      <c r="F7" s="51"/>
      <c r="G7" s="51"/>
      <c r="H7" s="51"/>
      <c r="I7" s="4"/>
    </row>
    <row r="8" spans="1:17">
      <c r="A8" s="54" t="s">
        <v>2848</v>
      </c>
      <c r="B8" s="55"/>
      <c r="C8" s="56"/>
      <c r="D8" s="55"/>
      <c r="E8" s="55"/>
      <c r="F8" s="55"/>
      <c r="G8" s="55"/>
      <c r="H8" s="55"/>
      <c r="I8" s="1"/>
    </row>
    <row r="9" spans="1:17" s="44" customFormat="1">
      <c r="A9" s="54" t="s">
        <v>3003</v>
      </c>
      <c r="B9" s="55"/>
      <c r="C9" s="56"/>
      <c r="D9" s="55"/>
      <c r="E9" s="55"/>
      <c r="F9" s="55"/>
      <c r="G9" s="55"/>
      <c r="H9" s="55"/>
      <c r="I9" s="55"/>
      <c r="J9" s="55"/>
      <c r="K9" s="55"/>
      <c r="L9" s="55"/>
      <c r="M9" s="55"/>
      <c r="N9" s="55"/>
      <c r="O9" s="55"/>
      <c r="P9" s="55"/>
      <c r="Q9" s="55"/>
    </row>
    <row r="10" spans="1:17">
      <c r="A10" s="1"/>
      <c r="B10" s="5"/>
      <c r="C10" s="6"/>
      <c r="D10" s="6"/>
      <c r="E10" s="8"/>
      <c r="F10" s="1"/>
      <c r="G10" s="1"/>
      <c r="H10" s="9" t="s">
        <v>2174</v>
      </c>
      <c r="I10" s="105">
        <f>+E55</f>
        <v>0</v>
      </c>
    </row>
    <row r="11" spans="1:17">
      <c r="A11" s="1"/>
      <c r="B11" s="5"/>
      <c r="C11" s="6"/>
      <c r="D11" s="6"/>
      <c r="E11" s="8"/>
      <c r="F11" s="1"/>
      <c r="G11" s="1"/>
      <c r="H11" s="9" t="s">
        <v>2175</v>
      </c>
      <c r="I11" s="105">
        <f>+I50</f>
        <v>0</v>
      </c>
    </row>
    <row r="12" spans="1:17">
      <c r="A12" s="1"/>
      <c r="B12" s="5"/>
      <c r="C12" s="6"/>
      <c r="D12" s="6"/>
      <c r="E12" s="8"/>
      <c r="F12" s="1"/>
      <c r="G12" s="1"/>
      <c r="H12" s="9" t="s">
        <v>2176</v>
      </c>
      <c r="I12" s="106"/>
    </row>
    <row r="13" spans="1:17">
      <c r="A13" s="8"/>
      <c r="B13" s="8"/>
      <c r="C13" s="10"/>
      <c r="D13" s="7"/>
      <c r="E13" s="8"/>
      <c r="F13" s="8"/>
      <c r="G13" s="8"/>
      <c r="H13" s="8"/>
      <c r="I13" s="8"/>
    </row>
    <row r="14" spans="1:17">
      <c r="A14" s="212" t="s">
        <v>2177</v>
      </c>
      <c r="B14" s="212" t="s">
        <v>2178</v>
      </c>
      <c r="C14" s="212"/>
      <c r="D14" s="213" t="s">
        <v>2179</v>
      </c>
      <c r="E14" s="213" t="s">
        <v>2180</v>
      </c>
      <c r="F14" s="213" t="s">
        <v>2181</v>
      </c>
      <c r="G14" s="213"/>
      <c r="H14" s="213"/>
      <c r="I14" s="213" t="s">
        <v>2182</v>
      </c>
    </row>
    <row r="15" spans="1:17" ht="25.5">
      <c r="A15" s="212"/>
      <c r="B15" s="212"/>
      <c r="C15" s="212"/>
      <c r="D15" s="213"/>
      <c r="E15" s="213"/>
      <c r="F15" s="126" t="s">
        <v>2183</v>
      </c>
      <c r="G15" s="126" t="s">
        <v>2184</v>
      </c>
      <c r="H15" s="126" t="s">
        <v>2185</v>
      </c>
      <c r="I15" s="213"/>
    </row>
    <row r="16" spans="1:17">
      <c r="A16" s="125"/>
      <c r="B16" s="96"/>
      <c r="C16" s="97"/>
      <c r="D16" s="100" t="s">
        <v>2173</v>
      </c>
      <c r="E16" s="98"/>
      <c r="F16" s="126"/>
      <c r="G16" s="126"/>
      <c r="H16" s="126"/>
      <c r="I16" s="99"/>
      <c r="J16" s="123"/>
    </row>
    <row r="17" spans="1:12">
      <c r="A17" s="15">
        <v>1</v>
      </c>
      <c r="B17" s="77"/>
      <c r="C17" s="78" t="s">
        <v>0</v>
      </c>
      <c r="D17" s="34" t="s">
        <v>53</v>
      </c>
      <c r="E17" s="107"/>
      <c r="F17" s="108"/>
      <c r="G17" s="108"/>
      <c r="H17" s="108"/>
      <c r="I17" s="109"/>
      <c r="K17" s="124"/>
      <c r="L17" s="35"/>
    </row>
    <row r="18" spans="1:12">
      <c r="A18" s="15">
        <v>2</v>
      </c>
      <c r="B18" s="77"/>
      <c r="C18" s="78" t="s">
        <v>1</v>
      </c>
      <c r="D18" s="34" t="s">
        <v>107</v>
      </c>
      <c r="E18" s="107"/>
      <c r="F18" s="108"/>
      <c r="G18" s="108"/>
      <c r="H18" s="108"/>
      <c r="I18" s="109"/>
      <c r="K18" s="124"/>
      <c r="L18" s="35"/>
    </row>
    <row r="19" spans="1:12">
      <c r="A19" s="15">
        <v>3</v>
      </c>
      <c r="B19" s="77"/>
      <c r="C19" s="78" t="s">
        <v>2</v>
      </c>
      <c r="D19" s="34" t="s">
        <v>112</v>
      </c>
      <c r="E19" s="107"/>
      <c r="F19" s="108"/>
      <c r="G19" s="108"/>
      <c r="H19" s="108"/>
      <c r="I19" s="109"/>
      <c r="K19" s="124"/>
      <c r="L19" s="35"/>
    </row>
    <row r="20" spans="1:12">
      <c r="A20" s="15">
        <v>4</v>
      </c>
      <c r="B20" s="77"/>
      <c r="C20" s="78" t="s">
        <v>3</v>
      </c>
      <c r="D20" s="34" t="s">
        <v>261</v>
      </c>
      <c r="E20" s="107"/>
      <c r="F20" s="108"/>
      <c r="G20" s="108"/>
      <c r="H20" s="108"/>
      <c r="I20" s="109"/>
      <c r="K20" s="124"/>
      <c r="L20" s="35"/>
    </row>
    <row r="21" spans="1:12">
      <c r="A21" s="15">
        <v>5</v>
      </c>
      <c r="B21" s="77"/>
      <c r="C21" s="78" t="s">
        <v>4</v>
      </c>
      <c r="D21" s="34" t="s">
        <v>286</v>
      </c>
      <c r="E21" s="107"/>
      <c r="F21" s="108"/>
      <c r="G21" s="108"/>
      <c r="H21" s="108"/>
      <c r="I21" s="109"/>
      <c r="K21" s="124"/>
      <c r="L21" s="35"/>
    </row>
    <row r="22" spans="1:12">
      <c r="A22" s="15">
        <v>6</v>
      </c>
      <c r="B22" s="77"/>
      <c r="C22" s="78" t="s">
        <v>5</v>
      </c>
      <c r="D22" s="34" t="s">
        <v>325</v>
      </c>
      <c r="E22" s="107"/>
      <c r="F22" s="108"/>
      <c r="G22" s="108"/>
      <c r="H22" s="108"/>
      <c r="I22" s="109"/>
      <c r="K22" s="124"/>
      <c r="L22" s="35"/>
    </row>
    <row r="23" spans="1:12">
      <c r="A23" s="15">
        <v>7</v>
      </c>
      <c r="B23" s="77"/>
      <c r="C23" s="78" t="s">
        <v>6</v>
      </c>
      <c r="D23" s="34" t="s">
        <v>409</v>
      </c>
      <c r="E23" s="107"/>
      <c r="F23" s="108"/>
      <c r="G23" s="108"/>
      <c r="H23" s="108"/>
      <c r="I23" s="109"/>
      <c r="K23" s="124"/>
      <c r="L23" s="35"/>
    </row>
    <row r="24" spans="1:12" ht="30">
      <c r="A24" s="15">
        <v>8</v>
      </c>
      <c r="B24" s="77"/>
      <c r="C24" s="78" t="s">
        <v>7</v>
      </c>
      <c r="D24" s="34" t="s">
        <v>458</v>
      </c>
      <c r="E24" s="107"/>
      <c r="F24" s="108"/>
      <c r="G24" s="108"/>
      <c r="H24" s="108"/>
      <c r="I24" s="109"/>
      <c r="K24" s="124"/>
      <c r="L24" s="35"/>
    </row>
    <row r="25" spans="1:12">
      <c r="A25" s="15">
        <v>10</v>
      </c>
      <c r="B25" s="77"/>
      <c r="C25" s="78" t="s">
        <v>2409</v>
      </c>
      <c r="D25" s="34" t="s">
        <v>2435</v>
      </c>
      <c r="E25" s="107"/>
      <c r="F25" s="108"/>
      <c r="G25" s="108"/>
      <c r="H25" s="108"/>
      <c r="I25" s="109"/>
      <c r="K25" s="124"/>
      <c r="L25" s="35"/>
    </row>
    <row r="26" spans="1:12">
      <c r="A26" s="15">
        <v>11</v>
      </c>
      <c r="B26" s="77"/>
      <c r="C26" s="78" t="s">
        <v>2410</v>
      </c>
      <c r="D26" s="34" t="s">
        <v>2436</v>
      </c>
      <c r="E26" s="107"/>
      <c r="F26" s="108"/>
      <c r="G26" s="108"/>
      <c r="H26" s="108"/>
      <c r="I26" s="109"/>
      <c r="K26" s="124"/>
      <c r="L26" s="35"/>
    </row>
    <row r="27" spans="1:12">
      <c r="A27" s="15">
        <v>12</v>
      </c>
      <c r="B27" s="77"/>
      <c r="C27" s="78" t="s">
        <v>2411</v>
      </c>
      <c r="D27" s="34" t="s">
        <v>2437</v>
      </c>
      <c r="E27" s="107"/>
      <c r="F27" s="108"/>
      <c r="G27" s="108"/>
      <c r="H27" s="108"/>
      <c r="I27" s="109"/>
      <c r="K27" s="124"/>
      <c r="L27" s="35"/>
    </row>
    <row r="28" spans="1:12">
      <c r="A28" s="15">
        <v>13</v>
      </c>
      <c r="B28" s="77"/>
      <c r="C28" s="78" t="s">
        <v>2412</v>
      </c>
      <c r="D28" s="34" t="s">
        <v>2438</v>
      </c>
      <c r="E28" s="107"/>
      <c r="F28" s="108"/>
      <c r="G28" s="108"/>
      <c r="H28" s="108"/>
      <c r="I28" s="109"/>
      <c r="K28" s="124"/>
      <c r="L28" s="35"/>
    </row>
    <row r="29" spans="1:12">
      <c r="A29" s="15">
        <v>14</v>
      </c>
      <c r="B29" s="77"/>
      <c r="C29" s="78" t="s">
        <v>2413</v>
      </c>
      <c r="D29" s="34" t="s">
        <v>2439</v>
      </c>
      <c r="E29" s="107"/>
      <c r="F29" s="108"/>
      <c r="G29" s="108"/>
      <c r="H29" s="108"/>
      <c r="I29" s="109"/>
      <c r="K29" s="124"/>
      <c r="L29" s="35"/>
    </row>
    <row r="30" spans="1:12">
      <c r="A30" s="15">
        <v>15</v>
      </c>
      <c r="B30" s="77"/>
      <c r="C30" s="78" t="s">
        <v>2414</v>
      </c>
      <c r="D30" s="34" t="s">
        <v>2543</v>
      </c>
      <c r="E30" s="107"/>
      <c r="F30" s="108"/>
      <c r="G30" s="108"/>
      <c r="H30" s="108"/>
      <c r="I30" s="109"/>
      <c r="K30" s="124"/>
      <c r="L30" s="35"/>
    </row>
    <row r="31" spans="1:12">
      <c r="A31" s="15">
        <v>16</v>
      </c>
      <c r="B31" s="77"/>
      <c r="C31" s="78" t="s">
        <v>2415</v>
      </c>
      <c r="D31" s="34" t="s">
        <v>2440</v>
      </c>
      <c r="E31" s="107"/>
      <c r="F31" s="108"/>
      <c r="G31" s="108"/>
      <c r="H31" s="108"/>
      <c r="I31" s="109"/>
      <c r="K31" s="124"/>
      <c r="L31" s="35"/>
    </row>
    <row r="32" spans="1:12">
      <c r="A32" s="15">
        <v>17</v>
      </c>
      <c r="B32" s="77"/>
      <c r="C32" s="78" t="s">
        <v>2416</v>
      </c>
      <c r="D32" s="34" t="s">
        <v>2441</v>
      </c>
      <c r="E32" s="107"/>
      <c r="F32" s="108"/>
      <c r="G32" s="108"/>
      <c r="H32" s="108"/>
      <c r="I32" s="109"/>
      <c r="K32" s="124"/>
      <c r="L32" s="35"/>
    </row>
    <row r="33" spans="1:12">
      <c r="A33" s="15">
        <v>18</v>
      </c>
      <c r="B33" s="77"/>
      <c r="C33" s="78" t="s">
        <v>2417</v>
      </c>
      <c r="D33" s="34" t="s">
        <v>2443</v>
      </c>
      <c r="E33" s="107"/>
      <c r="F33" s="108"/>
      <c r="G33" s="108"/>
      <c r="H33" s="108"/>
      <c r="I33" s="109"/>
      <c r="K33" s="124"/>
      <c r="L33" s="35"/>
    </row>
    <row r="34" spans="1:12">
      <c r="A34" s="15">
        <v>19</v>
      </c>
      <c r="B34" s="77"/>
      <c r="C34" s="78" t="s">
        <v>2418</v>
      </c>
      <c r="D34" s="34" t="s">
        <v>2445</v>
      </c>
      <c r="E34" s="107"/>
      <c r="F34" s="108"/>
      <c r="G34" s="108"/>
      <c r="H34" s="108"/>
      <c r="I34" s="109"/>
      <c r="K34" s="124"/>
      <c r="L34" s="35"/>
    </row>
    <row r="35" spans="1:12">
      <c r="A35" s="15">
        <v>20</v>
      </c>
      <c r="B35" s="77"/>
      <c r="C35" s="78" t="s">
        <v>2419</v>
      </c>
      <c r="D35" s="34" t="s">
        <v>2544</v>
      </c>
      <c r="E35" s="107"/>
      <c r="F35" s="108"/>
      <c r="G35" s="108"/>
      <c r="H35" s="108"/>
      <c r="I35" s="109"/>
      <c r="K35" s="124"/>
      <c r="L35" s="35"/>
    </row>
    <row r="36" spans="1:12">
      <c r="A36" s="15">
        <v>21</v>
      </c>
      <c r="B36" s="77"/>
      <c r="C36" s="78" t="s">
        <v>2420</v>
      </c>
      <c r="D36" s="34" t="s">
        <v>2447</v>
      </c>
      <c r="E36" s="107"/>
      <c r="F36" s="108"/>
      <c r="G36" s="108"/>
      <c r="H36" s="108"/>
      <c r="I36" s="109"/>
      <c r="K36" s="124"/>
      <c r="L36" s="35"/>
    </row>
    <row r="37" spans="1:12">
      <c r="A37" s="15">
        <v>22</v>
      </c>
      <c r="B37" s="77"/>
      <c r="C37" s="78" t="s">
        <v>2421</v>
      </c>
      <c r="D37" s="34" t="s">
        <v>2448</v>
      </c>
      <c r="E37" s="107"/>
      <c r="F37" s="108"/>
      <c r="G37" s="108"/>
      <c r="H37" s="108"/>
      <c r="I37" s="109"/>
      <c r="K37" s="124"/>
      <c r="L37" s="35"/>
    </row>
    <row r="38" spans="1:12" ht="30">
      <c r="A38" s="15">
        <v>23</v>
      </c>
      <c r="B38" s="77"/>
      <c r="C38" s="78" t="s">
        <v>2434</v>
      </c>
      <c r="D38" s="34" t="s">
        <v>2408</v>
      </c>
      <c r="E38" s="107"/>
      <c r="F38" s="108"/>
      <c r="G38" s="108"/>
      <c r="H38" s="108"/>
      <c r="I38" s="109"/>
      <c r="K38" s="124"/>
      <c r="L38" s="35"/>
    </row>
    <row r="39" spans="1:12">
      <c r="A39" s="15">
        <v>24</v>
      </c>
      <c r="B39" s="77"/>
      <c r="C39" s="78" t="s">
        <v>2533</v>
      </c>
      <c r="D39" s="34" t="s">
        <v>460</v>
      </c>
      <c r="E39" s="107"/>
      <c r="F39" s="108"/>
      <c r="G39" s="108"/>
      <c r="H39" s="108"/>
      <c r="I39" s="109"/>
      <c r="K39" s="124"/>
      <c r="L39" s="35"/>
    </row>
    <row r="40" spans="1:12">
      <c r="A40" s="15">
        <v>25</v>
      </c>
      <c r="B40" s="77"/>
      <c r="C40" s="78" t="s">
        <v>2534</v>
      </c>
      <c r="D40" s="34" t="s">
        <v>2449</v>
      </c>
      <c r="E40" s="107"/>
      <c r="F40" s="108"/>
      <c r="G40" s="108"/>
      <c r="H40" s="108"/>
      <c r="I40" s="109"/>
      <c r="K40" s="124"/>
      <c r="L40" s="35"/>
    </row>
    <row r="41" spans="1:12">
      <c r="A41" s="15">
        <v>26</v>
      </c>
      <c r="B41" s="77"/>
      <c r="C41" s="78" t="s">
        <v>2535</v>
      </c>
      <c r="D41" s="34" t="s">
        <v>2542</v>
      </c>
      <c r="E41" s="107"/>
      <c r="F41" s="108"/>
      <c r="G41" s="108"/>
      <c r="H41" s="108"/>
      <c r="I41" s="109"/>
      <c r="K41" s="124"/>
      <c r="L41" s="35"/>
    </row>
    <row r="42" spans="1:12">
      <c r="A42" s="15">
        <v>27</v>
      </c>
      <c r="B42" s="77"/>
      <c r="C42" s="78" t="s">
        <v>2536</v>
      </c>
      <c r="D42" s="34" t="s">
        <v>2522</v>
      </c>
      <c r="E42" s="107"/>
      <c r="F42" s="108"/>
      <c r="G42" s="108"/>
      <c r="H42" s="108"/>
      <c r="I42" s="109"/>
      <c r="K42" s="124"/>
      <c r="L42" s="35"/>
    </row>
    <row r="43" spans="1:12">
      <c r="A43" s="15">
        <v>28</v>
      </c>
      <c r="B43" s="77"/>
      <c r="C43" s="78" t="s">
        <v>2537</v>
      </c>
      <c r="D43" s="34" t="s">
        <v>2523</v>
      </c>
      <c r="E43" s="107"/>
      <c r="F43" s="108"/>
      <c r="G43" s="108"/>
      <c r="H43" s="108"/>
      <c r="I43" s="109"/>
      <c r="K43" s="124"/>
      <c r="L43" s="35"/>
    </row>
    <row r="44" spans="1:12">
      <c r="A44" s="15">
        <v>29</v>
      </c>
      <c r="B44" s="77"/>
      <c r="C44" s="78" t="s">
        <v>2538</v>
      </c>
      <c r="D44" s="34" t="s">
        <v>2524</v>
      </c>
      <c r="E44" s="107"/>
      <c r="F44" s="108"/>
      <c r="G44" s="108"/>
      <c r="H44" s="108"/>
      <c r="I44" s="109"/>
      <c r="K44" s="124"/>
      <c r="L44" s="35"/>
    </row>
    <row r="45" spans="1:12">
      <c r="A45" s="15">
        <v>30</v>
      </c>
      <c r="B45" s="77"/>
      <c r="C45" s="78" t="s">
        <v>2539</v>
      </c>
      <c r="D45" s="34" t="s">
        <v>2526</v>
      </c>
      <c r="E45" s="107"/>
      <c r="F45" s="108"/>
      <c r="G45" s="108"/>
      <c r="H45" s="108"/>
      <c r="I45" s="109"/>
      <c r="K45" s="124"/>
      <c r="L45" s="35"/>
    </row>
    <row r="46" spans="1:12">
      <c r="A46" s="15">
        <v>31</v>
      </c>
      <c r="B46" s="77"/>
      <c r="C46" s="78" t="s">
        <v>2540</v>
      </c>
      <c r="D46" s="34" t="s">
        <v>2528</v>
      </c>
      <c r="E46" s="107"/>
      <c r="F46" s="108"/>
      <c r="G46" s="108"/>
      <c r="H46" s="108"/>
      <c r="I46" s="109"/>
      <c r="K46" s="124"/>
      <c r="L46" s="35"/>
    </row>
    <row r="47" spans="1:12">
      <c r="A47" s="15">
        <v>32</v>
      </c>
      <c r="B47" s="77"/>
      <c r="C47" s="78" t="s">
        <v>2541</v>
      </c>
      <c r="D47" s="34" t="s">
        <v>2530</v>
      </c>
      <c r="E47" s="107"/>
      <c r="F47" s="108"/>
      <c r="G47" s="108"/>
      <c r="H47" s="108"/>
      <c r="I47" s="109"/>
      <c r="K47" s="124"/>
      <c r="L47" s="35"/>
    </row>
    <row r="48" spans="1:12">
      <c r="A48" s="15">
        <v>33</v>
      </c>
      <c r="B48" s="77"/>
      <c r="C48" s="78" t="s">
        <v>8</v>
      </c>
      <c r="D48" s="34" t="s">
        <v>603</v>
      </c>
      <c r="E48" s="107"/>
      <c r="F48" s="108"/>
      <c r="G48" s="108"/>
      <c r="H48" s="108"/>
      <c r="I48" s="109"/>
      <c r="K48" s="124"/>
      <c r="L48" s="35"/>
    </row>
    <row r="49" spans="1:12" ht="30">
      <c r="A49" s="15">
        <v>34</v>
      </c>
      <c r="B49" s="77"/>
      <c r="C49" s="78" t="s">
        <v>2851</v>
      </c>
      <c r="D49" s="34" t="s">
        <v>2861</v>
      </c>
      <c r="E49" s="107"/>
      <c r="F49" s="42"/>
      <c r="G49" s="42"/>
      <c r="H49" s="42"/>
      <c r="I49" s="109"/>
      <c r="K49" s="124"/>
      <c r="L49" s="35"/>
    </row>
    <row r="50" spans="1:12">
      <c r="A50" s="36"/>
      <c r="B50" s="37"/>
      <c r="C50" s="38"/>
      <c r="D50" s="39" t="s">
        <v>52</v>
      </c>
      <c r="E50" s="110"/>
      <c r="F50" s="111"/>
      <c r="G50" s="111"/>
      <c r="H50" s="111"/>
      <c r="I50" s="110"/>
      <c r="L50" s="35"/>
    </row>
    <row r="51" spans="1:12">
      <c r="A51" s="11"/>
      <c r="B51" s="12"/>
      <c r="C51" s="13"/>
      <c r="D51" s="16" t="str">
        <f>+"Virsizdevumi "&amp;J51&amp;" %"</f>
        <v>Virsizdevumi  %</v>
      </c>
      <c r="E51" s="107"/>
      <c r="F51" s="112"/>
      <c r="G51" s="112"/>
      <c r="H51" s="112"/>
      <c r="I51" s="40"/>
      <c r="L51" s="35"/>
    </row>
    <row r="52" spans="1:12">
      <c r="A52" s="11"/>
      <c r="B52" s="12"/>
      <c r="C52" s="13"/>
      <c r="D52" s="16" t="s">
        <v>2186</v>
      </c>
      <c r="E52" s="107"/>
      <c r="F52" s="112"/>
      <c r="G52" s="112"/>
      <c r="H52" s="112"/>
      <c r="I52" s="17"/>
      <c r="L52" s="35"/>
    </row>
    <row r="53" spans="1:12">
      <c r="A53" s="11"/>
      <c r="B53" s="12"/>
      <c r="C53" s="13"/>
      <c r="D53" s="16" t="str">
        <f>+"Peļņa "&amp;J53&amp;" %"</f>
        <v>Peļņa  %</v>
      </c>
      <c r="E53" s="107"/>
      <c r="F53" s="112"/>
      <c r="G53" s="112"/>
      <c r="H53" s="112"/>
      <c r="I53" s="17"/>
      <c r="L53" s="35"/>
    </row>
    <row r="54" spans="1:12">
      <c r="A54" s="11"/>
      <c r="B54" s="12"/>
      <c r="C54" s="13"/>
      <c r="D54" s="16" t="str">
        <f>+"Darba devēja soc. nodoklis "&amp;J54&amp;" %"</f>
        <v>Darba devēja soc. nodoklis  %</v>
      </c>
      <c r="E54" s="107"/>
      <c r="F54" s="112"/>
      <c r="G54" s="112"/>
      <c r="H54" s="112"/>
      <c r="I54" s="17"/>
      <c r="L54" s="35"/>
    </row>
    <row r="55" spans="1:12">
      <c r="A55" s="36"/>
      <c r="B55" s="37"/>
      <c r="C55" s="38"/>
      <c r="D55" s="39" t="s">
        <v>2187</v>
      </c>
      <c r="E55" s="110"/>
      <c r="F55" s="110"/>
      <c r="G55" s="110"/>
      <c r="H55" s="110"/>
      <c r="I55" s="17"/>
      <c r="L55" s="35"/>
    </row>
    <row r="56" spans="1:12" s="141" customFormat="1" ht="12.75">
      <c r="A56" s="138"/>
      <c r="B56" s="138"/>
      <c r="C56" s="139" t="s">
        <v>2401</v>
      </c>
      <c r="D56" s="140"/>
      <c r="E56" s="138"/>
      <c r="F56" s="138"/>
      <c r="G56" s="138"/>
      <c r="H56" s="138"/>
      <c r="I56" s="138"/>
      <c r="J56" s="142"/>
      <c r="K56" s="142"/>
    </row>
    <row r="57" spans="1:12" s="141" customFormat="1" ht="72" customHeight="1">
      <c r="A57" s="142"/>
      <c r="B57" s="138"/>
      <c r="C57" s="143">
        <v>1</v>
      </c>
      <c r="D57" s="210" t="s">
        <v>2597</v>
      </c>
      <c r="E57" s="210"/>
      <c r="F57" s="210"/>
      <c r="G57" s="210"/>
      <c r="H57" s="210"/>
      <c r="I57" s="210"/>
      <c r="J57" s="142"/>
      <c r="K57" s="142"/>
    </row>
    <row r="58" spans="1:12" s="141" customFormat="1" ht="55.5" customHeight="1">
      <c r="A58" s="138"/>
      <c r="B58" s="138"/>
      <c r="C58" s="143">
        <v>2</v>
      </c>
      <c r="D58" s="210" t="s">
        <v>2598</v>
      </c>
      <c r="E58" s="210"/>
      <c r="F58" s="210"/>
      <c r="G58" s="210"/>
      <c r="H58" s="210"/>
      <c r="I58" s="210"/>
      <c r="J58" s="142"/>
      <c r="K58" s="142"/>
    </row>
  </sheetData>
  <mergeCells count="9">
    <mergeCell ref="D57:I57"/>
    <mergeCell ref="D58:I58"/>
    <mergeCell ref="A4:I4"/>
    <mergeCell ref="A14:A15"/>
    <mergeCell ref="B14:C15"/>
    <mergeCell ref="D14:D15"/>
    <mergeCell ref="E14:E15"/>
    <mergeCell ref="F14:H14"/>
    <mergeCell ref="I14:I15"/>
  </mergeCells>
  <printOptions horizontalCentered="1"/>
  <pageMargins left="0.39370078740157483" right="0.39370078740157483" top="0.74803149606299213" bottom="0.47244094488188981" header="0.31496062992125984" footer="0.31496062992125984"/>
  <pageSetup paperSize="9" scale="97" fitToHeight="1000"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1">
    <pageSetUpPr fitToPage="1"/>
  </sheetPr>
  <dimension ref="A1:Q18"/>
  <sheetViews>
    <sheetView showZeros="0" defaultGridColor="0" colorId="23" zoomScaleNormal="100" zoomScaleSheetLayoutView="100" workbookViewId="0">
      <pane ySplit="9" topLeftCell="A13" activePane="bottomLeft" state="frozen"/>
      <selection activeCell="G22" sqref="G22"/>
      <selection pane="bottomLeft" activeCell="A5" sqref="A5:XFD5"/>
    </sheetView>
  </sheetViews>
  <sheetFormatPr defaultRowHeight="15" outlineLevelCol="1"/>
  <cols>
    <col min="1" max="1" width="5.425781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2570</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Q18</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513</v>
      </c>
      <c r="D10" s="59"/>
      <c r="E10" s="61"/>
      <c r="F10" s="62">
        <v>0</v>
      </c>
      <c r="G10" s="62">
        <v>0</v>
      </c>
      <c r="H10" s="62">
        <v>0</v>
      </c>
      <c r="I10" s="62">
        <f t="shared" ref="I10:I12" si="0">+ROUND(H10*G10,2)</f>
        <v>0</v>
      </c>
      <c r="J10" s="62">
        <v>0</v>
      </c>
      <c r="K10" s="62">
        <v>0</v>
      </c>
      <c r="L10" s="62">
        <f t="shared" ref="L10:L12" si="1">+I10+J10+K10</f>
        <v>0</v>
      </c>
      <c r="M10" s="62">
        <f t="shared" ref="M10:M12" si="2">+ROUND(G10*$F10,2)</f>
        <v>0</v>
      </c>
      <c r="N10" s="62">
        <f t="shared" ref="N10:P15" si="3">+ROUND(I10*$F10,2)</f>
        <v>0</v>
      </c>
      <c r="O10" s="62">
        <f t="shared" si="3"/>
        <v>0</v>
      </c>
      <c r="P10" s="62">
        <f t="shared" si="3"/>
        <v>0</v>
      </c>
      <c r="Q10" s="62">
        <f t="shared" ref="Q10:Q12" si="4">+N10+O10+P10</f>
        <v>0</v>
      </c>
    </row>
    <row r="11" spans="1:17">
      <c r="A11" s="58" t="s">
        <v>28</v>
      </c>
      <c r="B11" s="59"/>
      <c r="C11" s="72" t="s">
        <v>2444</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c r="A12" s="58" t="s">
        <v>28</v>
      </c>
      <c r="B12" s="59"/>
      <c r="C12" s="72" t="s">
        <v>520</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v>1</v>
      </c>
      <c r="B13" s="59" t="s">
        <v>116</v>
      </c>
      <c r="C13" s="60" t="s">
        <v>521</v>
      </c>
      <c r="D13" s="59"/>
      <c r="E13" s="61" t="s">
        <v>56</v>
      </c>
      <c r="F13" s="62">
        <v>1885.8</v>
      </c>
      <c r="G13" s="62"/>
      <c r="H13" s="62"/>
      <c r="I13" s="62"/>
      <c r="J13" s="62"/>
      <c r="K13" s="62"/>
      <c r="L13" s="62"/>
      <c r="M13" s="62"/>
      <c r="N13" s="62"/>
      <c r="O13" s="62"/>
      <c r="P13" s="62"/>
      <c r="Q13" s="62"/>
    </row>
    <row r="14" spans="1:17" ht="25.5">
      <c r="A14" s="58">
        <v>2</v>
      </c>
      <c r="B14" s="59" t="s">
        <v>116</v>
      </c>
      <c r="C14" s="92" t="s">
        <v>2621</v>
      </c>
      <c r="D14" s="59"/>
      <c r="E14" s="61" t="s">
        <v>56</v>
      </c>
      <c r="F14" s="62">
        <v>1885.8</v>
      </c>
      <c r="G14" s="62"/>
      <c r="H14" s="62"/>
      <c r="I14" s="62"/>
      <c r="J14" s="62"/>
      <c r="K14" s="62"/>
      <c r="L14" s="62"/>
      <c r="M14" s="62"/>
      <c r="N14" s="62"/>
      <c r="O14" s="62"/>
      <c r="P14" s="62"/>
      <c r="Q14" s="62"/>
    </row>
    <row r="15" spans="1:17">
      <c r="A15" s="58" t="s">
        <v>28</v>
      </c>
      <c r="B15" s="59"/>
      <c r="C15" s="60"/>
      <c r="D15" s="59"/>
      <c r="E15" s="61"/>
      <c r="F15" s="62">
        <v>0</v>
      </c>
      <c r="G15" s="62">
        <v>0</v>
      </c>
      <c r="H15" s="62">
        <v>0</v>
      </c>
      <c r="I15" s="62">
        <f t="shared" ref="I15" si="5">+ROUND(H15*G15,2)</f>
        <v>0</v>
      </c>
      <c r="J15" s="62">
        <v>0</v>
      </c>
      <c r="K15" s="62">
        <v>0</v>
      </c>
      <c r="L15" s="62">
        <f t="shared" ref="L15" si="6">+I15+J15+K15</f>
        <v>0</v>
      </c>
      <c r="M15" s="62">
        <f t="shared" ref="M15" si="7">+ROUND(G15*$F15,2)</f>
        <v>0</v>
      </c>
      <c r="N15" s="62">
        <f t="shared" si="3"/>
        <v>0</v>
      </c>
      <c r="O15" s="62">
        <f t="shared" si="3"/>
        <v>0</v>
      </c>
      <c r="P15" s="62">
        <f t="shared" si="3"/>
        <v>0</v>
      </c>
      <c r="Q15" s="62">
        <f t="shared" ref="Q15" si="8">+N15+O15+P15</f>
        <v>0</v>
      </c>
    </row>
    <row r="16" spans="1:17">
      <c r="A16" s="63"/>
      <c r="B16" s="63"/>
      <c r="C16" s="64" t="s">
        <v>52</v>
      </c>
      <c r="D16" s="63"/>
      <c r="E16" s="63"/>
      <c r="F16" s="65"/>
      <c r="G16" s="65"/>
      <c r="H16" s="65"/>
      <c r="I16" s="65"/>
      <c r="J16" s="65"/>
      <c r="K16" s="65"/>
      <c r="L16" s="65"/>
      <c r="M16" s="65">
        <f>SUM(M9:M15)</f>
        <v>0</v>
      </c>
      <c r="N16" s="65">
        <f>SUM(N9:N15)</f>
        <v>0</v>
      </c>
      <c r="O16" s="65">
        <f>SUM(O9:O15)</f>
        <v>0</v>
      </c>
      <c r="P16" s="65">
        <f>SUM(P9:P15)</f>
        <v>0</v>
      </c>
      <c r="Q16" s="65">
        <f>SUM(Q9:Q15)</f>
        <v>0</v>
      </c>
    </row>
    <row r="17" spans="1:17">
      <c r="A17" s="66"/>
      <c r="B17" s="66"/>
      <c r="C17" s="92" t="s">
        <v>2198</v>
      </c>
      <c r="D17" s="66"/>
      <c r="E17" s="66" t="s">
        <v>60</v>
      </c>
      <c r="F17" s="127">
        <f>' 1-1'!$F$35</f>
        <v>0</v>
      </c>
      <c r="G17" s="68"/>
      <c r="H17" s="68"/>
      <c r="I17" s="68"/>
      <c r="J17" s="68"/>
      <c r="K17" s="68"/>
      <c r="L17" s="68"/>
      <c r="M17" s="68"/>
      <c r="N17" s="68"/>
      <c r="O17" s="62">
        <f>ROUND(O16*F17%,2)</f>
        <v>0</v>
      </c>
      <c r="P17" s="68"/>
      <c r="Q17" s="62">
        <f>O17</f>
        <v>0</v>
      </c>
    </row>
    <row r="18" spans="1:17">
      <c r="A18" s="63"/>
      <c r="B18" s="63"/>
      <c r="C18" s="64" t="s">
        <v>2445</v>
      </c>
      <c r="D18" s="63"/>
      <c r="E18" s="63" t="s">
        <v>61</v>
      </c>
      <c r="F18" s="65"/>
      <c r="G18" s="65"/>
      <c r="H18" s="65"/>
      <c r="I18" s="65"/>
      <c r="J18" s="65"/>
      <c r="K18" s="65"/>
      <c r="L18" s="65"/>
      <c r="M18" s="65">
        <f t="shared" ref="M18:Q18" si="9">SUM(M16:M17)</f>
        <v>0</v>
      </c>
      <c r="N18" s="65">
        <f t="shared" si="9"/>
        <v>0</v>
      </c>
      <c r="O18" s="65">
        <f t="shared" si="9"/>
        <v>0</v>
      </c>
      <c r="P18" s="65">
        <f t="shared" si="9"/>
        <v>0</v>
      </c>
      <c r="Q18" s="65">
        <f t="shared" si="9"/>
        <v>0</v>
      </c>
    </row>
  </sheetData>
  <autoFilter ref="A9:Q18"/>
  <mergeCells count="8">
    <mergeCell ref="G7:L7"/>
    <mergeCell ref="M7:Q7"/>
    <mergeCell ref="A7:A8"/>
    <mergeCell ref="B7:B8"/>
    <mergeCell ref="C7:C8"/>
    <mergeCell ref="D7:D8"/>
    <mergeCell ref="E7:E8"/>
    <mergeCell ref="F7:F8"/>
  </mergeCells>
  <conditionalFormatting sqref="C9:C15">
    <cfRule type="expression" dxfId="98" priority="430" stopIfTrue="1">
      <formula>#REF!="tx"</formula>
    </cfRule>
  </conditionalFormatting>
  <printOptions horizontalCentered="1"/>
  <pageMargins left="0.39" right="0.39" top="0.74" bottom="0.47" header="0.3" footer="0.3"/>
  <pageSetup paperSize="9" scale="90" fitToHeight="1000" orientation="landscape"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2">
    <pageSetUpPr fitToPage="1"/>
  </sheetPr>
  <dimension ref="A1:Q18"/>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5.42578125" style="44" customWidth="1"/>
    <col min="2" max="2" width="8.5703125" style="44" bestFit="1" customWidth="1" outlineLevel="1"/>
    <col min="3" max="3" width="40.28515625" style="69" customWidth="1"/>
    <col min="4" max="4" width="4.28515625" style="44" customWidth="1" outlineLevel="1"/>
    <col min="5" max="5" width="5.28515625" style="44" customWidth="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2571</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Q18</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513</v>
      </c>
      <c r="D10" s="59"/>
      <c r="E10" s="61"/>
      <c r="F10" s="62">
        <v>0</v>
      </c>
      <c r="G10" s="62">
        <v>0</v>
      </c>
      <c r="H10" s="62">
        <v>0</v>
      </c>
      <c r="I10" s="62">
        <f t="shared" ref="I10:I12" si="0">+ROUND(H10*G10,2)</f>
        <v>0</v>
      </c>
      <c r="J10" s="62">
        <v>0</v>
      </c>
      <c r="K10" s="62">
        <v>0</v>
      </c>
      <c r="L10" s="62">
        <f t="shared" ref="L10:L12" si="1">+I10+J10+K10</f>
        <v>0</v>
      </c>
      <c r="M10" s="62">
        <f t="shared" ref="M10:M12" si="2">+ROUND(G10*$F10,2)</f>
        <v>0</v>
      </c>
      <c r="N10" s="62">
        <f t="shared" ref="N10:P15" si="3">+ROUND(I10*$F10,2)</f>
        <v>0</v>
      </c>
      <c r="O10" s="62">
        <f t="shared" si="3"/>
        <v>0</v>
      </c>
      <c r="P10" s="62">
        <f t="shared" si="3"/>
        <v>0</v>
      </c>
      <c r="Q10" s="62">
        <f t="shared" ref="Q10:Q12" si="4">+N10+O10+P10</f>
        <v>0</v>
      </c>
    </row>
    <row r="11" spans="1:17">
      <c r="A11" s="58" t="s">
        <v>28</v>
      </c>
      <c r="B11" s="59"/>
      <c r="C11" s="72" t="s">
        <v>2446</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c r="A12" s="58" t="s">
        <v>28</v>
      </c>
      <c r="B12" s="59"/>
      <c r="C12" s="72" t="s">
        <v>520</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v>1</v>
      </c>
      <c r="B13" s="59" t="s">
        <v>116</v>
      </c>
      <c r="C13" s="60" t="s">
        <v>521</v>
      </c>
      <c r="D13" s="59"/>
      <c r="E13" s="61" t="s">
        <v>56</v>
      </c>
      <c r="F13" s="62">
        <v>1894.9</v>
      </c>
      <c r="G13" s="62"/>
      <c r="H13" s="62"/>
      <c r="I13" s="62"/>
      <c r="J13" s="62"/>
      <c r="K13" s="62"/>
      <c r="L13" s="62"/>
      <c r="M13" s="62"/>
      <c r="N13" s="62"/>
      <c r="O13" s="62"/>
      <c r="P13" s="62"/>
      <c r="Q13" s="62"/>
    </row>
    <row r="14" spans="1:17" ht="25.5">
      <c r="A14" s="58">
        <v>2</v>
      </c>
      <c r="B14" s="59" t="s">
        <v>116</v>
      </c>
      <c r="C14" s="92" t="s">
        <v>2621</v>
      </c>
      <c r="D14" s="59"/>
      <c r="E14" s="61" t="s">
        <v>56</v>
      </c>
      <c r="F14" s="62">
        <v>1894.9</v>
      </c>
      <c r="G14" s="62"/>
      <c r="H14" s="62"/>
      <c r="I14" s="62"/>
      <c r="J14" s="62"/>
      <c r="K14" s="62"/>
      <c r="L14" s="62"/>
      <c r="M14" s="62"/>
      <c r="N14" s="62"/>
      <c r="O14" s="62"/>
      <c r="P14" s="62"/>
      <c r="Q14" s="62"/>
    </row>
    <row r="15" spans="1:17">
      <c r="A15" s="58" t="s">
        <v>28</v>
      </c>
      <c r="B15" s="59"/>
      <c r="C15" s="60"/>
      <c r="D15" s="59"/>
      <c r="E15" s="61"/>
      <c r="F15" s="62">
        <v>0</v>
      </c>
      <c r="G15" s="62">
        <v>0</v>
      </c>
      <c r="H15" s="62">
        <v>0</v>
      </c>
      <c r="I15" s="62">
        <f t="shared" ref="I15" si="5">+ROUND(H15*G15,2)</f>
        <v>0</v>
      </c>
      <c r="J15" s="62">
        <v>0</v>
      </c>
      <c r="K15" s="62">
        <v>0</v>
      </c>
      <c r="L15" s="62">
        <f t="shared" ref="L15" si="6">+I15+J15+K15</f>
        <v>0</v>
      </c>
      <c r="M15" s="62">
        <f t="shared" ref="M15" si="7">+ROUND(G15*$F15,2)</f>
        <v>0</v>
      </c>
      <c r="N15" s="62">
        <f t="shared" si="3"/>
        <v>0</v>
      </c>
      <c r="O15" s="62">
        <f t="shared" si="3"/>
        <v>0</v>
      </c>
      <c r="P15" s="62">
        <f t="shared" si="3"/>
        <v>0</v>
      </c>
      <c r="Q15" s="62">
        <f t="shared" ref="Q15" si="8">+N15+O15+P15</f>
        <v>0</v>
      </c>
    </row>
    <row r="16" spans="1:17">
      <c r="A16" s="63"/>
      <c r="B16" s="63"/>
      <c r="C16" s="64" t="s">
        <v>52</v>
      </c>
      <c r="D16" s="63"/>
      <c r="E16" s="63"/>
      <c r="F16" s="65"/>
      <c r="G16" s="65"/>
      <c r="H16" s="65"/>
      <c r="I16" s="65"/>
      <c r="J16" s="65"/>
      <c r="K16" s="65"/>
      <c r="L16" s="65"/>
      <c r="M16" s="65">
        <f>SUM(M9:M15)</f>
        <v>0</v>
      </c>
      <c r="N16" s="65">
        <f>SUM(N9:N15)</f>
        <v>0</v>
      </c>
      <c r="O16" s="65">
        <f>SUM(O9:O15)</f>
        <v>0</v>
      </c>
      <c r="P16" s="65">
        <f>SUM(P9:P15)</f>
        <v>0</v>
      </c>
      <c r="Q16" s="65">
        <f>SUM(Q9:Q15)</f>
        <v>0</v>
      </c>
    </row>
    <row r="17" spans="1:17">
      <c r="A17" s="66"/>
      <c r="B17" s="66"/>
      <c r="C17" s="92" t="s">
        <v>2198</v>
      </c>
      <c r="D17" s="66"/>
      <c r="E17" s="66" t="s">
        <v>60</v>
      </c>
      <c r="F17" s="127">
        <f>' 1-1'!$F$35</f>
        <v>0</v>
      </c>
      <c r="G17" s="68"/>
      <c r="H17" s="68"/>
      <c r="I17" s="68"/>
      <c r="J17" s="68"/>
      <c r="K17" s="68"/>
      <c r="L17" s="68"/>
      <c r="M17" s="68"/>
      <c r="N17" s="68"/>
      <c r="O17" s="62">
        <f>ROUND(O16*F17%,2)</f>
        <v>0</v>
      </c>
      <c r="P17" s="68"/>
      <c r="Q17" s="62">
        <f>O17</f>
        <v>0</v>
      </c>
    </row>
    <row r="18" spans="1:17">
      <c r="A18" s="63"/>
      <c r="B18" s="63"/>
      <c r="C18" s="64" t="s">
        <v>2544</v>
      </c>
      <c r="D18" s="63"/>
      <c r="E18" s="63" t="s">
        <v>61</v>
      </c>
      <c r="F18" s="65"/>
      <c r="G18" s="65"/>
      <c r="H18" s="65"/>
      <c r="I18" s="65"/>
      <c r="J18" s="65"/>
      <c r="K18" s="65"/>
      <c r="L18" s="65"/>
      <c r="M18" s="65">
        <f t="shared" ref="M18:Q18" si="9">SUM(M16:M17)</f>
        <v>0</v>
      </c>
      <c r="N18" s="65">
        <f t="shared" si="9"/>
        <v>0</v>
      </c>
      <c r="O18" s="65">
        <f t="shared" si="9"/>
        <v>0</v>
      </c>
      <c r="P18" s="65">
        <f t="shared" si="9"/>
        <v>0</v>
      </c>
      <c r="Q18" s="65">
        <f t="shared" si="9"/>
        <v>0</v>
      </c>
    </row>
  </sheetData>
  <autoFilter ref="A9:Q18"/>
  <mergeCells count="8">
    <mergeCell ref="G7:L7"/>
    <mergeCell ref="M7:Q7"/>
    <mergeCell ref="A7:A8"/>
    <mergeCell ref="B7:B8"/>
    <mergeCell ref="C7:C8"/>
    <mergeCell ref="D7:D8"/>
    <mergeCell ref="E7:E8"/>
    <mergeCell ref="F7:F8"/>
  </mergeCells>
  <conditionalFormatting sqref="C9:C15">
    <cfRule type="expression" dxfId="97" priority="429"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3">
    <pageSetUpPr fitToPage="1"/>
  </sheetPr>
  <dimension ref="A1:Q31"/>
  <sheetViews>
    <sheetView showZeros="0" defaultGridColor="0" colorId="23" zoomScaleNormal="100" zoomScaleSheetLayoutView="100" workbookViewId="0">
      <pane ySplit="9" topLeftCell="A25" activePane="bottomLeft" state="frozen"/>
      <selection activeCell="G22" sqref="G22"/>
      <selection pane="bottomLeft" activeCell="A5" sqref="A5:XFD5"/>
    </sheetView>
  </sheetViews>
  <sheetFormatPr defaultRowHeight="15" outlineLevelCol="1"/>
  <cols>
    <col min="1" max="1" width="4.140625" style="44" customWidth="1"/>
    <col min="2" max="2" width="8.5703125" style="44" bestFit="1" customWidth="1" outlineLevel="1"/>
    <col min="3" max="3" width="40.28515625" style="69" customWidth="1"/>
    <col min="4" max="4" width="4.28515625" style="44" customWidth="1" outlineLevel="1"/>
    <col min="5" max="5" width="5.28515625" style="44" customWidth="1"/>
    <col min="6" max="6" width="7.85546875" style="44" bestFit="1" customWidth="1"/>
    <col min="7" max="7" width="6" style="44" bestFit="1" customWidth="1"/>
    <col min="8" max="8" width="9.140625" style="44" customWidth="1"/>
    <col min="9" max="9" width="9.42578125" style="44" customWidth="1"/>
    <col min="10" max="10" width="8.85546875" style="44" customWidth="1"/>
    <col min="11" max="11" width="7.7109375" style="44" customWidth="1"/>
    <col min="12" max="12" width="5.140625" style="44" bestFit="1" customWidth="1"/>
    <col min="13" max="13" width="9.85546875" style="44" customWidth="1"/>
    <col min="14" max="14" width="9.42578125" style="44" bestFit="1" customWidth="1"/>
    <col min="15" max="15" width="8.85546875" style="44" bestFit="1" customWidth="1"/>
    <col min="16" max="16" width="9.140625" style="44" customWidth="1"/>
    <col min="17" max="17" width="10" style="44" customWidth="1"/>
    <col min="18" max="16384" width="9.140625" style="44"/>
  </cols>
  <sheetData>
    <row r="1" spans="1:17" ht="25.5">
      <c r="A1" s="48"/>
      <c r="B1" s="48"/>
      <c r="C1" s="18" t="s">
        <v>2572</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Q31</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83"/>
      <c r="B10" s="82"/>
      <c r="C10" s="89"/>
      <c r="D10" s="82"/>
      <c r="E10" s="86"/>
      <c r="F10" s="87"/>
      <c r="G10" s="62">
        <v>0</v>
      </c>
      <c r="H10" s="87"/>
      <c r="I10" s="87"/>
      <c r="J10" s="62">
        <v>0</v>
      </c>
      <c r="K10" s="62">
        <v>0</v>
      </c>
      <c r="L10" s="87"/>
      <c r="M10" s="87"/>
      <c r="N10" s="87"/>
      <c r="O10" s="87"/>
      <c r="P10" s="87"/>
      <c r="Q10" s="87"/>
    </row>
    <row r="11" spans="1:17">
      <c r="A11" s="58" t="s">
        <v>28</v>
      </c>
      <c r="B11" s="59"/>
      <c r="C11" s="72" t="s">
        <v>513</v>
      </c>
      <c r="D11" s="59"/>
      <c r="E11" s="61"/>
      <c r="F11" s="62">
        <v>0</v>
      </c>
      <c r="G11" s="62">
        <v>0</v>
      </c>
      <c r="H11" s="62">
        <v>0</v>
      </c>
      <c r="I11" s="62">
        <f t="shared" ref="I11" si="0">+ROUND(H11*G11,2)</f>
        <v>0</v>
      </c>
      <c r="J11" s="62">
        <v>0</v>
      </c>
      <c r="K11" s="62">
        <v>0</v>
      </c>
      <c r="L11" s="62">
        <f t="shared" ref="L11" si="1">+I11+J11+K11</f>
        <v>0</v>
      </c>
      <c r="M11" s="62">
        <f t="shared" ref="M11" si="2">+ROUND(G11*$F11,2)</f>
        <v>0</v>
      </c>
      <c r="N11" s="62">
        <f t="shared" ref="N11:P13" si="3">+ROUND(I11*$F11,2)</f>
        <v>0</v>
      </c>
      <c r="O11" s="62">
        <f t="shared" si="3"/>
        <v>0</v>
      </c>
      <c r="P11" s="62">
        <f t="shared" si="3"/>
        <v>0</v>
      </c>
      <c r="Q11" s="62">
        <f t="shared" ref="Q11" si="4">+N11+O11+P11</f>
        <v>0</v>
      </c>
    </row>
    <row r="12" spans="1:17">
      <c r="A12" s="58" t="s">
        <v>28</v>
      </c>
      <c r="B12" s="59"/>
      <c r="C12" s="72" t="s">
        <v>405</v>
      </c>
      <c r="D12" s="59"/>
      <c r="E12" s="61"/>
      <c r="F12" s="62">
        <v>0</v>
      </c>
      <c r="G12" s="62">
        <v>0</v>
      </c>
      <c r="H12" s="62">
        <v>0</v>
      </c>
      <c r="I12" s="62">
        <f t="shared" ref="I12:I13" si="5">+ROUND(H12*G12,2)</f>
        <v>0</v>
      </c>
      <c r="J12" s="62">
        <v>0</v>
      </c>
      <c r="K12" s="62">
        <v>0</v>
      </c>
      <c r="L12" s="62">
        <f t="shared" ref="L12:L13" si="6">+I12+J12+K12</f>
        <v>0</v>
      </c>
      <c r="M12" s="62">
        <f t="shared" ref="M12:M13" si="7">+ROUND(G12*$F12,2)</f>
        <v>0</v>
      </c>
      <c r="N12" s="62">
        <f t="shared" si="3"/>
        <v>0</v>
      </c>
      <c r="O12" s="62">
        <f t="shared" si="3"/>
        <v>0</v>
      </c>
      <c r="P12" s="62">
        <f t="shared" si="3"/>
        <v>0</v>
      </c>
      <c r="Q12" s="62">
        <f t="shared" ref="Q12:Q13" si="8">+N12+O12+P12</f>
        <v>0</v>
      </c>
    </row>
    <row r="13" spans="1:17">
      <c r="A13" s="58" t="s">
        <v>28</v>
      </c>
      <c r="B13" s="59"/>
      <c r="C13" s="72" t="s">
        <v>522</v>
      </c>
      <c r="D13" s="59"/>
      <c r="E13" s="61"/>
      <c r="F13" s="62">
        <v>0</v>
      </c>
      <c r="G13" s="62">
        <v>0</v>
      </c>
      <c r="H13" s="62">
        <v>0</v>
      </c>
      <c r="I13" s="62">
        <f t="shared" si="5"/>
        <v>0</v>
      </c>
      <c r="J13" s="62">
        <v>0</v>
      </c>
      <c r="K13" s="62">
        <v>0</v>
      </c>
      <c r="L13" s="62">
        <f t="shared" si="6"/>
        <v>0</v>
      </c>
      <c r="M13" s="62">
        <f t="shared" si="7"/>
        <v>0</v>
      </c>
      <c r="N13" s="62">
        <f t="shared" si="3"/>
        <v>0</v>
      </c>
      <c r="O13" s="62">
        <f t="shared" si="3"/>
        <v>0</v>
      </c>
      <c r="P13" s="62">
        <f t="shared" si="3"/>
        <v>0</v>
      </c>
      <c r="Q13" s="62">
        <f t="shared" si="8"/>
        <v>0</v>
      </c>
    </row>
    <row r="14" spans="1:17">
      <c r="A14" s="58">
        <v>1</v>
      </c>
      <c r="B14" s="59" t="s">
        <v>116</v>
      </c>
      <c r="C14" s="60" t="s">
        <v>521</v>
      </c>
      <c r="D14" s="59"/>
      <c r="E14" s="61" t="s">
        <v>56</v>
      </c>
      <c r="F14" s="62">
        <v>1816</v>
      </c>
      <c r="G14" s="62"/>
      <c r="H14" s="62"/>
      <c r="I14" s="62"/>
      <c r="J14" s="62"/>
      <c r="K14" s="62"/>
      <c r="L14" s="62"/>
      <c r="M14" s="62"/>
      <c r="N14" s="62"/>
      <c r="O14" s="62"/>
      <c r="P14" s="62"/>
      <c r="Q14" s="62"/>
    </row>
    <row r="15" spans="1:17" ht="25.5">
      <c r="A15" s="58">
        <v>2</v>
      </c>
      <c r="B15" s="59" t="s">
        <v>116</v>
      </c>
      <c r="C15" s="92" t="s">
        <v>2621</v>
      </c>
      <c r="D15" s="59"/>
      <c r="E15" s="61" t="s">
        <v>56</v>
      </c>
      <c r="F15" s="62">
        <v>1816</v>
      </c>
      <c r="G15" s="62"/>
      <c r="H15" s="62"/>
      <c r="I15" s="62"/>
      <c r="J15" s="62"/>
      <c r="K15" s="62"/>
      <c r="L15" s="62"/>
      <c r="M15" s="62"/>
      <c r="N15" s="62"/>
      <c r="O15" s="62"/>
      <c r="P15" s="62"/>
      <c r="Q15" s="62"/>
    </row>
    <row r="16" spans="1:17">
      <c r="A16" s="58" t="s">
        <v>28</v>
      </c>
      <c r="B16" s="59"/>
      <c r="C16" s="60"/>
      <c r="D16" s="59"/>
      <c r="E16" s="61"/>
      <c r="F16" s="62">
        <v>0</v>
      </c>
      <c r="G16" s="62"/>
      <c r="H16" s="62"/>
      <c r="I16" s="62"/>
      <c r="J16" s="62"/>
      <c r="K16" s="62"/>
      <c r="L16" s="62"/>
      <c r="M16" s="62"/>
      <c r="N16" s="62"/>
      <c r="O16" s="62"/>
      <c r="P16" s="62"/>
      <c r="Q16" s="62"/>
    </row>
    <row r="17" spans="1:17">
      <c r="A17" s="58" t="s">
        <v>28</v>
      </c>
      <c r="B17" s="59"/>
      <c r="C17" s="72" t="s">
        <v>523</v>
      </c>
      <c r="D17" s="59"/>
      <c r="E17" s="61"/>
      <c r="F17" s="62">
        <v>0</v>
      </c>
      <c r="G17" s="62"/>
      <c r="H17" s="62"/>
      <c r="I17" s="62"/>
      <c r="J17" s="62"/>
      <c r="K17" s="62"/>
      <c r="L17" s="62"/>
      <c r="M17" s="62"/>
      <c r="N17" s="62"/>
      <c r="O17" s="62"/>
      <c r="P17" s="62"/>
      <c r="Q17" s="62"/>
    </row>
    <row r="18" spans="1:17">
      <c r="A18" s="58">
        <v>3</v>
      </c>
      <c r="B18" s="59" t="s">
        <v>116</v>
      </c>
      <c r="C18" s="60" t="s">
        <v>516</v>
      </c>
      <c r="D18" s="59"/>
      <c r="E18" s="61" t="s">
        <v>56</v>
      </c>
      <c r="F18" s="62">
        <v>15.5</v>
      </c>
      <c r="G18" s="62"/>
      <c r="H18" s="62"/>
      <c r="I18" s="62"/>
      <c r="J18" s="62"/>
      <c r="K18" s="62"/>
      <c r="L18" s="62"/>
      <c r="M18" s="62"/>
      <c r="N18" s="62"/>
      <c r="O18" s="62"/>
      <c r="P18" s="62"/>
      <c r="Q18" s="62"/>
    </row>
    <row r="19" spans="1:17" ht="25.5">
      <c r="A19" s="58">
        <v>4</v>
      </c>
      <c r="B19" s="59" t="s">
        <v>116</v>
      </c>
      <c r="C19" s="60" t="s">
        <v>517</v>
      </c>
      <c r="D19" s="59"/>
      <c r="E19" s="61" t="s">
        <v>56</v>
      </c>
      <c r="F19" s="62">
        <v>15.5</v>
      </c>
      <c r="G19" s="62"/>
      <c r="H19" s="62"/>
      <c r="I19" s="62"/>
      <c r="J19" s="62"/>
      <c r="K19" s="62"/>
      <c r="L19" s="62"/>
      <c r="M19" s="62"/>
      <c r="N19" s="62"/>
      <c r="O19" s="62"/>
      <c r="P19" s="62"/>
      <c r="Q19" s="62"/>
    </row>
    <row r="20" spans="1:17">
      <c r="A20" s="58">
        <v>5</v>
      </c>
      <c r="B20" s="59" t="s">
        <v>116</v>
      </c>
      <c r="C20" s="60" t="s">
        <v>518</v>
      </c>
      <c r="D20" s="59"/>
      <c r="E20" s="61" t="s">
        <v>56</v>
      </c>
      <c r="F20" s="62">
        <v>15.5</v>
      </c>
      <c r="G20" s="62"/>
      <c r="H20" s="62"/>
      <c r="I20" s="62"/>
      <c r="J20" s="62"/>
      <c r="K20" s="62"/>
      <c r="L20" s="62"/>
      <c r="M20" s="62"/>
      <c r="N20" s="62"/>
      <c r="O20" s="62"/>
      <c r="P20" s="62"/>
      <c r="Q20" s="62"/>
    </row>
    <row r="21" spans="1:17">
      <c r="A21" s="58">
        <v>6</v>
      </c>
      <c r="B21" s="59" t="s">
        <v>116</v>
      </c>
      <c r="C21" s="60" t="s">
        <v>519</v>
      </c>
      <c r="D21" s="59"/>
      <c r="E21" s="61" t="s">
        <v>56</v>
      </c>
      <c r="F21" s="62">
        <v>15.5</v>
      </c>
      <c r="G21" s="62"/>
      <c r="H21" s="62"/>
      <c r="I21" s="62"/>
      <c r="J21" s="62"/>
      <c r="K21" s="62"/>
      <c r="L21" s="62"/>
      <c r="M21" s="62"/>
      <c r="N21" s="62"/>
      <c r="O21" s="62"/>
      <c r="P21" s="62"/>
      <c r="Q21" s="62"/>
    </row>
    <row r="22" spans="1:17">
      <c r="A22" s="58" t="s">
        <v>28</v>
      </c>
      <c r="B22" s="59"/>
      <c r="C22" s="60"/>
      <c r="D22" s="59"/>
      <c r="E22" s="61"/>
      <c r="F22" s="62">
        <v>0</v>
      </c>
      <c r="G22" s="62"/>
      <c r="H22" s="62"/>
      <c r="I22" s="62"/>
      <c r="J22" s="62"/>
      <c r="K22" s="62"/>
      <c r="L22" s="62"/>
      <c r="M22" s="62"/>
      <c r="N22" s="62"/>
      <c r="O22" s="62"/>
      <c r="P22" s="62"/>
      <c r="Q22" s="62"/>
    </row>
    <row r="23" spans="1:17">
      <c r="A23" s="58" t="s">
        <v>28</v>
      </c>
      <c r="B23" s="59"/>
      <c r="C23" s="72" t="s">
        <v>524</v>
      </c>
      <c r="D23" s="59"/>
      <c r="E23" s="61"/>
      <c r="F23" s="62">
        <v>0</v>
      </c>
      <c r="G23" s="62"/>
      <c r="H23" s="62"/>
      <c r="I23" s="62"/>
      <c r="J23" s="62"/>
      <c r="K23" s="62"/>
      <c r="L23" s="62"/>
      <c r="M23" s="62"/>
      <c r="N23" s="62"/>
      <c r="O23" s="62"/>
      <c r="P23" s="62"/>
      <c r="Q23" s="62"/>
    </row>
    <row r="24" spans="1:17">
      <c r="A24" s="58">
        <v>7</v>
      </c>
      <c r="B24" s="59" t="s">
        <v>116</v>
      </c>
      <c r="C24" s="60" t="s">
        <v>516</v>
      </c>
      <c r="D24" s="59"/>
      <c r="E24" s="61" t="s">
        <v>56</v>
      </c>
      <c r="F24" s="62">
        <v>870.1</v>
      </c>
      <c r="G24" s="62"/>
      <c r="H24" s="62"/>
      <c r="I24" s="62"/>
      <c r="J24" s="62"/>
      <c r="K24" s="62"/>
      <c r="L24" s="62"/>
      <c r="M24" s="62"/>
      <c r="N24" s="62"/>
      <c r="O24" s="62"/>
      <c r="P24" s="62"/>
      <c r="Q24" s="62"/>
    </row>
    <row r="25" spans="1:17" ht="25.5">
      <c r="A25" s="58">
        <v>8</v>
      </c>
      <c r="B25" s="59" t="s">
        <v>116</v>
      </c>
      <c r="C25" s="60" t="s">
        <v>517</v>
      </c>
      <c r="D25" s="59"/>
      <c r="E25" s="61" t="s">
        <v>56</v>
      </c>
      <c r="F25" s="62">
        <v>870.1</v>
      </c>
      <c r="G25" s="62"/>
      <c r="H25" s="62"/>
      <c r="I25" s="62"/>
      <c r="J25" s="62"/>
      <c r="K25" s="62"/>
      <c r="L25" s="62"/>
      <c r="M25" s="62"/>
      <c r="N25" s="62"/>
      <c r="O25" s="62"/>
      <c r="P25" s="62"/>
      <c r="Q25" s="62"/>
    </row>
    <row r="26" spans="1:17">
      <c r="A26" s="58">
        <v>9</v>
      </c>
      <c r="B26" s="59" t="s">
        <v>116</v>
      </c>
      <c r="C26" s="60" t="s">
        <v>518</v>
      </c>
      <c r="D26" s="59"/>
      <c r="E26" s="61" t="s">
        <v>56</v>
      </c>
      <c r="F26" s="62">
        <v>870.1</v>
      </c>
      <c r="G26" s="62"/>
      <c r="H26" s="62"/>
      <c r="I26" s="62"/>
      <c r="J26" s="62"/>
      <c r="K26" s="62"/>
      <c r="L26" s="62"/>
      <c r="M26" s="62"/>
      <c r="N26" s="62"/>
      <c r="O26" s="62"/>
      <c r="P26" s="62"/>
      <c r="Q26" s="62"/>
    </row>
    <row r="27" spans="1:17">
      <c r="A27" s="58">
        <v>10</v>
      </c>
      <c r="B27" s="59" t="s">
        <v>116</v>
      </c>
      <c r="C27" s="60" t="s">
        <v>519</v>
      </c>
      <c r="D27" s="59"/>
      <c r="E27" s="61" t="s">
        <v>56</v>
      </c>
      <c r="F27" s="62">
        <v>870.1</v>
      </c>
      <c r="G27" s="62"/>
      <c r="H27" s="62"/>
      <c r="I27" s="62"/>
      <c r="J27" s="62"/>
      <c r="K27" s="62"/>
      <c r="L27" s="62"/>
      <c r="M27" s="62"/>
      <c r="N27" s="62"/>
      <c r="O27" s="62"/>
      <c r="P27" s="62"/>
      <c r="Q27" s="62"/>
    </row>
    <row r="28" spans="1:17">
      <c r="A28" s="58" t="s">
        <v>28</v>
      </c>
      <c r="B28" s="59"/>
      <c r="C28" s="60"/>
      <c r="D28" s="59"/>
      <c r="E28" s="61"/>
      <c r="F28" s="62">
        <v>0</v>
      </c>
      <c r="G28" s="62">
        <v>0</v>
      </c>
      <c r="H28" s="62">
        <v>0</v>
      </c>
      <c r="I28" s="62">
        <f t="shared" ref="I28" si="9">+ROUND(H28*G28,2)</f>
        <v>0</v>
      </c>
      <c r="J28" s="62">
        <v>0</v>
      </c>
      <c r="K28" s="62">
        <v>0</v>
      </c>
      <c r="L28" s="62">
        <f t="shared" ref="L28" si="10">+I28+J28+K28</f>
        <v>0</v>
      </c>
      <c r="M28" s="62">
        <f t="shared" ref="M28" si="11">+ROUND(G28*$F28,2)</f>
        <v>0</v>
      </c>
      <c r="N28" s="62">
        <f t="shared" ref="N28:P28" si="12">+ROUND(I28*$F28,2)</f>
        <v>0</v>
      </c>
      <c r="O28" s="62">
        <f t="shared" si="12"/>
        <v>0</v>
      </c>
      <c r="P28" s="62">
        <f t="shared" si="12"/>
        <v>0</v>
      </c>
      <c r="Q28" s="62">
        <f t="shared" ref="Q28" si="13">+N28+O28+P28</f>
        <v>0</v>
      </c>
    </row>
    <row r="29" spans="1:17">
      <c r="A29" s="63"/>
      <c r="B29" s="63"/>
      <c r="C29" s="64" t="s">
        <v>52</v>
      </c>
      <c r="D29" s="63"/>
      <c r="E29" s="63"/>
      <c r="F29" s="65"/>
      <c r="G29" s="65"/>
      <c r="H29" s="65"/>
      <c r="I29" s="65"/>
      <c r="J29" s="65"/>
      <c r="K29" s="65"/>
      <c r="L29" s="65"/>
      <c r="M29" s="65">
        <f>SUM(M9:M28)</f>
        <v>0</v>
      </c>
      <c r="N29" s="65">
        <f>SUM(N9:N28)</f>
        <v>0</v>
      </c>
      <c r="O29" s="65">
        <f>SUM(O9:O28)</f>
        <v>0</v>
      </c>
      <c r="P29" s="65">
        <f>SUM(P9:P28)</f>
        <v>0</v>
      </c>
      <c r="Q29" s="65">
        <f>SUM(Q9:Q28)</f>
        <v>0</v>
      </c>
    </row>
    <row r="30" spans="1:17">
      <c r="A30" s="66"/>
      <c r="B30" s="66"/>
      <c r="C30" s="92" t="s">
        <v>2198</v>
      </c>
      <c r="D30" s="66"/>
      <c r="E30" s="66" t="s">
        <v>60</v>
      </c>
      <c r="F30" s="127">
        <f>' 1-1'!$F$35</f>
        <v>0</v>
      </c>
      <c r="G30" s="68"/>
      <c r="H30" s="68"/>
      <c r="I30" s="68"/>
      <c r="J30" s="68"/>
      <c r="K30" s="68"/>
      <c r="L30" s="68"/>
      <c r="M30" s="68"/>
      <c r="N30" s="68"/>
      <c r="O30" s="62">
        <f>ROUND(O29*F30%,2)</f>
        <v>0</v>
      </c>
      <c r="P30" s="68"/>
      <c r="Q30" s="62">
        <f>O30</f>
        <v>0</v>
      </c>
    </row>
    <row r="31" spans="1:17">
      <c r="A31" s="63"/>
      <c r="B31" s="63"/>
      <c r="C31" s="64" t="s">
        <v>2447</v>
      </c>
      <c r="D31" s="63"/>
      <c r="E31" s="63" t="s">
        <v>61</v>
      </c>
      <c r="F31" s="65"/>
      <c r="G31" s="65"/>
      <c r="H31" s="65"/>
      <c r="I31" s="65"/>
      <c r="J31" s="65"/>
      <c r="K31" s="65"/>
      <c r="L31" s="65"/>
      <c r="M31" s="65">
        <f t="shared" ref="M31:Q31" si="14">SUM(M29:M30)</f>
        <v>0</v>
      </c>
      <c r="N31" s="65">
        <f t="shared" si="14"/>
        <v>0</v>
      </c>
      <c r="O31" s="65">
        <f t="shared" si="14"/>
        <v>0</v>
      </c>
      <c r="P31" s="65">
        <f t="shared" si="14"/>
        <v>0</v>
      </c>
      <c r="Q31" s="65">
        <f t="shared" si="14"/>
        <v>0</v>
      </c>
    </row>
  </sheetData>
  <autoFilter ref="A9:Q31"/>
  <mergeCells count="8">
    <mergeCell ref="G7:L7"/>
    <mergeCell ref="M7:Q7"/>
    <mergeCell ref="A7:A8"/>
    <mergeCell ref="B7:B8"/>
    <mergeCell ref="C7:C8"/>
    <mergeCell ref="D7:D8"/>
    <mergeCell ref="E7:E8"/>
    <mergeCell ref="F7:F8"/>
  </mergeCells>
  <conditionalFormatting sqref="C9:C28">
    <cfRule type="expression" dxfId="96" priority="428"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4">
    <pageSetUpPr fitToPage="1"/>
  </sheetPr>
  <dimension ref="A1:Q38"/>
  <sheetViews>
    <sheetView showZeros="0" defaultGridColor="0" colorId="23" zoomScaleNormal="100" zoomScaleSheetLayoutView="100" workbookViewId="0">
      <pane ySplit="9" topLeftCell="A34" activePane="bottomLeft" state="frozen"/>
      <selection activeCell="G22" sqref="G22"/>
      <selection pane="bottomLeft" activeCell="A5" sqref="A5:XFD5"/>
    </sheetView>
  </sheetViews>
  <sheetFormatPr defaultRowHeight="15" outlineLevelCol="1"/>
  <cols>
    <col min="1" max="1" width="5.425781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7" width="6.42578125" style="44" bestFit="1" customWidth="1"/>
    <col min="8" max="8" width="9.5703125" style="44" customWidth="1"/>
    <col min="9" max="9" width="9.42578125" style="44" customWidth="1"/>
    <col min="10" max="10" width="8.140625" style="44" customWidth="1"/>
    <col min="11" max="11" width="7.7109375" style="44" customWidth="1"/>
    <col min="12" max="12" width="9" style="44" customWidth="1"/>
    <col min="13" max="13" width="8.85546875" style="44" customWidth="1"/>
    <col min="14" max="14" width="10" style="44" customWidth="1"/>
    <col min="15" max="15" width="8.7109375" style="44" customWidth="1"/>
    <col min="16" max="16" width="8.140625" style="44" customWidth="1"/>
    <col min="17" max="17" width="10.7109375" style="44" customWidth="1"/>
    <col min="18" max="16384" width="9.140625" style="44"/>
  </cols>
  <sheetData>
    <row r="1" spans="1:17" ht="25.5">
      <c r="A1" s="48"/>
      <c r="B1" s="48"/>
      <c r="C1" s="18" t="s">
        <v>2573</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Q38</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525</v>
      </c>
      <c r="D10" s="59"/>
      <c r="E10" s="61"/>
      <c r="F10" s="62">
        <v>0</v>
      </c>
      <c r="G10" s="62">
        <v>0</v>
      </c>
      <c r="H10" s="62">
        <v>0</v>
      </c>
      <c r="I10" s="62">
        <f t="shared" ref="I10:I35" si="0">+ROUND(H10*G10,2)</f>
        <v>0</v>
      </c>
      <c r="J10" s="62">
        <v>0</v>
      </c>
      <c r="K10" s="62">
        <v>0</v>
      </c>
      <c r="L10" s="62">
        <f t="shared" ref="L10:L12" si="1">+I10+J10+K10</f>
        <v>0</v>
      </c>
      <c r="M10" s="62">
        <f t="shared" ref="M10:M12" si="2">+ROUND(G10*$F10,2)</f>
        <v>0</v>
      </c>
      <c r="N10" s="62">
        <f t="shared" ref="N10:P12" si="3">+ROUND(I10*$F10,2)</f>
        <v>0</v>
      </c>
      <c r="O10" s="62">
        <f t="shared" si="3"/>
        <v>0</v>
      </c>
      <c r="P10" s="62">
        <f t="shared" si="3"/>
        <v>0</v>
      </c>
      <c r="Q10" s="62">
        <f t="shared" ref="Q10:Q12" si="4">+N10+O10+P10</f>
        <v>0</v>
      </c>
    </row>
    <row r="11" spans="1:17" ht="25.5">
      <c r="A11" s="83"/>
      <c r="B11" s="82"/>
      <c r="C11" s="165" t="s">
        <v>2622</v>
      </c>
      <c r="D11" s="82"/>
      <c r="E11" s="86"/>
      <c r="F11" s="87"/>
      <c r="G11" s="62">
        <v>0</v>
      </c>
      <c r="H11" s="87"/>
      <c r="I11" s="87"/>
      <c r="J11" s="62">
        <v>0</v>
      </c>
      <c r="K11" s="62">
        <v>0</v>
      </c>
      <c r="L11" s="87"/>
      <c r="M11" s="87"/>
      <c r="N11" s="87"/>
      <c r="O11" s="87"/>
      <c r="P11" s="87"/>
      <c r="Q11" s="87"/>
    </row>
    <row r="12" spans="1:17">
      <c r="A12" s="58" t="s">
        <v>28</v>
      </c>
      <c r="B12" s="59"/>
      <c r="C12" s="72" t="s">
        <v>526</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ht="38.25">
      <c r="A13" s="58">
        <v>1</v>
      </c>
      <c r="B13" s="59" t="s">
        <v>116</v>
      </c>
      <c r="C13" s="60" t="s">
        <v>527</v>
      </c>
      <c r="D13" s="59"/>
      <c r="E13" s="61" t="s">
        <v>55</v>
      </c>
      <c r="F13" s="128">
        <f>8.2+32.8</f>
        <v>41</v>
      </c>
      <c r="G13" s="62"/>
      <c r="H13" s="62"/>
      <c r="I13" s="62"/>
      <c r="J13" s="62"/>
      <c r="K13" s="62"/>
      <c r="L13" s="62"/>
      <c r="M13" s="62"/>
      <c r="N13" s="62"/>
      <c r="O13" s="62"/>
      <c r="P13" s="62"/>
      <c r="Q13" s="62"/>
    </row>
    <row r="14" spans="1:17">
      <c r="A14" s="58" t="s">
        <v>28</v>
      </c>
      <c r="B14" s="59"/>
      <c r="C14" s="60"/>
      <c r="D14" s="59"/>
      <c r="E14" s="61"/>
      <c r="F14" s="62">
        <v>0</v>
      </c>
      <c r="G14" s="62"/>
      <c r="H14" s="62"/>
      <c r="I14" s="62"/>
      <c r="J14" s="62"/>
      <c r="K14" s="62"/>
      <c r="L14" s="62"/>
      <c r="M14" s="62"/>
      <c r="N14" s="62"/>
      <c r="O14" s="62"/>
      <c r="P14" s="62"/>
      <c r="Q14" s="62"/>
    </row>
    <row r="15" spans="1:17">
      <c r="A15" s="58" t="s">
        <v>28</v>
      </c>
      <c r="B15" s="59"/>
      <c r="C15" s="72" t="s">
        <v>528</v>
      </c>
      <c r="D15" s="59"/>
      <c r="E15" s="61"/>
      <c r="F15" s="62">
        <v>0</v>
      </c>
      <c r="G15" s="62"/>
      <c r="H15" s="62"/>
      <c r="I15" s="62"/>
      <c r="J15" s="62"/>
      <c r="K15" s="62"/>
      <c r="L15" s="62"/>
      <c r="M15" s="62"/>
      <c r="N15" s="62"/>
      <c r="O15" s="62"/>
      <c r="P15" s="62"/>
      <c r="Q15" s="62"/>
    </row>
    <row r="16" spans="1:17" ht="38.25">
      <c r="A16" s="58">
        <v>2</v>
      </c>
      <c r="B16" s="59" t="s">
        <v>116</v>
      </c>
      <c r="C16" s="60" t="s">
        <v>527</v>
      </c>
      <c r="D16" s="59"/>
      <c r="E16" s="61" t="s">
        <v>55</v>
      </c>
      <c r="F16" s="128">
        <f>5.6+22.4</f>
        <v>28</v>
      </c>
      <c r="G16" s="62"/>
      <c r="H16" s="62"/>
      <c r="I16" s="62"/>
      <c r="J16" s="62"/>
      <c r="K16" s="62"/>
      <c r="L16" s="62"/>
      <c r="M16" s="62"/>
      <c r="N16" s="62"/>
      <c r="O16" s="62"/>
      <c r="P16" s="62"/>
      <c r="Q16" s="62"/>
    </row>
    <row r="17" spans="1:17">
      <c r="A17" s="58" t="s">
        <v>28</v>
      </c>
      <c r="B17" s="59"/>
      <c r="C17" s="60"/>
      <c r="D17" s="59"/>
      <c r="E17" s="61"/>
      <c r="F17" s="62">
        <v>0</v>
      </c>
      <c r="G17" s="62"/>
      <c r="H17" s="62"/>
      <c r="I17" s="62"/>
      <c r="J17" s="62"/>
      <c r="K17" s="62"/>
      <c r="L17" s="62"/>
      <c r="M17" s="62"/>
      <c r="N17" s="62"/>
      <c r="O17" s="62"/>
      <c r="P17" s="62"/>
      <c r="Q17" s="62"/>
    </row>
    <row r="18" spans="1:17">
      <c r="A18" s="58" t="s">
        <v>28</v>
      </c>
      <c r="B18" s="59"/>
      <c r="C18" s="72" t="s">
        <v>529</v>
      </c>
      <c r="D18" s="59"/>
      <c r="E18" s="61"/>
      <c r="F18" s="62">
        <v>0</v>
      </c>
      <c r="G18" s="62"/>
      <c r="H18" s="62"/>
      <c r="I18" s="62"/>
      <c r="J18" s="62"/>
      <c r="K18" s="62"/>
      <c r="L18" s="62"/>
      <c r="M18" s="62"/>
      <c r="N18" s="62"/>
      <c r="O18" s="62"/>
      <c r="P18" s="62"/>
      <c r="Q18" s="62"/>
    </row>
    <row r="19" spans="1:17" ht="38.25">
      <c r="A19" s="58">
        <v>3</v>
      </c>
      <c r="B19" s="59" t="s">
        <v>116</v>
      </c>
      <c r="C19" s="60" t="s">
        <v>527</v>
      </c>
      <c r="D19" s="59"/>
      <c r="E19" s="61" t="s">
        <v>55</v>
      </c>
      <c r="F19" s="128">
        <f>13.8+55.2</f>
        <v>69</v>
      </c>
      <c r="G19" s="62"/>
      <c r="H19" s="62"/>
      <c r="I19" s="62"/>
      <c r="J19" s="62"/>
      <c r="K19" s="62"/>
      <c r="L19" s="62"/>
      <c r="M19" s="62"/>
      <c r="N19" s="62"/>
      <c r="O19" s="62"/>
      <c r="P19" s="62"/>
      <c r="Q19" s="62"/>
    </row>
    <row r="20" spans="1:17">
      <c r="A20" s="58">
        <v>4</v>
      </c>
      <c r="B20" s="59" t="s">
        <v>116</v>
      </c>
      <c r="C20" s="60" t="s">
        <v>530</v>
      </c>
      <c r="D20" s="59"/>
      <c r="E20" s="61" t="s">
        <v>55</v>
      </c>
      <c r="F20" s="128">
        <f>+F19</f>
        <v>69</v>
      </c>
      <c r="G20" s="62"/>
      <c r="H20" s="62"/>
      <c r="I20" s="62"/>
      <c r="J20" s="62"/>
      <c r="K20" s="62"/>
      <c r="L20" s="62"/>
      <c r="M20" s="62"/>
      <c r="N20" s="62"/>
      <c r="O20" s="62"/>
      <c r="P20" s="62"/>
      <c r="Q20" s="62"/>
    </row>
    <row r="21" spans="1:17" ht="25.5">
      <c r="A21" s="58">
        <v>5</v>
      </c>
      <c r="B21" s="59" t="s">
        <v>116</v>
      </c>
      <c r="C21" s="60" t="s">
        <v>531</v>
      </c>
      <c r="D21" s="59"/>
      <c r="E21" s="61" t="s">
        <v>55</v>
      </c>
      <c r="F21" s="128">
        <f>+F19</f>
        <v>69</v>
      </c>
      <c r="G21" s="62"/>
      <c r="H21" s="62"/>
      <c r="I21" s="62"/>
      <c r="J21" s="62"/>
      <c r="K21" s="62"/>
      <c r="L21" s="62"/>
      <c r="M21" s="62"/>
      <c r="N21" s="62"/>
      <c r="O21" s="62"/>
      <c r="P21" s="62"/>
      <c r="Q21" s="62"/>
    </row>
    <row r="22" spans="1:17">
      <c r="A22" s="58" t="s">
        <v>28</v>
      </c>
      <c r="B22" s="59"/>
      <c r="C22" s="60"/>
      <c r="D22" s="59"/>
      <c r="E22" s="61"/>
      <c r="F22" s="62">
        <v>0</v>
      </c>
      <c r="G22" s="62"/>
      <c r="H22" s="62"/>
      <c r="I22" s="62"/>
      <c r="J22" s="62"/>
      <c r="K22" s="62"/>
      <c r="L22" s="62"/>
      <c r="M22" s="62"/>
      <c r="N22" s="62"/>
      <c r="O22" s="62"/>
      <c r="P22" s="62"/>
      <c r="Q22" s="62"/>
    </row>
    <row r="23" spans="1:17">
      <c r="A23" s="129" t="s">
        <v>28</v>
      </c>
      <c r="B23" s="130"/>
      <c r="C23" s="166" t="s">
        <v>2602</v>
      </c>
      <c r="D23" s="130"/>
      <c r="E23" s="130"/>
      <c r="F23" s="132">
        <v>0</v>
      </c>
      <c r="G23" s="62"/>
      <c r="H23" s="62"/>
      <c r="I23" s="62"/>
      <c r="J23" s="62"/>
      <c r="K23" s="62"/>
      <c r="L23" s="62"/>
      <c r="M23" s="62"/>
      <c r="N23" s="62"/>
      <c r="O23" s="62"/>
      <c r="P23" s="62"/>
      <c r="Q23" s="62"/>
    </row>
    <row r="24" spans="1:17" ht="38.25">
      <c r="A24" s="129">
        <v>6</v>
      </c>
      <c r="B24" s="130" t="s">
        <v>116</v>
      </c>
      <c r="C24" s="131" t="s">
        <v>527</v>
      </c>
      <c r="D24" s="130"/>
      <c r="E24" s="130" t="s">
        <v>55</v>
      </c>
      <c r="F24" s="132">
        <v>11.6</v>
      </c>
      <c r="G24" s="62"/>
      <c r="H24" s="62"/>
      <c r="I24" s="62"/>
      <c r="J24" s="62"/>
      <c r="K24" s="62"/>
      <c r="L24" s="62"/>
      <c r="M24" s="62"/>
      <c r="N24" s="62"/>
      <c r="O24" s="62"/>
      <c r="P24" s="62"/>
      <c r="Q24" s="62"/>
    </row>
    <row r="25" spans="1:17">
      <c r="A25" s="129">
        <v>7</v>
      </c>
      <c r="B25" s="130" t="s">
        <v>116</v>
      </c>
      <c r="C25" s="131" t="s">
        <v>530</v>
      </c>
      <c r="D25" s="130"/>
      <c r="E25" s="130" t="s">
        <v>55</v>
      </c>
      <c r="F25" s="132">
        <f>+F24</f>
        <v>11.6</v>
      </c>
      <c r="G25" s="62"/>
      <c r="H25" s="62"/>
      <c r="I25" s="62"/>
      <c r="J25" s="62"/>
      <c r="K25" s="62"/>
      <c r="L25" s="62"/>
      <c r="M25" s="62"/>
      <c r="N25" s="62"/>
      <c r="O25" s="62"/>
      <c r="P25" s="62"/>
      <c r="Q25" s="62"/>
    </row>
    <row r="26" spans="1:17" ht="25.5">
      <c r="A26" s="129">
        <v>8</v>
      </c>
      <c r="B26" s="130" t="s">
        <v>116</v>
      </c>
      <c r="C26" s="131" t="s">
        <v>531</v>
      </c>
      <c r="D26" s="130"/>
      <c r="E26" s="130" t="s">
        <v>55</v>
      </c>
      <c r="F26" s="132">
        <f>+F24</f>
        <v>11.6</v>
      </c>
      <c r="G26" s="62"/>
      <c r="H26" s="62"/>
      <c r="I26" s="62"/>
      <c r="J26" s="62"/>
      <c r="K26" s="62"/>
      <c r="L26" s="62"/>
      <c r="M26" s="62"/>
      <c r="N26" s="62"/>
      <c r="O26" s="62"/>
      <c r="P26" s="62"/>
      <c r="Q26" s="62"/>
    </row>
    <row r="27" spans="1:17">
      <c r="A27" s="58" t="s">
        <v>28</v>
      </c>
      <c r="B27" s="59"/>
      <c r="C27" s="60"/>
      <c r="D27" s="59"/>
      <c r="E27" s="61"/>
      <c r="F27" s="62">
        <v>0</v>
      </c>
      <c r="G27" s="62"/>
      <c r="H27" s="62"/>
      <c r="I27" s="62"/>
      <c r="J27" s="62"/>
      <c r="K27" s="62"/>
      <c r="L27" s="62"/>
      <c r="M27" s="62"/>
      <c r="N27" s="62"/>
      <c r="O27" s="62"/>
      <c r="P27" s="62"/>
      <c r="Q27" s="62"/>
    </row>
    <row r="28" spans="1:17" ht="63.75">
      <c r="A28" s="58" t="s">
        <v>28</v>
      </c>
      <c r="B28" s="59"/>
      <c r="C28" s="167" t="s">
        <v>2604</v>
      </c>
      <c r="D28" s="59"/>
      <c r="E28" s="61"/>
      <c r="F28" s="62">
        <v>0</v>
      </c>
      <c r="G28" s="62"/>
      <c r="H28" s="62"/>
      <c r="I28" s="62"/>
      <c r="J28" s="62"/>
      <c r="K28" s="62"/>
      <c r="L28" s="62"/>
      <c r="M28" s="62"/>
      <c r="N28" s="62"/>
      <c r="O28" s="62"/>
      <c r="P28" s="62"/>
      <c r="Q28" s="62"/>
    </row>
    <row r="29" spans="1:17" ht="25.5">
      <c r="A29" s="58">
        <v>9</v>
      </c>
      <c r="B29" s="59" t="s">
        <v>116</v>
      </c>
      <c r="C29" s="60" t="s">
        <v>532</v>
      </c>
      <c r="D29" s="59"/>
      <c r="E29" s="61" t="s">
        <v>55</v>
      </c>
      <c r="F29" s="62">
        <v>294.60000000000002</v>
      </c>
      <c r="G29" s="62"/>
      <c r="H29" s="62"/>
      <c r="I29" s="62"/>
      <c r="J29" s="62"/>
      <c r="K29" s="62"/>
      <c r="L29" s="62"/>
      <c r="M29" s="62"/>
      <c r="N29" s="62"/>
      <c r="O29" s="62"/>
      <c r="P29" s="62"/>
      <c r="Q29" s="62"/>
    </row>
    <row r="30" spans="1:17">
      <c r="A30" s="58">
        <v>10</v>
      </c>
      <c r="B30" s="59" t="s">
        <v>116</v>
      </c>
      <c r="C30" s="60" t="s">
        <v>533</v>
      </c>
      <c r="D30" s="59"/>
      <c r="E30" s="61" t="s">
        <v>55</v>
      </c>
      <c r="F30" s="62">
        <v>294.60000000000002</v>
      </c>
      <c r="G30" s="62"/>
      <c r="H30" s="62"/>
      <c r="I30" s="62"/>
      <c r="J30" s="62"/>
      <c r="K30" s="62"/>
      <c r="L30" s="62"/>
      <c r="M30" s="62"/>
      <c r="N30" s="62"/>
      <c r="O30" s="62"/>
      <c r="P30" s="62"/>
      <c r="Q30" s="62"/>
    </row>
    <row r="31" spans="1:17">
      <c r="A31" s="83"/>
      <c r="B31" s="82"/>
      <c r="C31" s="85"/>
      <c r="D31" s="82"/>
      <c r="E31" s="86"/>
      <c r="F31" s="87"/>
      <c r="G31" s="62"/>
      <c r="H31" s="87"/>
      <c r="I31" s="62"/>
      <c r="J31" s="62"/>
      <c r="K31" s="62"/>
      <c r="L31" s="62"/>
      <c r="M31" s="62"/>
      <c r="N31" s="62"/>
      <c r="O31" s="62"/>
      <c r="P31" s="62"/>
      <c r="Q31" s="62"/>
    </row>
    <row r="32" spans="1:17" ht="51">
      <c r="A32" s="149"/>
      <c r="B32" s="130"/>
      <c r="C32" s="158" t="s">
        <v>2603</v>
      </c>
      <c r="D32" s="134"/>
      <c r="E32" s="134"/>
      <c r="F32" s="135"/>
      <c r="G32" s="62"/>
      <c r="H32" s="87"/>
      <c r="I32" s="62"/>
      <c r="J32" s="62"/>
      <c r="K32" s="62"/>
      <c r="L32" s="62"/>
      <c r="M32" s="62"/>
      <c r="N32" s="62"/>
      <c r="O32" s="62"/>
      <c r="P32" s="62"/>
      <c r="Q32" s="62"/>
    </row>
    <row r="33" spans="1:17" ht="25.5">
      <c r="A33" s="149">
        <v>11</v>
      </c>
      <c r="B33" s="130" t="s">
        <v>116</v>
      </c>
      <c r="C33" s="131" t="s">
        <v>532</v>
      </c>
      <c r="D33" s="134"/>
      <c r="E33" s="134" t="s">
        <v>55</v>
      </c>
      <c r="F33" s="135">
        <v>206</v>
      </c>
      <c r="G33" s="62"/>
      <c r="H33" s="62"/>
      <c r="I33" s="62"/>
      <c r="J33" s="62"/>
      <c r="K33" s="62"/>
      <c r="L33" s="62"/>
      <c r="M33" s="62"/>
      <c r="N33" s="62"/>
      <c r="O33" s="62"/>
      <c r="P33" s="62"/>
      <c r="Q33" s="62"/>
    </row>
    <row r="34" spans="1:17">
      <c r="A34" s="149">
        <v>12</v>
      </c>
      <c r="B34" s="130" t="s">
        <v>116</v>
      </c>
      <c r="C34" s="131" t="s">
        <v>533</v>
      </c>
      <c r="D34" s="134"/>
      <c r="E34" s="134" t="s">
        <v>55</v>
      </c>
      <c r="F34" s="135">
        <f>+F33</f>
        <v>206</v>
      </c>
      <c r="G34" s="62"/>
      <c r="H34" s="62"/>
      <c r="I34" s="62"/>
      <c r="J34" s="62"/>
      <c r="K34" s="62"/>
      <c r="L34" s="62"/>
      <c r="M34" s="62"/>
      <c r="N34" s="62"/>
      <c r="O34" s="62"/>
      <c r="P34" s="62"/>
      <c r="Q34" s="62"/>
    </row>
    <row r="35" spans="1:17">
      <c r="A35" s="83"/>
      <c r="B35" s="82"/>
      <c r="C35" s="85"/>
      <c r="D35" s="82"/>
      <c r="E35" s="86"/>
      <c r="F35" s="87"/>
      <c r="G35" s="62">
        <v>0</v>
      </c>
      <c r="H35" s="87"/>
      <c r="I35" s="62">
        <f t="shared" si="0"/>
        <v>0</v>
      </c>
      <c r="J35" s="62">
        <v>0</v>
      </c>
      <c r="K35" s="62">
        <v>0</v>
      </c>
      <c r="L35" s="62">
        <f t="shared" ref="L35" si="5">+I35+J35+K35</f>
        <v>0</v>
      </c>
      <c r="M35" s="62">
        <f t="shared" ref="M35" si="6">+ROUND(G35*$F35,2)</f>
        <v>0</v>
      </c>
      <c r="N35" s="62">
        <f t="shared" ref="N35" si="7">+ROUND(I35*$F35,2)</f>
        <v>0</v>
      </c>
      <c r="O35" s="62">
        <f t="shared" ref="O35" si="8">+ROUND(J35*$F35,2)</f>
        <v>0</v>
      </c>
      <c r="P35" s="62">
        <f t="shared" ref="P35" si="9">+ROUND(K35*$F35,2)</f>
        <v>0</v>
      </c>
      <c r="Q35" s="62">
        <f t="shared" ref="Q35" si="10">+N35+O35+P35</f>
        <v>0</v>
      </c>
    </row>
    <row r="36" spans="1:17">
      <c r="A36" s="63"/>
      <c r="B36" s="63"/>
      <c r="C36" s="64" t="s">
        <v>52</v>
      </c>
      <c r="D36" s="63"/>
      <c r="E36" s="63"/>
      <c r="F36" s="65"/>
      <c r="G36" s="65"/>
      <c r="H36" s="65"/>
      <c r="I36" s="65"/>
      <c r="J36" s="65"/>
      <c r="K36" s="65"/>
      <c r="L36" s="65"/>
      <c r="M36" s="65">
        <f>SUM(M9:M35)</f>
        <v>0</v>
      </c>
      <c r="N36" s="65">
        <f>SUM(N9:N35)</f>
        <v>0</v>
      </c>
      <c r="O36" s="65">
        <f>SUM(O9:O35)</f>
        <v>0</v>
      </c>
      <c r="P36" s="65">
        <f>SUM(P9:P35)</f>
        <v>0</v>
      </c>
      <c r="Q36" s="65">
        <f>SUM(Q9:Q35)</f>
        <v>0</v>
      </c>
    </row>
    <row r="37" spans="1:17">
      <c r="A37" s="66"/>
      <c r="B37" s="66"/>
      <c r="C37" s="92" t="s">
        <v>2198</v>
      </c>
      <c r="D37" s="66"/>
      <c r="E37" s="66" t="s">
        <v>60</v>
      </c>
      <c r="F37" s="127">
        <f>' 1-1'!$F$35</f>
        <v>0</v>
      </c>
      <c r="G37" s="68"/>
      <c r="H37" s="68"/>
      <c r="I37" s="68"/>
      <c r="J37" s="68"/>
      <c r="K37" s="68"/>
      <c r="L37" s="68"/>
      <c r="M37" s="68"/>
      <c r="N37" s="68"/>
      <c r="O37" s="62">
        <f>ROUND(O36*F37%,2)</f>
        <v>0</v>
      </c>
      <c r="P37" s="68"/>
      <c r="Q37" s="62">
        <f>O37</f>
        <v>0</v>
      </c>
    </row>
    <row r="38" spans="1:17">
      <c r="A38" s="63"/>
      <c r="B38" s="63"/>
      <c r="C38" s="64" t="s">
        <v>2448</v>
      </c>
      <c r="D38" s="63"/>
      <c r="E38" s="63" t="s">
        <v>61</v>
      </c>
      <c r="F38" s="65"/>
      <c r="G38" s="65"/>
      <c r="H38" s="65"/>
      <c r="I38" s="65"/>
      <c r="J38" s="65"/>
      <c r="K38" s="65"/>
      <c r="L38" s="65"/>
      <c r="M38" s="65">
        <f t="shared" ref="M38:Q38" si="11">SUM(M36:M37)</f>
        <v>0</v>
      </c>
      <c r="N38" s="65">
        <f t="shared" si="11"/>
        <v>0</v>
      </c>
      <c r="O38" s="65">
        <f t="shared" si="11"/>
        <v>0</v>
      </c>
      <c r="P38" s="65">
        <f t="shared" si="11"/>
        <v>0</v>
      </c>
      <c r="Q38" s="65">
        <f t="shared" si="11"/>
        <v>0</v>
      </c>
    </row>
  </sheetData>
  <autoFilter ref="A9:Q38"/>
  <mergeCells count="8">
    <mergeCell ref="G7:L7"/>
    <mergeCell ref="M7:Q7"/>
    <mergeCell ref="A7:A8"/>
    <mergeCell ref="B7:B8"/>
    <mergeCell ref="C7:C8"/>
    <mergeCell ref="D7:D8"/>
    <mergeCell ref="E7:E8"/>
    <mergeCell ref="F7:F8"/>
  </mergeCells>
  <conditionalFormatting sqref="C9:C35">
    <cfRule type="expression" dxfId="95" priority="427" stopIfTrue="1">
      <formula>#REF!="tx"</formula>
    </cfRule>
  </conditionalFormatting>
  <printOptions horizontalCentered="1"/>
  <pageMargins left="0.39" right="0.39" top="0.74" bottom="0.47" header="0.3" footer="0.3"/>
  <pageSetup paperSize="9" scale="95" fitToHeight="1000" orientation="landscape"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5">
    <pageSetUpPr fitToPage="1"/>
  </sheetPr>
  <dimension ref="A1:Q32"/>
  <sheetViews>
    <sheetView showZeros="0" defaultGridColor="0" colorId="23" zoomScaleNormal="100" zoomScaleSheetLayoutView="100" workbookViewId="0">
      <pane ySplit="9" topLeftCell="A25" activePane="bottomLeft" state="frozen"/>
      <selection activeCell="G22" sqref="G22"/>
      <selection pane="bottomLeft" activeCell="A5" sqref="A5:XFD5"/>
    </sheetView>
  </sheetViews>
  <sheetFormatPr defaultRowHeight="15" outlineLevelCol="1"/>
  <cols>
    <col min="1" max="1" width="4.42578125" style="44" customWidth="1"/>
    <col min="2" max="2" width="8.5703125" style="44" bestFit="1" customWidth="1" outlineLevel="1"/>
    <col min="3" max="3" width="40.85546875" style="69" customWidth="1"/>
    <col min="4" max="4" width="4.28515625" style="44" hidden="1" customWidth="1" outlineLevel="1"/>
    <col min="5" max="5" width="5.28515625" style="44" customWidth="1" collapsed="1"/>
    <col min="6" max="6" width="6.28515625" style="44" bestFit="1" customWidth="1"/>
    <col min="7" max="7" width="8.28515625" style="44" customWidth="1"/>
    <col min="8" max="8" width="9.140625" style="44" customWidth="1"/>
    <col min="9" max="9" width="9.42578125" style="44" customWidth="1"/>
    <col min="10" max="10" width="9.5703125" style="44" customWidth="1"/>
    <col min="11" max="11" width="7.7109375" style="44" customWidth="1"/>
    <col min="12" max="12" width="9" style="44" customWidth="1"/>
    <col min="13" max="13" width="11.28515625" style="44" customWidth="1"/>
    <col min="14" max="14" width="10" style="44" customWidth="1"/>
    <col min="15" max="15" width="11.85546875" style="44" customWidth="1"/>
    <col min="16" max="16" width="10.42578125" style="44" customWidth="1"/>
    <col min="17" max="17" width="11.140625" style="44" customWidth="1"/>
    <col min="18" max="16384" width="9.140625" style="44"/>
  </cols>
  <sheetData>
    <row r="1" spans="1:17" ht="25.5">
      <c r="A1" s="48"/>
      <c r="B1" s="48"/>
      <c r="C1" s="18" t="s">
        <v>2574</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Q32</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ht="25.5">
      <c r="A10" s="129" t="s">
        <v>28</v>
      </c>
      <c r="B10" s="130"/>
      <c r="C10" s="136" t="s">
        <v>2307</v>
      </c>
      <c r="D10" s="130"/>
      <c r="E10" s="130"/>
      <c r="F10" s="132">
        <v>0</v>
      </c>
      <c r="G10" s="62">
        <v>0</v>
      </c>
      <c r="H10" s="62">
        <v>0</v>
      </c>
      <c r="I10" s="62">
        <f t="shared" ref="I10:I12" si="0">+ROUND(H10*G10,2)</f>
        <v>0</v>
      </c>
      <c r="J10" s="62">
        <v>0</v>
      </c>
      <c r="K10" s="62">
        <v>0</v>
      </c>
      <c r="L10" s="62">
        <f t="shared" ref="L10:L12" si="1">+I10+J10+K10</f>
        <v>0</v>
      </c>
      <c r="M10" s="62">
        <f t="shared" ref="M10:M12" si="2">+ROUND(G10*$F10,2)</f>
        <v>0</v>
      </c>
      <c r="N10" s="62">
        <f t="shared" ref="N10:P12" si="3">+ROUND(I10*$F10,2)</f>
        <v>0</v>
      </c>
      <c r="O10" s="62">
        <f t="shared" si="3"/>
        <v>0</v>
      </c>
      <c r="P10" s="62">
        <f t="shared" si="3"/>
        <v>0</v>
      </c>
      <c r="Q10" s="62">
        <f t="shared" ref="Q10:Q12" si="4">+N10+O10+P10</f>
        <v>0</v>
      </c>
    </row>
    <row r="11" spans="1:17">
      <c r="A11" s="149"/>
      <c r="B11" s="134"/>
      <c r="C11" s="164"/>
      <c r="D11" s="134"/>
      <c r="E11" s="134"/>
      <c r="F11" s="135"/>
      <c r="G11" s="62">
        <v>0</v>
      </c>
      <c r="H11" s="87"/>
      <c r="I11" s="87"/>
      <c r="J11" s="62">
        <v>0</v>
      </c>
      <c r="K11" s="62">
        <v>0</v>
      </c>
      <c r="L11" s="87"/>
      <c r="M11" s="87"/>
      <c r="N11" s="87"/>
      <c r="O11" s="87"/>
      <c r="P11" s="87"/>
      <c r="Q11" s="87"/>
    </row>
    <row r="12" spans="1:17">
      <c r="A12" s="129" t="s">
        <v>28</v>
      </c>
      <c r="B12" s="130"/>
      <c r="C12" s="136" t="s">
        <v>2308</v>
      </c>
      <c r="D12" s="130"/>
      <c r="E12" s="130"/>
      <c r="F12" s="13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ht="25.5">
      <c r="A13" s="129">
        <v>1</v>
      </c>
      <c r="B13" s="130" t="s">
        <v>175</v>
      </c>
      <c r="C13" s="131" t="s">
        <v>2317</v>
      </c>
      <c r="D13" s="130"/>
      <c r="E13" s="130" t="s">
        <v>57</v>
      </c>
      <c r="F13" s="132">
        <v>40</v>
      </c>
      <c r="G13" s="62"/>
      <c r="H13" s="62"/>
      <c r="I13" s="62"/>
      <c r="J13" s="62"/>
      <c r="K13" s="62"/>
      <c r="L13" s="62"/>
      <c r="M13" s="62"/>
      <c r="N13" s="62"/>
      <c r="O13" s="62"/>
      <c r="P13" s="62"/>
      <c r="Q13" s="62"/>
    </row>
    <row r="14" spans="1:17" ht="25.5">
      <c r="A14" s="129">
        <v>2</v>
      </c>
      <c r="B14" s="130" t="s">
        <v>175</v>
      </c>
      <c r="C14" s="131" t="s">
        <v>2318</v>
      </c>
      <c r="D14" s="130"/>
      <c r="E14" s="130" t="s">
        <v>57</v>
      </c>
      <c r="F14" s="132">
        <v>8</v>
      </c>
      <c r="G14" s="62"/>
      <c r="H14" s="62"/>
      <c r="I14" s="62"/>
      <c r="J14" s="62"/>
      <c r="K14" s="62"/>
      <c r="L14" s="62"/>
      <c r="M14" s="62"/>
      <c r="N14" s="62"/>
      <c r="O14" s="62"/>
      <c r="P14" s="62"/>
      <c r="Q14" s="62"/>
    </row>
    <row r="15" spans="1:17" ht="25.5">
      <c r="A15" s="129">
        <v>3</v>
      </c>
      <c r="B15" s="130" t="s">
        <v>175</v>
      </c>
      <c r="C15" s="131" t="s">
        <v>2319</v>
      </c>
      <c r="D15" s="130"/>
      <c r="E15" s="130" t="s">
        <v>57</v>
      </c>
      <c r="F15" s="132">
        <v>5</v>
      </c>
      <c r="G15" s="62"/>
      <c r="H15" s="62"/>
      <c r="I15" s="62"/>
      <c r="J15" s="62"/>
      <c r="K15" s="62"/>
      <c r="L15" s="62"/>
      <c r="M15" s="62"/>
      <c r="N15" s="62"/>
      <c r="O15" s="62"/>
      <c r="P15" s="62"/>
      <c r="Q15" s="62"/>
    </row>
    <row r="16" spans="1:17" ht="25.5">
      <c r="A16" s="129">
        <v>4</v>
      </c>
      <c r="B16" s="130" t="s">
        <v>175</v>
      </c>
      <c r="C16" s="131" t="s">
        <v>2320</v>
      </c>
      <c r="D16" s="130"/>
      <c r="E16" s="130" t="s">
        <v>57</v>
      </c>
      <c r="F16" s="132">
        <v>10</v>
      </c>
      <c r="G16" s="62"/>
      <c r="H16" s="62"/>
      <c r="I16" s="62"/>
      <c r="J16" s="62"/>
      <c r="K16" s="62"/>
      <c r="L16" s="62"/>
      <c r="M16" s="62"/>
      <c r="N16" s="62"/>
      <c r="O16" s="62"/>
      <c r="P16" s="62"/>
      <c r="Q16" s="62"/>
    </row>
    <row r="17" spans="1:17" ht="38.25">
      <c r="A17" s="129">
        <v>5</v>
      </c>
      <c r="B17" s="130" t="s">
        <v>175</v>
      </c>
      <c r="C17" s="131" t="s">
        <v>2321</v>
      </c>
      <c r="D17" s="130"/>
      <c r="E17" s="130" t="s">
        <v>57</v>
      </c>
      <c r="F17" s="132">
        <v>72</v>
      </c>
      <c r="G17" s="62"/>
      <c r="H17" s="62"/>
      <c r="I17" s="62"/>
      <c r="J17" s="62"/>
      <c r="K17" s="62"/>
      <c r="L17" s="62"/>
      <c r="M17" s="62"/>
      <c r="N17" s="62"/>
      <c r="O17" s="62"/>
      <c r="P17" s="62"/>
      <c r="Q17" s="62"/>
    </row>
    <row r="18" spans="1:17">
      <c r="A18" s="149"/>
      <c r="B18" s="134"/>
      <c r="C18" s="133"/>
      <c r="D18" s="134"/>
      <c r="E18" s="134"/>
      <c r="F18" s="135"/>
      <c r="G18" s="62"/>
      <c r="H18" s="87"/>
      <c r="I18" s="87"/>
      <c r="J18" s="62"/>
      <c r="K18" s="62"/>
      <c r="L18" s="87"/>
      <c r="M18" s="87"/>
      <c r="N18" s="87"/>
      <c r="O18" s="87"/>
      <c r="P18" s="87"/>
      <c r="Q18" s="87"/>
    </row>
    <row r="19" spans="1:17">
      <c r="A19" s="129" t="s">
        <v>28</v>
      </c>
      <c r="B19" s="130"/>
      <c r="C19" s="136" t="s">
        <v>2309</v>
      </c>
      <c r="D19" s="130"/>
      <c r="E19" s="130"/>
      <c r="F19" s="132">
        <v>0</v>
      </c>
      <c r="G19" s="62"/>
      <c r="H19" s="62"/>
      <c r="I19" s="62"/>
      <c r="J19" s="62"/>
      <c r="K19" s="62"/>
      <c r="L19" s="62"/>
      <c r="M19" s="62"/>
      <c r="N19" s="62"/>
      <c r="O19" s="62"/>
      <c r="P19" s="62"/>
      <c r="Q19" s="62"/>
    </row>
    <row r="20" spans="1:17">
      <c r="A20" s="129">
        <v>6</v>
      </c>
      <c r="B20" s="130" t="s">
        <v>175</v>
      </c>
      <c r="C20" s="131" t="s">
        <v>2310</v>
      </c>
      <c r="D20" s="130"/>
      <c r="E20" s="130" t="s">
        <v>57</v>
      </c>
      <c r="F20" s="132">
        <v>46</v>
      </c>
      <c r="G20" s="62"/>
      <c r="H20" s="62"/>
      <c r="I20" s="62"/>
      <c r="J20" s="62"/>
      <c r="K20" s="62"/>
      <c r="L20" s="62"/>
      <c r="M20" s="62"/>
      <c r="N20" s="62"/>
      <c r="O20" s="62"/>
      <c r="P20" s="62"/>
      <c r="Q20" s="62"/>
    </row>
    <row r="21" spans="1:17">
      <c r="A21" s="149"/>
      <c r="B21" s="134"/>
      <c r="C21" s="133"/>
      <c r="D21" s="134"/>
      <c r="E21" s="134"/>
      <c r="F21" s="135"/>
      <c r="G21" s="62"/>
      <c r="H21" s="87"/>
      <c r="I21" s="87"/>
      <c r="J21" s="62"/>
      <c r="K21" s="62"/>
      <c r="L21" s="87"/>
      <c r="M21" s="87"/>
      <c r="N21" s="87"/>
      <c r="O21" s="87"/>
      <c r="P21" s="87"/>
      <c r="Q21" s="87"/>
    </row>
    <row r="22" spans="1:17">
      <c r="A22" s="129" t="s">
        <v>28</v>
      </c>
      <c r="B22" s="130"/>
      <c r="C22" s="136" t="s">
        <v>2311</v>
      </c>
      <c r="D22" s="130"/>
      <c r="E22" s="130"/>
      <c r="F22" s="132"/>
      <c r="G22" s="62"/>
      <c r="H22" s="62"/>
      <c r="I22" s="62"/>
      <c r="J22" s="62"/>
      <c r="K22" s="62"/>
      <c r="L22" s="62"/>
      <c r="M22" s="62"/>
      <c r="N22" s="62"/>
      <c r="O22" s="62"/>
      <c r="P22" s="62"/>
      <c r="Q22" s="62"/>
    </row>
    <row r="23" spans="1:17">
      <c r="A23" s="129">
        <v>7</v>
      </c>
      <c r="B23" s="130" t="s">
        <v>175</v>
      </c>
      <c r="C23" s="131" t="s">
        <v>2312</v>
      </c>
      <c r="D23" s="130"/>
      <c r="E23" s="130" t="s">
        <v>57</v>
      </c>
      <c r="F23" s="132">
        <v>21</v>
      </c>
      <c r="G23" s="62"/>
      <c r="H23" s="62"/>
      <c r="I23" s="62"/>
      <c r="J23" s="62"/>
      <c r="K23" s="62"/>
      <c r="L23" s="62"/>
      <c r="M23" s="62"/>
      <c r="N23" s="62"/>
      <c r="O23" s="62"/>
      <c r="P23" s="62"/>
      <c r="Q23" s="62"/>
    </row>
    <row r="24" spans="1:17">
      <c r="A24" s="129">
        <v>8</v>
      </c>
      <c r="B24" s="130" t="s">
        <v>175</v>
      </c>
      <c r="C24" s="131" t="s">
        <v>2313</v>
      </c>
      <c r="D24" s="130"/>
      <c r="E24" s="130" t="s">
        <v>57</v>
      </c>
      <c r="F24" s="132">
        <f>21+17+20+10</f>
        <v>68</v>
      </c>
      <c r="G24" s="62"/>
      <c r="H24" s="62"/>
      <c r="I24" s="62"/>
      <c r="J24" s="62"/>
      <c r="K24" s="62"/>
      <c r="L24" s="62"/>
      <c r="M24" s="62"/>
      <c r="N24" s="62"/>
      <c r="O24" s="62"/>
      <c r="P24" s="62"/>
      <c r="Q24" s="62"/>
    </row>
    <row r="25" spans="1:17">
      <c r="A25" s="129">
        <v>9</v>
      </c>
      <c r="B25" s="130" t="s">
        <v>175</v>
      </c>
      <c r="C25" s="131" t="s">
        <v>2314</v>
      </c>
      <c r="D25" s="130"/>
      <c r="E25" s="130" t="s">
        <v>57</v>
      </c>
      <c r="F25" s="132">
        <f>1+4+7</f>
        <v>12</v>
      </c>
      <c r="G25" s="62"/>
      <c r="H25" s="62"/>
      <c r="I25" s="62"/>
      <c r="J25" s="62"/>
      <c r="K25" s="62"/>
      <c r="L25" s="62"/>
      <c r="M25" s="62"/>
      <c r="N25" s="62"/>
      <c r="O25" s="62"/>
      <c r="P25" s="62"/>
      <c r="Q25" s="62"/>
    </row>
    <row r="26" spans="1:17">
      <c r="A26" s="149"/>
      <c r="B26" s="134"/>
      <c r="C26" s="133"/>
      <c r="D26" s="134"/>
      <c r="E26" s="134"/>
      <c r="F26" s="135"/>
      <c r="G26" s="62"/>
      <c r="H26" s="87"/>
      <c r="I26" s="87"/>
      <c r="J26" s="62"/>
      <c r="K26" s="62"/>
      <c r="L26" s="87"/>
      <c r="M26" s="87"/>
      <c r="N26" s="87"/>
      <c r="O26" s="87"/>
      <c r="P26" s="87"/>
      <c r="Q26" s="87"/>
    </row>
    <row r="27" spans="1:17">
      <c r="A27" s="129" t="s">
        <v>28</v>
      </c>
      <c r="B27" s="130"/>
      <c r="C27" s="136" t="s">
        <v>2315</v>
      </c>
      <c r="D27" s="130"/>
      <c r="E27" s="130"/>
      <c r="F27" s="132">
        <v>0</v>
      </c>
      <c r="G27" s="62"/>
      <c r="H27" s="62"/>
      <c r="I27" s="62"/>
      <c r="J27" s="62"/>
      <c r="K27" s="62"/>
      <c r="L27" s="62"/>
      <c r="M27" s="62"/>
      <c r="N27" s="62"/>
      <c r="O27" s="62"/>
      <c r="P27" s="62"/>
      <c r="Q27" s="62"/>
    </row>
    <row r="28" spans="1:17" ht="25.5">
      <c r="A28" s="129">
        <v>10</v>
      </c>
      <c r="B28" s="130" t="s">
        <v>175</v>
      </c>
      <c r="C28" s="131" t="s">
        <v>2316</v>
      </c>
      <c r="D28" s="130"/>
      <c r="E28" s="130" t="s">
        <v>57</v>
      </c>
      <c r="F28" s="132">
        <f>4+4</f>
        <v>8</v>
      </c>
      <c r="G28" s="62"/>
      <c r="H28" s="62"/>
      <c r="I28" s="62"/>
      <c r="J28" s="62"/>
      <c r="K28" s="62"/>
      <c r="L28" s="62"/>
      <c r="M28" s="62"/>
      <c r="N28" s="62"/>
      <c r="O28" s="62"/>
      <c r="P28" s="62"/>
      <c r="Q28" s="62"/>
    </row>
    <row r="29" spans="1:17">
      <c r="A29" s="58" t="s">
        <v>28</v>
      </c>
      <c r="B29" s="59"/>
      <c r="C29" s="60"/>
      <c r="D29" s="59"/>
      <c r="E29" s="61"/>
      <c r="F29" s="62">
        <v>0</v>
      </c>
      <c r="G29" s="62">
        <v>0</v>
      </c>
      <c r="H29" s="62">
        <v>0</v>
      </c>
      <c r="I29" s="62">
        <f t="shared" ref="I29" si="5">+ROUND(H29*G29,2)</f>
        <v>0</v>
      </c>
      <c r="J29" s="62">
        <v>0</v>
      </c>
      <c r="K29" s="62">
        <v>0</v>
      </c>
      <c r="L29" s="62">
        <f t="shared" ref="L29" si="6">+I29+J29+K29</f>
        <v>0</v>
      </c>
      <c r="M29" s="62">
        <f t="shared" ref="M29" si="7">+ROUND(G29*$F29,2)</f>
        <v>0</v>
      </c>
      <c r="N29" s="62">
        <f t="shared" ref="N29:P29" si="8">+ROUND(I29*$F29,2)</f>
        <v>0</v>
      </c>
      <c r="O29" s="62">
        <f t="shared" si="8"/>
        <v>0</v>
      </c>
      <c r="P29" s="62">
        <f t="shared" si="8"/>
        <v>0</v>
      </c>
      <c r="Q29" s="62">
        <f t="shared" ref="Q29" si="9">+N29+O29+P29</f>
        <v>0</v>
      </c>
    </row>
    <row r="30" spans="1:17">
      <c r="A30" s="63"/>
      <c r="B30" s="63"/>
      <c r="C30" s="64" t="s">
        <v>52</v>
      </c>
      <c r="D30" s="63"/>
      <c r="E30" s="63"/>
      <c r="F30" s="65"/>
      <c r="G30" s="65"/>
      <c r="H30" s="65"/>
      <c r="I30" s="65"/>
      <c r="J30" s="65"/>
      <c r="K30" s="65"/>
      <c r="L30" s="65"/>
      <c r="M30" s="65">
        <f>SUM(M9:M29)</f>
        <v>0</v>
      </c>
      <c r="N30" s="65">
        <f>SUM(N9:N29)</f>
        <v>0</v>
      </c>
      <c r="O30" s="65">
        <f>SUM(O9:O29)</f>
        <v>0</v>
      </c>
      <c r="P30" s="65">
        <f>SUM(P9:P29)</f>
        <v>0</v>
      </c>
      <c r="Q30" s="65">
        <f>SUM(Q9:Q29)</f>
        <v>0</v>
      </c>
    </row>
    <row r="31" spans="1:17">
      <c r="A31" s="66"/>
      <c r="B31" s="66"/>
      <c r="C31" s="92" t="s">
        <v>2198</v>
      </c>
      <c r="D31" s="66"/>
      <c r="E31" s="66" t="s">
        <v>60</v>
      </c>
      <c r="F31" s="127">
        <f>' 1-1'!$F$35</f>
        <v>0</v>
      </c>
      <c r="G31" s="68"/>
      <c r="H31" s="68"/>
      <c r="I31" s="68"/>
      <c r="J31" s="68"/>
      <c r="K31" s="68"/>
      <c r="L31" s="68"/>
      <c r="M31" s="68"/>
      <c r="N31" s="68"/>
      <c r="O31" s="62">
        <f>ROUND(O30*F31%,2)</f>
        <v>0</v>
      </c>
      <c r="P31" s="68"/>
      <c r="Q31" s="62">
        <f>O31</f>
        <v>0</v>
      </c>
    </row>
    <row r="32" spans="1:17">
      <c r="A32" s="63"/>
      <c r="B32" s="63"/>
      <c r="C32" s="64" t="s">
        <v>2408</v>
      </c>
      <c r="D32" s="63"/>
      <c r="E32" s="63" t="s">
        <v>61</v>
      </c>
      <c r="F32" s="65"/>
      <c r="G32" s="65"/>
      <c r="H32" s="65"/>
      <c r="I32" s="65"/>
      <c r="J32" s="65"/>
      <c r="K32" s="65"/>
      <c r="L32" s="65"/>
      <c r="M32" s="65">
        <f t="shared" ref="M32:Q32" si="10">SUM(M30:M31)</f>
        <v>0</v>
      </c>
      <c r="N32" s="65">
        <f t="shared" si="10"/>
        <v>0</v>
      </c>
      <c r="O32" s="65">
        <f t="shared" si="10"/>
        <v>0</v>
      </c>
      <c r="P32" s="65">
        <f t="shared" si="10"/>
        <v>0</v>
      </c>
      <c r="Q32" s="65">
        <f t="shared" si="10"/>
        <v>0</v>
      </c>
    </row>
  </sheetData>
  <autoFilter ref="A9:Q32"/>
  <mergeCells count="8">
    <mergeCell ref="G7:L7"/>
    <mergeCell ref="M7:Q7"/>
    <mergeCell ref="A7:A8"/>
    <mergeCell ref="B7:B8"/>
    <mergeCell ref="C7:C8"/>
    <mergeCell ref="D7:D8"/>
    <mergeCell ref="E7:E8"/>
    <mergeCell ref="F7:F8"/>
  </mergeCells>
  <conditionalFormatting sqref="C9:C29">
    <cfRule type="expression" dxfId="94" priority="426" stopIfTrue="1">
      <formula>#REF!="tx"</formula>
    </cfRule>
  </conditionalFormatting>
  <printOptions horizontalCentered="1"/>
  <pageMargins left="0.39" right="0.39" top="0.74" bottom="0.47" header="0.3" footer="0.3"/>
  <pageSetup paperSize="9" scale="89" fitToHeight="1000" orientation="landscape"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6">
    <pageSetUpPr fitToPage="1"/>
  </sheetPr>
  <dimension ref="A1:Q19"/>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4.425781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2575</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Q19</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460</v>
      </c>
      <c r="D10" s="59"/>
      <c r="E10" s="61"/>
      <c r="F10" s="62">
        <v>0</v>
      </c>
      <c r="G10" s="62">
        <v>0</v>
      </c>
      <c r="H10" s="62">
        <v>0</v>
      </c>
      <c r="I10" s="62">
        <f t="shared" ref="I10:I11" si="0">+ROUND(H10*G10,2)</f>
        <v>0</v>
      </c>
      <c r="J10" s="62">
        <v>0</v>
      </c>
      <c r="K10" s="62">
        <v>0</v>
      </c>
      <c r="L10" s="62">
        <f t="shared" ref="L10:L11" si="1">+I10+J10+K10</f>
        <v>0</v>
      </c>
      <c r="M10" s="62">
        <f t="shared" ref="M10:M11" si="2">+ROUND(G10*$F10,2)</f>
        <v>0</v>
      </c>
      <c r="N10" s="62">
        <f t="shared" ref="N10:P11" si="3">+ROUND(I10*$F10,2)</f>
        <v>0</v>
      </c>
      <c r="O10" s="62">
        <f t="shared" si="3"/>
        <v>0</v>
      </c>
      <c r="P10" s="62">
        <f t="shared" si="3"/>
        <v>0</v>
      </c>
      <c r="Q10" s="62">
        <f t="shared" ref="Q10:Q11" si="4">+N10+O10+P10</f>
        <v>0</v>
      </c>
    </row>
    <row r="11" spans="1:17" ht="38.25">
      <c r="A11" s="58" t="s">
        <v>28</v>
      </c>
      <c r="B11" s="59"/>
      <c r="C11" s="75" t="s">
        <v>2866</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c r="A12" s="58">
        <v>1</v>
      </c>
      <c r="B12" s="59" t="s">
        <v>158</v>
      </c>
      <c r="C12" s="60" t="s">
        <v>461</v>
      </c>
      <c r="D12" s="59"/>
      <c r="E12" s="61" t="s">
        <v>56</v>
      </c>
      <c r="F12" s="62">
        <v>12.94</v>
      </c>
      <c r="G12" s="62"/>
      <c r="H12" s="62"/>
      <c r="I12" s="62"/>
      <c r="J12" s="62"/>
      <c r="K12" s="62"/>
      <c r="L12" s="62"/>
      <c r="M12" s="62"/>
      <c r="N12" s="62"/>
      <c r="O12" s="62"/>
      <c r="P12" s="62"/>
      <c r="Q12" s="62"/>
    </row>
    <row r="13" spans="1:17">
      <c r="A13" s="58">
        <v>2</v>
      </c>
      <c r="B13" s="59" t="s">
        <v>158</v>
      </c>
      <c r="C13" s="60" t="s">
        <v>462</v>
      </c>
      <c r="D13" s="59"/>
      <c r="E13" s="61" t="s">
        <v>56</v>
      </c>
      <c r="F13" s="62">
        <v>12.94</v>
      </c>
      <c r="G13" s="62"/>
      <c r="H13" s="62"/>
      <c r="I13" s="62"/>
      <c r="J13" s="62"/>
      <c r="K13" s="62"/>
      <c r="L13" s="62"/>
      <c r="M13" s="62"/>
      <c r="N13" s="62"/>
      <c r="O13" s="62"/>
      <c r="P13" s="62"/>
      <c r="Q13" s="62"/>
    </row>
    <row r="14" spans="1:17">
      <c r="A14" s="58">
        <v>3</v>
      </c>
      <c r="B14" s="59" t="s">
        <v>158</v>
      </c>
      <c r="C14" s="60" t="s">
        <v>463</v>
      </c>
      <c r="D14" s="59"/>
      <c r="E14" s="61" t="s">
        <v>56</v>
      </c>
      <c r="F14" s="62">
        <v>12.94</v>
      </c>
      <c r="G14" s="62"/>
      <c r="H14" s="62"/>
      <c r="I14" s="62"/>
      <c r="J14" s="62"/>
      <c r="K14" s="62"/>
      <c r="L14" s="62"/>
      <c r="M14" s="62"/>
      <c r="N14" s="62"/>
      <c r="O14" s="62"/>
      <c r="P14" s="62"/>
      <c r="Q14" s="62"/>
    </row>
    <row r="15" spans="1:17">
      <c r="A15" s="58">
        <v>4</v>
      </c>
      <c r="B15" s="59" t="s">
        <v>158</v>
      </c>
      <c r="C15" s="60" t="s">
        <v>464</v>
      </c>
      <c r="D15" s="59"/>
      <c r="E15" s="61" t="s">
        <v>56</v>
      </c>
      <c r="F15" s="62">
        <v>12.94</v>
      </c>
      <c r="G15" s="62"/>
      <c r="H15" s="62"/>
      <c r="I15" s="62"/>
      <c r="J15" s="62"/>
      <c r="K15" s="62"/>
      <c r="L15" s="62"/>
      <c r="M15" s="62"/>
      <c r="N15" s="62"/>
      <c r="O15" s="62"/>
      <c r="P15" s="62"/>
      <c r="Q15" s="62"/>
    </row>
    <row r="16" spans="1:17">
      <c r="A16" s="58" t="s">
        <v>28</v>
      </c>
      <c r="B16" s="59"/>
      <c r="C16" s="60"/>
      <c r="D16" s="59"/>
      <c r="E16" s="61"/>
      <c r="F16" s="62">
        <v>0</v>
      </c>
      <c r="G16" s="62">
        <v>0</v>
      </c>
      <c r="H16" s="62">
        <v>0</v>
      </c>
      <c r="I16" s="62">
        <f t="shared" ref="I16" si="5">+ROUND(H16*G16,2)</f>
        <v>0</v>
      </c>
      <c r="J16" s="62">
        <v>0</v>
      </c>
      <c r="K16" s="62">
        <v>0</v>
      </c>
      <c r="L16" s="62">
        <f t="shared" ref="L16" si="6">+I16+J16+K16</f>
        <v>0</v>
      </c>
      <c r="M16" s="62">
        <f t="shared" ref="M16" si="7">+ROUND(G16*$F16,2)</f>
        <v>0</v>
      </c>
      <c r="N16" s="62">
        <f t="shared" ref="N16:P16" si="8">+ROUND(I16*$F16,2)</f>
        <v>0</v>
      </c>
      <c r="O16" s="62">
        <f t="shared" si="8"/>
        <v>0</v>
      </c>
      <c r="P16" s="62">
        <f t="shared" si="8"/>
        <v>0</v>
      </c>
      <c r="Q16" s="62">
        <f t="shared" ref="Q16" si="9">+N16+O16+P16</f>
        <v>0</v>
      </c>
    </row>
    <row r="17" spans="1:17">
      <c r="A17" s="63"/>
      <c r="B17" s="63"/>
      <c r="C17" s="64" t="s">
        <v>52</v>
      </c>
      <c r="D17" s="63"/>
      <c r="E17" s="63"/>
      <c r="F17" s="65"/>
      <c r="G17" s="65"/>
      <c r="H17" s="65"/>
      <c r="I17" s="65"/>
      <c r="J17" s="65"/>
      <c r="K17" s="65"/>
      <c r="L17" s="65"/>
      <c r="M17" s="65">
        <f>SUM(M9:M16)</f>
        <v>0</v>
      </c>
      <c r="N17" s="65">
        <f>SUM(N9:N16)</f>
        <v>0</v>
      </c>
      <c r="O17" s="65">
        <f>SUM(O9:O16)</f>
        <v>0</v>
      </c>
      <c r="P17" s="65">
        <f>SUM(P9:P16)</f>
        <v>0</v>
      </c>
      <c r="Q17" s="65">
        <f>SUM(Q9:Q16)</f>
        <v>0</v>
      </c>
    </row>
    <row r="18" spans="1:17">
      <c r="A18" s="66"/>
      <c r="B18" s="66"/>
      <c r="C18" s="92" t="s">
        <v>2198</v>
      </c>
      <c r="D18" s="66"/>
      <c r="E18" s="66" t="s">
        <v>60</v>
      </c>
      <c r="F18" s="127">
        <f>' 1-1'!$F$35</f>
        <v>0</v>
      </c>
      <c r="G18" s="68"/>
      <c r="H18" s="68"/>
      <c r="I18" s="68"/>
      <c r="J18" s="68"/>
      <c r="K18" s="68"/>
      <c r="L18" s="68"/>
      <c r="M18" s="68"/>
      <c r="N18" s="68"/>
      <c r="O18" s="62">
        <f>ROUND(O17*F18%,2)</f>
        <v>0</v>
      </c>
      <c r="P18" s="68"/>
      <c r="Q18" s="62">
        <f>O18</f>
        <v>0</v>
      </c>
    </row>
    <row r="19" spans="1:17">
      <c r="A19" s="63"/>
      <c r="B19" s="63"/>
      <c r="C19" s="64" t="s">
        <v>460</v>
      </c>
      <c r="D19" s="63"/>
      <c r="E19" s="63" t="s">
        <v>61</v>
      </c>
      <c r="F19" s="65"/>
      <c r="G19" s="65"/>
      <c r="H19" s="65"/>
      <c r="I19" s="65"/>
      <c r="J19" s="65"/>
      <c r="K19" s="65"/>
      <c r="L19" s="65"/>
      <c r="M19" s="65">
        <f t="shared" ref="M19:Q19" si="10">SUM(M17:M18)</f>
        <v>0</v>
      </c>
      <c r="N19" s="65">
        <f t="shared" si="10"/>
        <v>0</v>
      </c>
      <c r="O19" s="65">
        <f t="shared" si="10"/>
        <v>0</v>
      </c>
      <c r="P19" s="65">
        <f t="shared" si="10"/>
        <v>0</v>
      </c>
      <c r="Q19" s="65">
        <f t="shared" si="10"/>
        <v>0</v>
      </c>
    </row>
  </sheetData>
  <autoFilter ref="A9:Q19"/>
  <mergeCells count="8">
    <mergeCell ref="G7:L7"/>
    <mergeCell ref="M7:Q7"/>
    <mergeCell ref="A7:A8"/>
    <mergeCell ref="B7:B8"/>
    <mergeCell ref="C7:C8"/>
    <mergeCell ref="D7:D8"/>
    <mergeCell ref="E7:E8"/>
    <mergeCell ref="F7:F8"/>
  </mergeCells>
  <conditionalFormatting sqref="C9:C16">
    <cfRule type="expression" dxfId="93" priority="425" stopIfTrue="1">
      <formula>#REF!="tx"</formula>
    </cfRule>
  </conditionalFormatting>
  <printOptions horizontalCentered="1"/>
  <pageMargins left="0.39" right="0.39" top="0.74" bottom="0.47" header="0.3" footer="0.3"/>
  <pageSetup paperSize="9" scale="91" fitToHeight="1000" orientation="landscape" horizont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7">
    <pageSetUpPr fitToPage="1"/>
  </sheetPr>
  <dimension ref="A1:Q20"/>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5.42578125" style="44" customWidth="1"/>
    <col min="2" max="2" width="8.5703125" style="44" bestFit="1" customWidth="1" outlineLevel="1"/>
    <col min="3" max="3" width="40.28515625" style="69" customWidth="1"/>
    <col min="4" max="4" width="4.28515625" style="44" customWidth="1" outlineLevel="1"/>
    <col min="5" max="5" width="5.28515625" style="44" customWidth="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2576</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Q20</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60"/>
      <c r="D10" s="59"/>
      <c r="E10" s="61"/>
      <c r="F10" s="62">
        <v>0</v>
      </c>
      <c r="G10" s="62">
        <v>0</v>
      </c>
      <c r="H10" s="62">
        <v>0</v>
      </c>
      <c r="I10" s="62">
        <f t="shared" ref="I10:I11" si="0">+ROUND(H10*G10,2)</f>
        <v>0</v>
      </c>
      <c r="J10" s="62">
        <v>0</v>
      </c>
      <c r="K10" s="62">
        <v>0</v>
      </c>
      <c r="L10" s="62">
        <f t="shared" ref="L10:L11" si="1">+I10+J10+K10</f>
        <v>0</v>
      </c>
      <c r="M10" s="62">
        <f t="shared" ref="M10:M11" si="2">+ROUND(G10*$F10,2)</f>
        <v>0</v>
      </c>
      <c r="N10" s="62">
        <f t="shared" ref="N10:P11" si="3">+ROUND(I10*$F10,2)</f>
        <v>0</v>
      </c>
      <c r="O10" s="62">
        <f t="shared" si="3"/>
        <v>0</v>
      </c>
      <c r="P10" s="62">
        <f t="shared" si="3"/>
        <v>0</v>
      </c>
      <c r="Q10" s="62">
        <f t="shared" ref="Q10:Q11" si="4">+N10+O10+P10</f>
        <v>0</v>
      </c>
    </row>
    <row r="11" spans="1:17">
      <c r="A11" s="129" t="s">
        <v>28</v>
      </c>
      <c r="B11" s="130"/>
      <c r="C11" s="136" t="s">
        <v>2301</v>
      </c>
      <c r="D11" s="130"/>
      <c r="E11" s="130"/>
      <c r="F11" s="13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ht="25.5">
      <c r="A12" s="129">
        <v>1</v>
      </c>
      <c r="B12" s="130" t="s">
        <v>175</v>
      </c>
      <c r="C12" s="131" t="s">
        <v>2302</v>
      </c>
      <c r="D12" s="130"/>
      <c r="E12" s="130" t="s">
        <v>57</v>
      </c>
      <c r="F12" s="132">
        <v>4</v>
      </c>
      <c r="G12" s="62"/>
      <c r="H12" s="62"/>
      <c r="I12" s="62"/>
      <c r="J12" s="62"/>
      <c r="K12" s="62"/>
      <c r="L12" s="62"/>
      <c r="M12" s="62"/>
      <c r="N12" s="62"/>
      <c r="O12" s="62"/>
      <c r="P12" s="62"/>
      <c r="Q12" s="62"/>
    </row>
    <row r="13" spans="1:17" ht="25.5">
      <c r="A13" s="129">
        <v>2</v>
      </c>
      <c r="B13" s="130" t="s">
        <v>175</v>
      </c>
      <c r="C13" s="131" t="s">
        <v>2303</v>
      </c>
      <c r="D13" s="130"/>
      <c r="E13" s="130" t="s">
        <v>57</v>
      </c>
      <c r="F13" s="132">
        <v>4</v>
      </c>
      <c r="G13" s="62"/>
      <c r="H13" s="62"/>
      <c r="I13" s="62"/>
      <c r="J13" s="62"/>
      <c r="K13" s="62"/>
      <c r="L13" s="62"/>
      <c r="M13" s="62"/>
      <c r="N13" s="62"/>
      <c r="O13" s="62"/>
      <c r="P13" s="62"/>
      <c r="Q13" s="62"/>
    </row>
    <row r="14" spans="1:17" ht="25.5">
      <c r="A14" s="129">
        <v>3</v>
      </c>
      <c r="B14" s="130" t="s">
        <v>175</v>
      </c>
      <c r="C14" s="131" t="s">
        <v>2304</v>
      </c>
      <c r="D14" s="130"/>
      <c r="E14" s="130" t="s">
        <v>57</v>
      </c>
      <c r="F14" s="132">
        <v>1</v>
      </c>
      <c r="G14" s="62"/>
      <c r="H14" s="62"/>
      <c r="I14" s="62"/>
      <c r="J14" s="62"/>
      <c r="K14" s="62"/>
      <c r="L14" s="62"/>
      <c r="M14" s="62"/>
      <c r="N14" s="62"/>
      <c r="O14" s="62"/>
      <c r="P14" s="62"/>
      <c r="Q14" s="62"/>
    </row>
    <row r="15" spans="1:17" ht="25.5">
      <c r="A15" s="129">
        <v>4</v>
      </c>
      <c r="B15" s="130" t="s">
        <v>175</v>
      </c>
      <c r="C15" s="131" t="s">
        <v>2305</v>
      </c>
      <c r="D15" s="130"/>
      <c r="E15" s="130" t="s">
        <v>57</v>
      </c>
      <c r="F15" s="132">
        <v>1</v>
      </c>
      <c r="G15" s="62"/>
      <c r="H15" s="62"/>
      <c r="I15" s="62"/>
      <c r="J15" s="62"/>
      <c r="K15" s="62"/>
      <c r="L15" s="62"/>
      <c r="M15" s="62"/>
      <c r="N15" s="62"/>
      <c r="O15" s="62"/>
      <c r="P15" s="62"/>
      <c r="Q15" s="62"/>
    </row>
    <row r="16" spans="1:17" ht="25.5">
      <c r="A16" s="129">
        <v>5</v>
      </c>
      <c r="B16" s="130" t="s">
        <v>175</v>
      </c>
      <c r="C16" s="131" t="s">
        <v>2306</v>
      </c>
      <c r="D16" s="130"/>
      <c r="E16" s="130" t="s">
        <v>57</v>
      </c>
      <c r="F16" s="132">
        <v>1</v>
      </c>
      <c r="G16" s="62"/>
      <c r="H16" s="62"/>
      <c r="I16" s="62"/>
      <c r="J16" s="62"/>
      <c r="K16" s="62"/>
      <c r="L16" s="62"/>
      <c r="M16" s="62"/>
      <c r="N16" s="62"/>
      <c r="O16" s="62"/>
      <c r="P16" s="62"/>
      <c r="Q16" s="62"/>
    </row>
    <row r="17" spans="1:17">
      <c r="A17" s="58" t="s">
        <v>28</v>
      </c>
      <c r="B17" s="59"/>
      <c r="C17" s="60"/>
      <c r="D17" s="59"/>
      <c r="E17" s="61"/>
      <c r="F17" s="62">
        <v>0</v>
      </c>
      <c r="G17" s="62">
        <v>0</v>
      </c>
      <c r="H17" s="62">
        <v>0</v>
      </c>
      <c r="I17" s="62">
        <f t="shared" ref="I17" si="5">+ROUND(H17*G17,2)</f>
        <v>0</v>
      </c>
      <c r="J17" s="62">
        <v>0</v>
      </c>
      <c r="K17" s="62">
        <v>0</v>
      </c>
      <c r="L17" s="62">
        <f t="shared" ref="L17" si="6">+I17+J17+K17</f>
        <v>0</v>
      </c>
      <c r="M17" s="62">
        <f t="shared" ref="M17" si="7">+ROUND(G17*$F17,2)</f>
        <v>0</v>
      </c>
      <c r="N17" s="62">
        <f t="shared" ref="N17:P17" si="8">+ROUND(I17*$F17,2)</f>
        <v>0</v>
      </c>
      <c r="O17" s="62">
        <f t="shared" si="8"/>
        <v>0</v>
      </c>
      <c r="P17" s="62">
        <f t="shared" si="8"/>
        <v>0</v>
      </c>
      <c r="Q17" s="62">
        <f t="shared" ref="Q17" si="9">+N17+O17+P17</f>
        <v>0</v>
      </c>
    </row>
    <row r="18" spans="1:17">
      <c r="A18" s="63"/>
      <c r="B18" s="63"/>
      <c r="C18" s="64" t="s">
        <v>52</v>
      </c>
      <c r="D18" s="63"/>
      <c r="E18" s="63"/>
      <c r="F18" s="65"/>
      <c r="G18" s="65"/>
      <c r="H18" s="65"/>
      <c r="I18" s="65"/>
      <c r="J18" s="65"/>
      <c r="K18" s="65"/>
      <c r="L18" s="65"/>
      <c r="M18" s="65">
        <f>SUM(M9:M17)</f>
        <v>0</v>
      </c>
      <c r="N18" s="65">
        <f>SUM(N9:N17)</f>
        <v>0</v>
      </c>
      <c r="O18" s="65">
        <f>SUM(O9:O17)</f>
        <v>0</v>
      </c>
      <c r="P18" s="65">
        <f>SUM(P9:P17)</f>
        <v>0</v>
      </c>
      <c r="Q18" s="65">
        <f>SUM(Q9:Q17)</f>
        <v>0</v>
      </c>
    </row>
    <row r="19" spans="1:17">
      <c r="A19" s="66"/>
      <c r="B19" s="66"/>
      <c r="C19" s="92" t="s">
        <v>2198</v>
      </c>
      <c r="D19" s="66"/>
      <c r="E19" s="66" t="s">
        <v>60</v>
      </c>
      <c r="F19" s="127">
        <f>' 1-1'!$F$35</f>
        <v>0</v>
      </c>
      <c r="G19" s="68"/>
      <c r="H19" s="68"/>
      <c r="I19" s="68"/>
      <c r="J19" s="68"/>
      <c r="K19" s="68"/>
      <c r="L19" s="68"/>
      <c r="M19" s="68"/>
      <c r="N19" s="68"/>
      <c r="O19" s="62">
        <f>ROUND(O18*F19%,2)</f>
        <v>0</v>
      </c>
      <c r="P19" s="68"/>
      <c r="Q19" s="62">
        <f>O19</f>
        <v>0</v>
      </c>
    </row>
    <row r="20" spans="1:17">
      <c r="A20" s="63"/>
      <c r="B20" s="63"/>
      <c r="C20" s="64" t="s">
        <v>2449</v>
      </c>
      <c r="D20" s="63"/>
      <c r="E20" s="63" t="s">
        <v>61</v>
      </c>
      <c r="F20" s="65"/>
      <c r="G20" s="65"/>
      <c r="H20" s="65"/>
      <c r="I20" s="65"/>
      <c r="J20" s="65"/>
      <c r="K20" s="65"/>
      <c r="L20" s="65"/>
      <c r="M20" s="65">
        <f t="shared" ref="M20:Q20" si="10">SUM(M18:M19)</f>
        <v>0</v>
      </c>
      <c r="N20" s="65">
        <f t="shared" si="10"/>
        <v>0</v>
      </c>
      <c r="O20" s="65">
        <f t="shared" si="10"/>
        <v>0</v>
      </c>
      <c r="P20" s="65">
        <f t="shared" si="10"/>
        <v>0</v>
      </c>
      <c r="Q20" s="65">
        <f t="shared" si="10"/>
        <v>0</v>
      </c>
    </row>
  </sheetData>
  <autoFilter ref="A9:Q20"/>
  <mergeCells count="8">
    <mergeCell ref="G7:L7"/>
    <mergeCell ref="M7:Q7"/>
    <mergeCell ref="A7:A8"/>
    <mergeCell ref="B7:B8"/>
    <mergeCell ref="C7:C8"/>
    <mergeCell ref="D7:D8"/>
    <mergeCell ref="E7:E8"/>
    <mergeCell ref="F7:F8"/>
  </mergeCells>
  <conditionalFormatting sqref="C9:C17">
    <cfRule type="expression" dxfId="92" priority="424"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8">
    <outlinePr summaryBelow="0"/>
    <pageSetUpPr fitToPage="1"/>
  </sheetPr>
  <dimension ref="A1:R108"/>
  <sheetViews>
    <sheetView showZeros="0" defaultGridColor="0" colorId="23" zoomScaleNormal="100" zoomScaleSheetLayoutView="100" workbookViewId="0">
      <pane ySplit="9" topLeftCell="A100" activePane="bottomLeft" state="frozen"/>
      <selection activeCell="G22" sqref="G22"/>
      <selection pane="bottomLeft" activeCell="A5" sqref="A5:XFD5"/>
    </sheetView>
  </sheetViews>
  <sheetFormatPr defaultRowHeight="15" outlineLevelRow="1" outlineLevelCol="1"/>
  <cols>
    <col min="1" max="1" width="5.425781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2577</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Q108</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534</v>
      </c>
      <c r="D10" s="59"/>
      <c r="E10" s="61"/>
      <c r="F10" s="62">
        <v>0</v>
      </c>
      <c r="G10" s="62">
        <v>0</v>
      </c>
      <c r="H10" s="62">
        <v>0</v>
      </c>
      <c r="I10" s="62">
        <f t="shared" ref="I10:I13" si="0">+ROUND(H10*G10,2)</f>
        <v>0</v>
      </c>
      <c r="J10" s="62">
        <v>0</v>
      </c>
      <c r="K10" s="62">
        <v>0</v>
      </c>
      <c r="L10" s="62">
        <f t="shared" ref="L10:L13" si="1">+I10+J10+K10</f>
        <v>0</v>
      </c>
      <c r="M10" s="62">
        <f t="shared" ref="M10:M13" si="2">+ROUND(G10*$F10,2)</f>
        <v>0</v>
      </c>
      <c r="N10" s="62">
        <f t="shared" ref="N10:P13" si="3">+ROUND(I10*$F10,2)</f>
        <v>0</v>
      </c>
      <c r="O10" s="62">
        <f t="shared" si="3"/>
        <v>0</v>
      </c>
      <c r="P10" s="62">
        <f t="shared" si="3"/>
        <v>0</v>
      </c>
      <c r="Q10" s="62">
        <f t="shared" ref="Q10:Q13" si="4">+N10+O10+P10</f>
        <v>0</v>
      </c>
    </row>
    <row r="11" spans="1:17">
      <c r="A11" s="58" t="s">
        <v>28</v>
      </c>
      <c r="B11" s="59"/>
      <c r="C11" s="116" t="s">
        <v>535</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c r="A12" s="58" t="s">
        <v>28</v>
      </c>
      <c r="B12" s="59"/>
      <c r="C12" s="72" t="s">
        <v>536</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ht="102" outlineLevel="1">
      <c r="A13" s="58" t="s">
        <v>28</v>
      </c>
      <c r="B13" s="59"/>
      <c r="C13" s="161" t="s">
        <v>2407</v>
      </c>
      <c r="D13" s="59"/>
      <c r="E13" s="61"/>
      <c r="F13" s="62">
        <v>0</v>
      </c>
      <c r="G13" s="62">
        <v>0</v>
      </c>
      <c r="H13" s="62">
        <v>0</v>
      </c>
      <c r="I13" s="62">
        <f t="shared" si="0"/>
        <v>0</v>
      </c>
      <c r="J13" s="62">
        <v>0</v>
      </c>
      <c r="K13" s="62">
        <v>0</v>
      </c>
      <c r="L13" s="62">
        <f t="shared" si="1"/>
        <v>0</v>
      </c>
      <c r="M13" s="62">
        <f t="shared" si="2"/>
        <v>0</v>
      </c>
      <c r="N13" s="62">
        <f t="shared" si="3"/>
        <v>0</v>
      </c>
      <c r="O13" s="62">
        <f t="shared" si="3"/>
        <v>0</v>
      </c>
      <c r="P13" s="62">
        <f t="shared" si="3"/>
        <v>0</v>
      </c>
      <c r="Q13" s="62">
        <f t="shared" si="4"/>
        <v>0</v>
      </c>
    </row>
    <row r="14" spans="1:17" outlineLevel="1">
      <c r="A14" s="58">
        <v>1</v>
      </c>
      <c r="B14" s="59" t="s">
        <v>158</v>
      </c>
      <c r="C14" s="60" t="s">
        <v>537</v>
      </c>
      <c r="D14" s="59"/>
      <c r="E14" s="61" t="s">
        <v>55</v>
      </c>
      <c r="F14" s="62">
        <v>25.46</v>
      </c>
      <c r="G14" s="62"/>
      <c r="H14" s="62"/>
      <c r="I14" s="62"/>
      <c r="J14" s="62"/>
      <c r="K14" s="62"/>
      <c r="L14" s="62"/>
      <c r="M14" s="62"/>
      <c r="N14" s="62"/>
      <c r="O14" s="62"/>
      <c r="P14" s="62"/>
      <c r="Q14" s="62"/>
    </row>
    <row r="15" spans="1:17" outlineLevel="1">
      <c r="A15" s="58">
        <v>2</v>
      </c>
      <c r="B15" s="59" t="s">
        <v>158</v>
      </c>
      <c r="C15" s="60" t="s">
        <v>538</v>
      </c>
      <c r="D15" s="59"/>
      <c r="E15" s="61" t="s">
        <v>55</v>
      </c>
      <c r="F15" s="62">
        <v>40.729999999999997</v>
      </c>
      <c r="G15" s="62"/>
      <c r="H15" s="62"/>
      <c r="I15" s="62"/>
      <c r="J15" s="62"/>
      <c r="K15" s="62"/>
      <c r="L15" s="62"/>
      <c r="M15" s="62"/>
      <c r="N15" s="62"/>
      <c r="O15" s="62"/>
      <c r="P15" s="62"/>
      <c r="Q15" s="62"/>
    </row>
    <row r="16" spans="1:17" outlineLevel="1">
      <c r="A16" s="58">
        <v>3</v>
      </c>
      <c r="B16" s="59" t="s">
        <v>158</v>
      </c>
      <c r="C16" s="60" t="s">
        <v>539</v>
      </c>
      <c r="D16" s="59"/>
      <c r="E16" s="61" t="s">
        <v>57</v>
      </c>
      <c r="F16" s="62">
        <v>4</v>
      </c>
      <c r="G16" s="62"/>
      <c r="H16" s="62"/>
      <c r="I16" s="62"/>
      <c r="J16" s="62"/>
      <c r="K16" s="62"/>
      <c r="L16" s="62"/>
      <c r="M16" s="62"/>
      <c r="N16" s="62"/>
      <c r="O16" s="62"/>
      <c r="P16" s="62"/>
      <c r="Q16" s="62"/>
    </row>
    <row r="17" spans="1:17" ht="25.5" outlineLevel="1">
      <c r="A17" s="58">
        <v>4</v>
      </c>
      <c r="B17" s="59" t="s">
        <v>158</v>
      </c>
      <c r="C17" s="60" t="s">
        <v>540</v>
      </c>
      <c r="D17" s="59"/>
      <c r="E17" s="61" t="s">
        <v>55</v>
      </c>
      <c r="F17" s="62">
        <v>9.25</v>
      </c>
      <c r="G17" s="62"/>
      <c r="H17" s="62"/>
      <c r="I17" s="62"/>
      <c r="J17" s="62"/>
      <c r="K17" s="62"/>
      <c r="L17" s="62"/>
      <c r="M17" s="62"/>
      <c r="N17" s="62"/>
      <c r="O17" s="62"/>
      <c r="P17" s="62"/>
      <c r="Q17" s="62"/>
    </row>
    <row r="18" spans="1:17" outlineLevel="1">
      <c r="A18" s="58">
        <v>5</v>
      </c>
      <c r="B18" s="59" t="s">
        <v>158</v>
      </c>
      <c r="C18" s="60" t="s">
        <v>541</v>
      </c>
      <c r="D18" s="59"/>
      <c r="E18" s="61" t="s">
        <v>57</v>
      </c>
      <c r="F18" s="62">
        <v>8</v>
      </c>
      <c r="G18" s="62"/>
      <c r="H18" s="62"/>
      <c r="I18" s="62"/>
      <c r="J18" s="62"/>
      <c r="K18" s="62"/>
      <c r="L18" s="62"/>
      <c r="M18" s="62"/>
      <c r="N18" s="62"/>
      <c r="O18" s="62"/>
      <c r="P18" s="62"/>
      <c r="Q18" s="62"/>
    </row>
    <row r="19" spans="1:17" outlineLevel="1">
      <c r="A19" s="58">
        <v>6</v>
      </c>
      <c r="B19" s="59" t="s">
        <v>158</v>
      </c>
      <c r="C19" s="60" t="s">
        <v>542</v>
      </c>
      <c r="D19" s="59"/>
      <c r="E19" s="61" t="s">
        <v>55</v>
      </c>
      <c r="F19" s="62">
        <v>5.09</v>
      </c>
      <c r="G19" s="62"/>
      <c r="H19" s="62"/>
      <c r="I19" s="62"/>
      <c r="J19" s="62"/>
      <c r="K19" s="62"/>
      <c r="L19" s="62"/>
      <c r="M19" s="62"/>
      <c r="N19" s="62"/>
      <c r="O19" s="62"/>
      <c r="P19" s="62"/>
      <c r="Q19" s="62"/>
    </row>
    <row r="20" spans="1:17" outlineLevel="1">
      <c r="A20" s="58">
        <v>7</v>
      </c>
      <c r="B20" s="59" t="s">
        <v>158</v>
      </c>
      <c r="C20" s="60" t="s">
        <v>543</v>
      </c>
      <c r="D20" s="59"/>
      <c r="E20" s="61" t="s">
        <v>55</v>
      </c>
      <c r="F20" s="62">
        <v>25.46</v>
      </c>
      <c r="G20" s="62"/>
      <c r="H20" s="62"/>
      <c r="I20" s="62"/>
      <c r="J20" s="62"/>
      <c r="K20" s="62"/>
      <c r="L20" s="62"/>
      <c r="M20" s="62"/>
      <c r="N20" s="62"/>
      <c r="O20" s="62"/>
      <c r="P20" s="62"/>
      <c r="Q20" s="62"/>
    </row>
    <row r="21" spans="1:17" outlineLevel="1">
      <c r="A21" s="58">
        <v>8</v>
      </c>
      <c r="B21" s="59" t="s">
        <v>158</v>
      </c>
      <c r="C21" s="60" t="s">
        <v>544</v>
      </c>
      <c r="D21" s="59"/>
      <c r="E21" s="61" t="s">
        <v>57</v>
      </c>
      <c r="F21" s="62">
        <v>4</v>
      </c>
      <c r="G21" s="62"/>
      <c r="H21" s="62"/>
      <c r="I21" s="62"/>
      <c r="J21" s="62"/>
      <c r="K21" s="62"/>
      <c r="L21" s="62"/>
      <c r="M21" s="62"/>
      <c r="N21" s="62"/>
      <c r="O21" s="62"/>
      <c r="P21" s="62"/>
      <c r="Q21" s="62"/>
    </row>
    <row r="22" spans="1:17" outlineLevel="1">
      <c r="A22" s="58">
        <v>9</v>
      </c>
      <c r="B22" s="59" t="s">
        <v>158</v>
      </c>
      <c r="C22" s="60" t="s">
        <v>545</v>
      </c>
      <c r="D22" s="59"/>
      <c r="E22" s="61" t="s">
        <v>55</v>
      </c>
      <c r="F22" s="62">
        <v>9.25</v>
      </c>
      <c r="G22" s="62"/>
      <c r="H22" s="62"/>
      <c r="I22" s="62"/>
      <c r="J22" s="62"/>
      <c r="K22" s="62"/>
      <c r="L22" s="62"/>
      <c r="M22" s="62"/>
      <c r="N22" s="62"/>
      <c r="O22" s="62"/>
      <c r="P22" s="62"/>
      <c r="Q22" s="62"/>
    </row>
    <row r="23" spans="1:17" outlineLevel="1">
      <c r="A23" s="58">
        <v>10</v>
      </c>
      <c r="B23" s="59" t="s">
        <v>158</v>
      </c>
      <c r="C23" s="60" t="s">
        <v>546</v>
      </c>
      <c r="D23" s="59"/>
      <c r="E23" s="61" t="s">
        <v>57</v>
      </c>
      <c r="F23" s="62">
        <v>8</v>
      </c>
      <c r="G23" s="62"/>
      <c r="H23" s="62"/>
      <c r="I23" s="62"/>
      <c r="J23" s="62"/>
      <c r="K23" s="62"/>
      <c r="L23" s="62"/>
      <c r="M23" s="62"/>
      <c r="N23" s="62"/>
      <c r="O23" s="62"/>
      <c r="P23" s="62"/>
      <c r="Q23" s="62"/>
    </row>
    <row r="24" spans="1:17" outlineLevel="1">
      <c r="A24" s="58" t="s">
        <v>28</v>
      </c>
      <c r="B24" s="59"/>
      <c r="C24" s="60"/>
      <c r="D24" s="59"/>
      <c r="E24" s="61"/>
      <c r="F24" s="62">
        <v>0</v>
      </c>
      <c r="G24" s="62"/>
      <c r="H24" s="62"/>
      <c r="I24" s="62"/>
      <c r="J24" s="62"/>
      <c r="K24" s="62"/>
      <c r="L24" s="62"/>
      <c r="M24" s="62"/>
      <c r="N24" s="62"/>
      <c r="O24" s="62"/>
      <c r="P24" s="62"/>
      <c r="Q24" s="62"/>
    </row>
    <row r="25" spans="1:17" outlineLevel="1">
      <c r="A25" s="58" t="s">
        <v>28</v>
      </c>
      <c r="B25" s="59"/>
      <c r="C25" s="72" t="s">
        <v>547</v>
      </c>
      <c r="D25" s="59"/>
      <c r="E25" s="61"/>
      <c r="F25" s="62">
        <v>0</v>
      </c>
      <c r="G25" s="62"/>
      <c r="H25" s="62"/>
      <c r="I25" s="62"/>
      <c r="J25" s="62"/>
      <c r="K25" s="62"/>
      <c r="L25" s="62"/>
      <c r="M25" s="62"/>
      <c r="N25" s="62"/>
      <c r="O25" s="62"/>
      <c r="P25" s="62"/>
      <c r="Q25" s="62"/>
    </row>
    <row r="26" spans="1:17" outlineLevel="1">
      <c r="A26" s="58">
        <v>11</v>
      </c>
      <c r="B26" s="59" t="s">
        <v>158</v>
      </c>
      <c r="C26" s="60" t="s">
        <v>548</v>
      </c>
      <c r="D26" s="59"/>
      <c r="E26" s="61" t="s">
        <v>55</v>
      </c>
      <c r="F26" s="62">
        <v>5</v>
      </c>
      <c r="G26" s="62"/>
      <c r="H26" s="62"/>
      <c r="I26" s="62"/>
      <c r="J26" s="62"/>
      <c r="K26" s="62"/>
      <c r="L26" s="62"/>
      <c r="M26" s="62"/>
      <c r="N26" s="62"/>
      <c r="O26" s="62"/>
      <c r="P26" s="62"/>
      <c r="Q26" s="62"/>
    </row>
    <row r="27" spans="1:17" outlineLevel="1">
      <c r="A27" s="58">
        <v>12</v>
      </c>
      <c r="B27" s="59" t="s">
        <v>158</v>
      </c>
      <c r="C27" s="60" t="s">
        <v>549</v>
      </c>
      <c r="D27" s="59"/>
      <c r="E27" s="61" t="s">
        <v>55</v>
      </c>
      <c r="F27" s="62">
        <v>2.08</v>
      </c>
      <c r="G27" s="62"/>
      <c r="H27" s="62"/>
      <c r="I27" s="62"/>
      <c r="J27" s="62"/>
      <c r="K27" s="62"/>
      <c r="L27" s="62"/>
      <c r="M27" s="62"/>
      <c r="N27" s="62"/>
      <c r="O27" s="62"/>
      <c r="P27" s="62"/>
      <c r="Q27" s="62"/>
    </row>
    <row r="28" spans="1:17" outlineLevel="1">
      <c r="A28" s="58" t="s">
        <v>28</v>
      </c>
      <c r="B28" s="59"/>
      <c r="C28" s="60"/>
      <c r="D28" s="59"/>
      <c r="E28" s="61"/>
      <c r="F28" s="62">
        <v>0</v>
      </c>
      <c r="G28" s="62"/>
      <c r="H28" s="62"/>
      <c r="I28" s="62"/>
      <c r="J28" s="62"/>
      <c r="K28" s="62"/>
      <c r="L28" s="62"/>
      <c r="M28" s="62"/>
      <c r="N28" s="62"/>
      <c r="O28" s="62"/>
      <c r="P28" s="62"/>
      <c r="Q28" s="62"/>
    </row>
    <row r="29" spans="1:17" ht="25.5">
      <c r="A29" s="58" t="s">
        <v>28</v>
      </c>
      <c r="B29" s="59"/>
      <c r="C29" s="72" t="s">
        <v>2632</v>
      </c>
      <c r="D29" s="59"/>
      <c r="E29" s="61"/>
      <c r="F29" s="62">
        <v>0</v>
      </c>
      <c r="G29" s="62"/>
      <c r="H29" s="62"/>
      <c r="I29" s="62"/>
      <c r="J29" s="62"/>
      <c r="K29" s="62"/>
      <c r="L29" s="62"/>
      <c r="M29" s="62"/>
      <c r="N29" s="62"/>
      <c r="O29" s="62"/>
      <c r="P29" s="62"/>
      <c r="Q29" s="62"/>
    </row>
    <row r="30" spans="1:17" ht="38.25" outlineLevel="1">
      <c r="A30" s="58">
        <v>13</v>
      </c>
      <c r="B30" s="59" t="s">
        <v>158</v>
      </c>
      <c r="C30" s="60" t="s">
        <v>550</v>
      </c>
      <c r="D30" s="59"/>
      <c r="E30" s="61" t="s">
        <v>55</v>
      </c>
      <c r="F30" s="62">
        <v>26</v>
      </c>
      <c r="G30" s="62"/>
      <c r="H30" s="62"/>
      <c r="I30" s="62"/>
      <c r="J30" s="62"/>
      <c r="K30" s="62"/>
      <c r="L30" s="62"/>
      <c r="M30" s="62"/>
      <c r="N30" s="62"/>
      <c r="O30" s="62"/>
      <c r="P30" s="62"/>
      <c r="Q30" s="62"/>
    </row>
    <row r="31" spans="1:17" ht="38.25" outlineLevel="1">
      <c r="A31" s="58">
        <v>14</v>
      </c>
      <c r="B31" s="59" t="s">
        <v>158</v>
      </c>
      <c r="C31" s="60" t="s">
        <v>551</v>
      </c>
      <c r="D31" s="59"/>
      <c r="E31" s="61" t="s">
        <v>583</v>
      </c>
      <c r="F31" s="62">
        <v>104</v>
      </c>
      <c r="G31" s="62"/>
      <c r="H31" s="62"/>
      <c r="I31" s="62"/>
      <c r="J31" s="62"/>
      <c r="K31" s="62"/>
      <c r="L31" s="62"/>
      <c r="M31" s="62"/>
      <c r="N31" s="62"/>
      <c r="O31" s="62"/>
      <c r="P31" s="62"/>
      <c r="Q31" s="62"/>
    </row>
    <row r="32" spans="1:17" outlineLevel="1">
      <c r="A32" s="58">
        <v>15</v>
      </c>
      <c r="B32" s="130" t="s">
        <v>158</v>
      </c>
      <c r="C32" s="131" t="s">
        <v>2630</v>
      </c>
      <c r="D32" s="59"/>
      <c r="E32" s="130" t="s">
        <v>59</v>
      </c>
      <c r="F32" s="132">
        <v>1</v>
      </c>
      <c r="G32" s="62"/>
      <c r="H32" s="62"/>
      <c r="I32" s="62"/>
      <c r="J32" s="62"/>
      <c r="K32" s="62"/>
      <c r="L32" s="62"/>
      <c r="M32" s="62"/>
      <c r="N32" s="62"/>
      <c r="O32" s="62"/>
      <c r="P32" s="62"/>
      <c r="Q32" s="62"/>
    </row>
    <row r="33" spans="1:17" outlineLevel="1">
      <c r="A33" s="58">
        <v>16</v>
      </c>
      <c r="B33" s="130" t="s">
        <v>158</v>
      </c>
      <c r="C33" s="131" t="s">
        <v>2631</v>
      </c>
      <c r="D33" s="59"/>
      <c r="E33" s="130" t="s">
        <v>59</v>
      </c>
      <c r="F33" s="132">
        <v>1</v>
      </c>
      <c r="G33" s="62"/>
      <c r="H33" s="62"/>
      <c r="I33" s="62"/>
      <c r="J33" s="62"/>
      <c r="K33" s="62"/>
      <c r="L33" s="62"/>
      <c r="M33" s="62"/>
      <c r="N33" s="62"/>
      <c r="O33" s="62"/>
      <c r="P33" s="62"/>
      <c r="Q33" s="62"/>
    </row>
    <row r="34" spans="1:17" outlineLevel="1">
      <c r="A34" s="58" t="s">
        <v>28</v>
      </c>
      <c r="B34" s="59"/>
      <c r="C34" s="60"/>
      <c r="D34" s="59"/>
      <c r="E34" s="61"/>
      <c r="F34" s="62">
        <v>0</v>
      </c>
      <c r="G34" s="62"/>
      <c r="H34" s="62"/>
      <c r="I34" s="62"/>
      <c r="J34" s="62"/>
      <c r="K34" s="62"/>
      <c r="L34" s="62"/>
      <c r="M34" s="62"/>
      <c r="N34" s="62"/>
      <c r="O34" s="62"/>
      <c r="P34" s="62"/>
      <c r="Q34" s="62"/>
    </row>
    <row r="35" spans="1:17" collapsed="1">
      <c r="A35" s="58" t="s">
        <v>28</v>
      </c>
      <c r="B35" s="59"/>
      <c r="C35" s="116" t="s">
        <v>552</v>
      </c>
      <c r="D35" s="59"/>
      <c r="E35" s="61"/>
      <c r="F35" s="62">
        <v>0</v>
      </c>
      <c r="G35" s="62"/>
      <c r="H35" s="62"/>
      <c r="I35" s="62"/>
      <c r="J35" s="62"/>
      <c r="K35" s="62"/>
      <c r="L35" s="62"/>
      <c r="M35" s="62"/>
      <c r="N35" s="62"/>
      <c r="O35" s="62"/>
      <c r="P35" s="62"/>
      <c r="Q35" s="62"/>
    </row>
    <row r="36" spans="1:17">
      <c r="A36" s="58" t="s">
        <v>28</v>
      </c>
      <c r="B36" s="59"/>
      <c r="C36" s="72" t="s">
        <v>536</v>
      </c>
      <c r="D36" s="59"/>
      <c r="E36" s="61"/>
      <c r="F36" s="62">
        <v>0</v>
      </c>
      <c r="G36" s="62"/>
      <c r="H36" s="62"/>
      <c r="I36" s="62"/>
      <c r="J36" s="62"/>
      <c r="K36" s="62"/>
      <c r="L36" s="62"/>
      <c r="M36" s="62"/>
      <c r="N36" s="62"/>
      <c r="O36" s="62"/>
      <c r="P36" s="62"/>
      <c r="Q36" s="62"/>
    </row>
    <row r="37" spans="1:17" ht="102" outlineLevel="1">
      <c r="A37" s="58" t="s">
        <v>28</v>
      </c>
      <c r="B37" s="59"/>
      <c r="C37" s="161" t="s">
        <v>2407</v>
      </c>
      <c r="D37" s="59"/>
      <c r="E37" s="61"/>
      <c r="F37" s="62">
        <v>0</v>
      </c>
      <c r="G37" s="62"/>
      <c r="H37" s="62"/>
      <c r="I37" s="62"/>
      <c r="J37" s="62"/>
      <c r="K37" s="62"/>
      <c r="L37" s="62"/>
      <c r="M37" s="62"/>
      <c r="N37" s="62"/>
      <c r="O37" s="62"/>
      <c r="P37" s="62"/>
      <c r="Q37" s="62"/>
    </row>
    <row r="38" spans="1:17" outlineLevel="1">
      <c r="A38" s="58">
        <v>17</v>
      </c>
      <c r="B38" s="59" t="s">
        <v>158</v>
      </c>
      <c r="C38" s="60" t="s">
        <v>553</v>
      </c>
      <c r="D38" s="59"/>
      <c r="E38" s="61" t="s">
        <v>55</v>
      </c>
      <c r="F38" s="62">
        <v>40.729999999999997</v>
      </c>
      <c r="G38" s="62"/>
      <c r="H38" s="62"/>
      <c r="I38" s="62"/>
      <c r="J38" s="62"/>
      <c r="K38" s="62"/>
      <c r="L38" s="62"/>
      <c r="M38" s="62"/>
      <c r="N38" s="62"/>
      <c r="O38" s="62"/>
      <c r="P38" s="62"/>
      <c r="Q38" s="62"/>
    </row>
    <row r="39" spans="1:17" outlineLevel="1">
      <c r="A39" s="58">
        <v>18</v>
      </c>
      <c r="B39" s="59" t="s">
        <v>158</v>
      </c>
      <c r="C39" s="60" t="s">
        <v>554</v>
      </c>
      <c r="D39" s="59"/>
      <c r="E39" s="61" t="s">
        <v>55</v>
      </c>
      <c r="F39" s="62">
        <v>40.729999999999997</v>
      </c>
      <c r="G39" s="62"/>
      <c r="H39" s="62"/>
      <c r="I39" s="62"/>
      <c r="J39" s="62"/>
      <c r="K39" s="62"/>
      <c r="L39" s="62"/>
      <c r="M39" s="62"/>
      <c r="N39" s="62"/>
      <c r="O39" s="62"/>
      <c r="P39" s="62"/>
      <c r="Q39" s="62"/>
    </row>
    <row r="40" spans="1:17" ht="25.5" outlineLevel="1">
      <c r="A40" s="58">
        <v>19</v>
      </c>
      <c r="B40" s="59" t="s">
        <v>158</v>
      </c>
      <c r="C40" s="60" t="s">
        <v>555</v>
      </c>
      <c r="D40" s="59"/>
      <c r="E40" s="61" t="s">
        <v>55</v>
      </c>
      <c r="F40" s="62">
        <v>2.5299999999999998</v>
      </c>
      <c r="G40" s="62"/>
      <c r="H40" s="62"/>
      <c r="I40" s="62"/>
      <c r="J40" s="62"/>
      <c r="K40" s="62"/>
      <c r="L40" s="62"/>
      <c r="M40" s="62"/>
      <c r="N40" s="62"/>
      <c r="O40" s="62"/>
      <c r="P40" s="62"/>
      <c r="Q40" s="62"/>
    </row>
    <row r="41" spans="1:17" ht="25.5" outlineLevel="1">
      <c r="A41" s="58">
        <v>20</v>
      </c>
      <c r="B41" s="59" t="s">
        <v>158</v>
      </c>
      <c r="C41" s="60" t="s">
        <v>556</v>
      </c>
      <c r="D41" s="59"/>
      <c r="E41" s="61" t="s">
        <v>55</v>
      </c>
      <c r="F41" s="62">
        <v>16.649999999999999</v>
      </c>
      <c r="G41" s="62"/>
      <c r="H41" s="62"/>
      <c r="I41" s="62"/>
      <c r="J41" s="62"/>
      <c r="K41" s="62"/>
      <c r="L41" s="62"/>
      <c r="M41" s="62"/>
      <c r="N41" s="62"/>
      <c r="O41" s="62"/>
      <c r="P41" s="62"/>
      <c r="Q41" s="62"/>
    </row>
    <row r="42" spans="1:17" outlineLevel="1">
      <c r="A42" s="58">
        <v>21</v>
      </c>
      <c r="B42" s="59" t="s">
        <v>158</v>
      </c>
      <c r="C42" s="60" t="s">
        <v>557</v>
      </c>
      <c r="D42" s="59"/>
      <c r="E42" s="61" t="s">
        <v>55</v>
      </c>
      <c r="F42" s="62">
        <v>1.4</v>
      </c>
      <c r="G42" s="62"/>
      <c r="H42" s="62"/>
      <c r="I42" s="62"/>
      <c r="J42" s="62"/>
      <c r="K42" s="62"/>
      <c r="L42" s="62"/>
      <c r="M42" s="62"/>
      <c r="N42" s="62"/>
      <c r="O42" s="62"/>
      <c r="P42" s="62"/>
      <c r="Q42" s="62"/>
    </row>
    <row r="43" spans="1:17" outlineLevel="1">
      <c r="A43" s="58">
        <v>22</v>
      </c>
      <c r="B43" s="59" t="s">
        <v>158</v>
      </c>
      <c r="C43" s="60" t="s">
        <v>558</v>
      </c>
      <c r="D43" s="59"/>
      <c r="E43" s="61" t="s">
        <v>55</v>
      </c>
      <c r="F43" s="62">
        <v>23</v>
      </c>
      <c r="G43" s="62"/>
      <c r="H43" s="62"/>
      <c r="I43" s="62"/>
      <c r="J43" s="62"/>
      <c r="K43" s="62"/>
      <c r="L43" s="62"/>
      <c r="M43" s="62"/>
      <c r="N43" s="62"/>
      <c r="O43" s="62"/>
      <c r="P43" s="62"/>
      <c r="Q43" s="62"/>
    </row>
    <row r="44" spans="1:17" outlineLevel="1">
      <c r="A44" s="58">
        <v>23</v>
      </c>
      <c r="B44" s="59" t="s">
        <v>158</v>
      </c>
      <c r="C44" s="60" t="s">
        <v>559</v>
      </c>
      <c r="D44" s="59"/>
      <c r="E44" s="61" t="s">
        <v>55</v>
      </c>
      <c r="F44" s="62">
        <v>22.4</v>
      </c>
      <c r="G44" s="62"/>
      <c r="H44" s="62"/>
      <c r="I44" s="62"/>
      <c r="J44" s="62"/>
      <c r="K44" s="62"/>
      <c r="L44" s="62"/>
      <c r="M44" s="62"/>
      <c r="N44" s="62"/>
      <c r="O44" s="62"/>
      <c r="P44" s="62"/>
      <c r="Q44" s="62"/>
    </row>
    <row r="45" spans="1:17" outlineLevel="1">
      <c r="A45" s="58" t="s">
        <v>28</v>
      </c>
      <c r="B45" s="59"/>
      <c r="C45" s="60"/>
      <c r="D45" s="59"/>
      <c r="E45" s="61"/>
      <c r="F45" s="62">
        <v>0</v>
      </c>
      <c r="G45" s="62"/>
      <c r="H45" s="62"/>
      <c r="I45" s="62"/>
      <c r="J45" s="62"/>
      <c r="K45" s="62"/>
      <c r="L45" s="62"/>
      <c r="M45" s="62"/>
      <c r="N45" s="62"/>
      <c r="O45" s="62"/>
      <c r="P45" s="62"/>
      <c r="Q45" s="62"/>
    </row>
    <row r="46" spans="1:17" ht="25.5">
      <c r="A46" s="58" t="s">
        <v>28</v>
      </c>
      <c r="B46" s="59"/>
      <c r="C46" s="72" t="s">
        <v>2632</v>
      </c>
      <c r="D46" s="59"/>
      <c r="E46" s="61"/>
      <c r="F46" s="62">
        <v>0</v>
      </c>
      <c r="G46" s="62"/>
      <c r="H46" s="62"/>
      <c r="I46" s="62"/>
      <c r="J46" s="62"/>
      <c r="K46" s="62"/>
      <c r="L46" s="62"/>
      <c r="M46" s="62"/>
      <c r="N46" s="62"/>
      <c r="O46" s="62"/>
      <c r="P46" s="62"/>
      <c r="Q46" s="62"/>
    </row>
    <row r="47" spans="1:17" ht="38.25" outlineLevel="1">
      <c r="A47" s="58">
        <v>24</v>
      </c>
      <c r="B47" s="59" t="s">
        <v>158</v>
      </c>
      <c r="C47" s="60" t="s">
        <v>550</v>
      </c>
      <c r="D47" s="59"/>
      <c r="E47" s="61" t="s">
        <v>55</v>
      </c>
      <c r="F47" s="62">
        <v>20.8</v>
      </c>
      <c r="G47" s="62"/>
      <c r="H47" s="62"/>
      <c r="I47" s="62"/>
      <c r="J47" s="62"/>
      <c r="K47" s="62"/>
      <c r="L47" s="62"/>
      <c r="M47" s="62"/>
      <c r="N47" s="62"/>
      <c r="O47" s="62"/>
      <c r="P47" s="62"/>
      <c r="Q47" s="62"/>
    </row>
    <row r="48" spans="1:17" ht="38.25" outlineLevel="1">
      <c r="A48" s="58">
        <v>25</v>
      </c>
      <c r="B48" s="59" t="s">
        <v>158</v>
      </c>
      <c r="C48" s="60" t="s">
        <v>551</v>
      </c>
      <c r="D48" s="59"/>
      <c r="E48" s="61" t="s">
        <v>583</v>
      </c>
      <c r="F48" s="62">
        <v>88</v>
      </c>
      <c r="G48" s="62"/>
      <c r="H48" s="62"/>
      <c r="I48" s="62"/>
      <c r="J48" s="62"/>
      <c r="K48" s="62"/>
      <c r="L48" s="62"/>
      <c r="M48" s="62"/>
      <c r="N48" s="62"/>
      <c r="O48" s="62"/>
      <c r="P48" s="62"/>
      <c r="Q48" s="62"/>
    </row>
    <row r="49" spans="1:17" outlineLevel="1">
      <c r="A49" s="58">
        <v>26</v>
      </c>
      <c r="B49" s="130" t="s">
        <v>158</v>
      </c>
      <c r="C49" s="131" t="s">
        <v>2630</v>
      </c>
      <c r="D49" s="59"/>
      <c r="E49" s="130" t="s">
        <v>59</v>
      </c>
      <c r="F49" s="132">
        <v>1</v>
      </c>
      <c r="G49" s="62"/>
      <c r="H49" s="62"/>
      <c r="I49" s="62"/>
      <c r="J49" s="62"/>
      <c r="K49" s="62"/>
      <c r="L49" s="62"/>
      <c r="M49" s="62"/>
      <c r="N49" s="62"/>
      <c r="O49" s="62"/>
      <c r="P49" s="62"/>
      <c r="Q49" s="62"/>
    </row>
    <row r="50" spans="1:17" outlineLevel="1">
      <c r="A50" s="58">
        <v>27</v>
      </c>
      <c r="B50" s="130" t="s">
        <v>158</v>
      </c>
      <c r="C50" s="131" t="s">
        <v>2631</v>
      </c>
      <c r="D50" s="59"/>
      <c r="E50" s="130" t="s">
        <v>59</v>
      </c>
      <c r="F50" s="132">
        <v>1</v>
      </c>
      <c r="G50" s="62"/>
      <c r="H50" s="62"/>
      <c r="I50" s="62"/>
      <c r="J50" s="62"/>
      <c r="K50" s="62"/>
      <c r="L50" s="62"/>
      <c r="M50" s="62"/>
      <c r="N50" s="62"/>
      <c r="O50" s="62"/>
      <c r="P50" s="62"/>
      <c r="Q50" s="62"/>
    </row>
    <row r="51" spans="1:17" outlineLevel="1">
      <c r="A51" s="58" t="s">
        <v>28</v>
      </c>
      <c r="B51" s="59"/>
      <c r="C51" s="60"/>
      <c r="D51" s="59"/>
      <c r="E51" s="61"/>
      <c r="F51" s="62">
        <v>0</v>
      </c>
      <c r="G51" s="62"/>
      <c r="H51" s="62"/>
      <c r="I51" s="62"/>
      <c r="J51" s="62"/>
      <c r="K51" s="62"/>
      <c r="L51" s="62"/>
      <c r="M51" s="62"/>
      <c r="N51" s="62"/>
      <c r="O51" s="62"/>
      <c r="P51" s="62"/>
      <c r="Q51" s="62"/>
    </row>
    <row r="52" spans="1:17" collapsed="1">
      <c r="A52" s="58" t="s">
        <v>28</v>
      </c>
      <c r="B52" s="59"/>
      <c r="C52" s="116" t="s">
        <v>560</v>
      </c>
      <c r="D52" s="59"/>
      <c r="E52" s="61"/>
      <c r="F52" s="62">
        <v>0</v>
      </c>
      <c r="G52" s="62"/>
      <c r="H52" s="62"/>
      <c r="I52" s="62"/>
      <c r="J52" s="62"/>
      <c r="K52" s="62"/>
      <c r="L52" s="62"/>
      <c r="M52" s="62"/>
      <c r="N52" s="62"/>
      <c r="O52" s="62"/>
      <c r="P52" s="62"/>
      <c r="Q52" s="62"/>
    </row>
    <row r="53" spans="1:17">
      <c r="A53" s="58" t="s">
        <v>28</v>
      </c>
      <c r="B53" s="59"/>
      <c r="C53" s="72" t="s">
        <v>536</v>
      </c>
      <c r="D53" s="59"/>
      <c r="E53" s="61"/>
      <c r="F53" s="62">
        <v>0</v>
      </c>
      <c r="G53" s="62"/>
      <c r="H53" s="62"/>
      <c r="I53" s="62"/>
      <c r="J53" s="62"/>
      <c r="K53" s="62"/>
      <c r="L53" s="62"/>
      <c r="M53" s="62"/>
      <c r="N53" s="62"/>
      <c r="O53" s="62"/>
      <c r="P53" s="62"/>
      <c r="Q53" s="62"/>
    </row>
    <row r="54" spans="1:17" ht="38.25" outlineLevel="1">
      <c r="A54" s="58" t="s">
        <v>28</v>
      </c>
      <c r="B54" s="59"/>
      <c r="C54" s="75" t="s">
        <v>561</v>
      </c>
      <c r="D54" s="59"/>
      <c r="E54" s="61"/>
      <c r="F54" s="62">
        <v>0</v>
      </c>
      <c r="G54" s="62"/>
      <c r="H54" s="62"/>
      <c r="I54" s="62"/>
      <c r="J54" s="62"/>
      <c r="K54" s="62"/>
      <c r="L54" s="62"/>
      <c r="M54" s="62"/>
      <c r="N54" s="62"/>
      <c r="O54" s="62"/>
      <c r="P54" s="62"/>
      <c r="Q54" s="62"/>
    </row>
    <row r="55" spans="1:17" outlineLevel="1">
      <c r="A55" s="58">
        <v>28</v>
      </c>
      <c r="B55" s="59" t="s">
        <v>158</v>
      </c>
      <c r="C55" s="60" t="s">
        <v>562</v>
      </c>
      <c r="D55" s="59"/>
      <c r="E55" s="61" t="s">
        <v>55</v>
      </c>
      <c r="F55" s="62">
        <v>2.4300000000000002</v>
      </c>
      <c r="G55" s="62"/>
      <c r="H55" s="62"/>
      <c r="I55" s="62"/>
      <c r="J55" s="62"/>
      <c r="K55" s="62"/>
      <c r="L55" s="62"/>
      <c r="M55" s="62"/>
      <c r="N55" s="62"/>
      <c r="O55" s="62"/>
      <c r="P55" s="62"/>
      <c r="Q55" s="62"/>
    </row>
    <row r="56" spans="1:17" outlineLevel="1">
      <c r="A56" s="58">
        <v>29</v>
      </c>
      <c r="B56" s="59" t="s">
        <v>158</v>
      </c>
      <c r="C56" s="60" t="s">
        <v>563</v>
      </c>
      <c r="D56" s="59"/>
      <c r="E56" s="61" t="s">
        <v>55</v>
      </c>
      <c r="F56" s="62">
        <v>40.869999999999997</v>
      </c>
      <c r="G56" s="62"/>
      <c r="H56" s="62"/>
      <c r="I56" s="62"/>
      <c r="J56" s="62"/>
      <c r="K56" s="62"/>
      <c r="L56" s="62"/>
      <c r="M56" s="62"/>
      <c r="N56" s="62"/>
      <c r="O56" s="62"/>
      <c r="P56" s="62"/>
      <c r="Q56" s="62"/>
    </row>
    <row r="57" spans="1:17" outlineLevel="1">
      <c r="A57" s="58">
        <v>30</v>
      </c>
      <c r="B57" s="59" t="s">
        <v>158</v>
      </c>
      <c r="C57" s="60" t="s">
        <v>564</v>
      </c>
      <c r="D57" s="59"/>
      <c r="E57" s="61" t="s">
        <v>55</v>
      </c>
      <c r="F57" s="62">
        <v>5.1100000000000003</v>
      </c>
      <c r="G57" s="62"/>
      <c r="H57" s="62"/>
      <c r="I57" s="62"/>
      <c r="J57" s="62"/>
      <c r="K57" s="62"/>
      <c r="L57" s="62"/>
      <c r="M57" s="62"/>
      <c r="N57" s="62"/>
      <c r="O57" s="62"/>
      <c r="P57" s="62"/>
      <c r="Q57" s="62"/>
    </row>
    <row r="58" spans="1:17" outlineLevel="1">
      <c r="A58" s="58">
        <v>31</v>
      </c>
      <c r="B58" s="59" t="s">
        <v>158</v>
      </c>
      <c r="C58" s="60" t="s">
        <v>565</v>
      </c>
      <c r="D58" s="59"/>
      <c r="E58" s="61" t="s">
        <v>55</v>
      </c>
      <c r="F58" s="62">
        <v>0.25</v>
      </c>
      <c r="G58" s="62"/>
      <c r="H58" s="62"/>
      <c r="I58" s="62"/>
      <c r="J58" s="62"/>
      <c r="K58" s="62"/>
      <c r="L58" s="62"/>
      <c r="M58" s="62"/>
      <c r="N58" s="62"/>
      <c r="O58" s="62"/>
      <c r="P58" s="62"/>
      <c r="Q58" s="62"/>
    </row>
    <row r="59" spans="1:17" outlineLevel="1">
      <c r="A59" s="58">
        <v>32</v>
      </c>
      <c r="B59" s="59" t="s">
        <v>158</v>
      </c>
      <c r="C59" s="60" t="s">
        <v>566</v>
      </c>
      <c r="D59" s="59"/>
      <c r="E59" s="61" t="s">
        <v>55</v>
      </c>
      <c r="F59" s="62">
        <v>6.25</v>
      </c>
      <c r="G59" s="62"/>
      <c r="H59" s="62"/>
      <c r="I59" s="62"/>
      <c r="J59" s="62"/>
      <c r="K59" s="62"/>
      <c r="L59" s="62"/>
      <c r="M59" s="62"/>
      <c r="N59" s="62"/>
      <c r="O59" s="62"/>
      <c r="P59" s="62"/>
      <c r="Q59" s="62"/>
    </row>
    <row r="60" spans="1:17" outlineLevel="1">
      <c r="A60" s="58">
        <v>33</v>
      </c>
      <c r="B60" s="59" t="s">
        <v>158</v>
      </c>
      <c r="C60" s="60" t="s">
        <v>567</v>
      </c>
      <c r="D60" s="59"/>
      <c r="E60" s="61" t="s">
        <v>55</v>
      </c>
      <c r="F60" s="62">
        <v>6.25</v>
      </c>
      <c r="G60" s="62"/>
      <c r="H60" s="62"/>
      <c r="I60" s="62"/>
      <c r="J60" s="62"/>
      <c r="K60" s="62"/>
      <c r="L60" s="62"/>
      <c r="M60" s="62"/>
      <c r="N60" s="62"/>
      <c r="O60" s="62"/>
      <c r="P60" s="62"/>
      <c r="Q60" s="62"/>
    </row>
    <row r="61" spans="1:17" outlineLevel="1">
      <c r="A61" s="58">
        <v>34</v>
      </c>
      <c r="B61" s="59" t="s">
        <v>158</v>
      </c>
      <c r="C61" s="60" t="s">
        <v>568</v>
      </c>
      <c r="D61" s="59"/>
      <c r="E61" s="61" t="s">
        <v>55</v>
      </c>
      <c r="F61" s="62">
        <v>1.62</v>
      </c>
      <c r="G61" s="62"/>
      <c r="H61" s="62"/>
      <c r="I61" s="62"/>
      <c r="J61" s="62"/>
      <c r="K61" s="62"/>
      <c r="L61" s="62"/>
      <c r="M61" s="62"/>
      <c r="N61" s="62"/>
      <c r="O61" s="62"/>
      <c r="P61" s="62"/>
      <c r="Q61" s="62"/>
    </row>
    <row r="62" spans="1:17" outlineLevel="1">
      <c r="A62" s="58">
        <v>35</v>
      </c>
      <c r="B62" s="59" t="s">
        <v>158</v>
      </c>
      <c r="C62" s="60" t="s">
        <v>569</v>
      </c>
      <c r="D62" s="59"/>
      <c r="E62" s="61" t="s">
        <v>55</v>
      </c>
      <c r="F62" s="62">
        <v>0.45</v>
      </c>
      <c r="G62" s="62"/>
      <c r="H62" s="62"/>
      <c r="I62" s="62"/>
      <c r="J62" s="62"/>
      <c r="K62" s="62"/>
      <c r="L62" s="62"/>
      <c r="M62" s="62"/>
      <c r="N62" s="62"/>
      <c r="O62" s="62"/>
      <c r="P62" s="62"/>
      <c r="Q62" s="62"/>
    </row>
    <row r="63" spans="1:17" outlineLevel="1">
      <c r="A63" s="58">
        <v>36</v>
      </c>
      <c r="B63" s="59" t="s">
        <v>158</v>
      </c>
      <c r="C63" s="60" t="s">
        <v>570</v>
      </c>
      <c r="D63" s="59"/>
      <c r="E63" s="61" t="s">
        <v>55</v>
      </c>
      <c r="F63" s="62">
        <v>10.24</v>
      </c>
      <c r="G63" s="62"/>
      <c r="H63" s="62"/>
      <c r="I63" s="62"/>
      <c r="J63" s="62"/>
      <c r="K63" s="62"/>
      <c r="L63" s="62"/>
      <c r="M63" s="62"/>
      <c r="N63" s="62"/>
      <c r="O63" s="62"/>
      <c r="P63" s="62"/>
      <c r="Q63" s="62"/>
    </row>
    <row r="64" spans="1:17" outlineLevel="1">
      <c r="A64" s="58">
        <v>37</v>
      </c>
      <c r="B64" s="59" t="s">
        <v>158</v>
      </c>
      <c r="C64" s="60" t="s">
        <v>571</v>
      </c>
      <c r="D64" s="59"/>
      <c r="E64" s="61" t="s">
        <v>55</v>
      </c>
      <c r="F64" s="62">
        <v>1.76</v>
      </c>
      <c r="G64" s="62"/>
      <c r="H64" s="62"/>
      <c r="I64" s="62"/>
      <c r="J64" s="62"/>
      <c r="K64" s="62"/>
      <c r="L64" s="62"/>
      <c r="M64" s="62"/>
      <c r="N64" s="62"/>
      <c r="O64" s="62"/>
      <c r="P64" s="62"/>
      <c r="Q64" s="62"/>
    </row>
    <row r="65" spans="1:18" outlineLevel="1">
      <c r="A65" s="58" t="s">
        <v>28</v>
      </c>
      <c r="B65" s="59"/>
      <c r="C65" s="60"/>
      <c r="D65" s="59"/>
      <c r="E65" s="61"/>
      <c r="F65" s="62">
        <v>0</v>
      </c>
      <c r="G65" s="62"/>
      <c r="H65" s="62"/>
      <c r="I65" s="62"/>
      <c r="J65" s="62"/>
      <c r="K65" s="62"/>
      <c r="L65" s="62"/>
      <c r="M65" s="62"/>
      <c r="N65" s="62"/>
      <c r="O65" s="62"/>
      <c r="P65" s="62"/>
      <c r="Q65" s="62"/>
    </row>
    <row r="66" spans="1:18" ht="25.5">
      <c r="A66" s="58" t="s">
        <v>28</v>
      </c>
      <c r="B66" s="59"/>
      <c r="C66" s="72" t="s">
        <v>2632</v>
      </c>
      <c r="D66" s="59"/>
      <c r="E66" s="61"/>
      <c r="F66" s="62">
        <v>0</v>
      </c>
      <c r="G66" s="62"/>
      <c r="H66" s="62"/>
      <c r="I66" s="62"/>
      <c r="J66" s="62"/>
      <c r="K66" s="62"/>
      <c r="L66" s="62"/>
      <c r="M66" s="62"/>
      <c r="N66" s="62"/>
      <c r="O66" s="62"/>
      <c r="P66" s="62"/>
      <c r="Q66" s="62"/>
    </row>
    <row r="67" spans="1:18" ht="38.25" outlineLevel="1">
      <c r="A67" s="58">
        <v>38</v>
      </c>
      <c r="B67" s="59" t="s">
        <v>158</v>
      </c>
      <c r="C67" s="60" t="s">
        <v>550</v>
      </c>
      <c r="D67" s="59"/>
      <c r="E67" s="61" t="s">
        <v>55</v>
      </c>
      <c r="F67" s="62">
        <v>31.2</v>
      </c>
      <c r="G67" s="62"/>
      <c r="H67" s="62"/>
      <c r="I67" s="62"/>
      <c r="J67" s="62"/>
      <c r="K67" s="62"/>
      <c r="L67" s="62"/>
      <c r="M67" s="62"/>
      <c r="N67" s="62"/>
      <c r="O67" s="62"/>
      <c r="P67" s="62"/>
      <c r="Q67" s="62"/>
    </row>
    <row r="68" spans="1:18" ht="38.25" outlineLevel="1">
      <c r="A68" s="58">
        <v>39</v>
      </c>
      <c r="B68" s="59" t="s">
        <v>158</v>
      </c>
      <c r="C68" s="60" t="s">
        <v>551</v>
      </c>
      <c r="D68" s="59"/>
      <c r="E68" s="61" t="s">
        <v>583</v>
      </c>
      <c r="F68" s="62">
        <v>127</v>
      </c>
      <c r="G68" s="62"/>
      <c r="H68" s="62"/>
      <c r="I68" s="62"/>
      <c r="J68" s="62"/>
      <c r="K68" s="62"/>
      <c r="L68" s="62"/>
      <c r="M68" s="62"/>
      <c r="N68" s="62"/>
      <c r="O68" s="62"/>
      <c r="P68" s="62"/>
      <c r="Q68" s="62"/>
    </row>
    <row r="69" spans="1:18" outlineLevel="1">
      <c r="A69" s="58">
        <v>40</v>
      </c>
      <c r="B69" s="130" t="s">
        <v>158</v>
      </c>
      <c r="C69" s="131" t="s">
        <v>2630</v>
      </c>
      <c r="D69" s="59"/>
      <c r="E69" s="130" t="s">
        <v>59</v>
      </c>
      <c r="F69" s="132">
        <v>1</v>
      </c>
      <c r="G69" s="62"/>
      <c r="H69" s="62"/>
      <c r="I69" s="62"/>
      <c r="J69" s="62"/>
      <c r="K69" s="62"/>
      <c r="L69" s="62"/>
      <c r="M69" s="62"/>
      <c r="N69" s="62"/>
      <c r="O69" s="62"/>
      <c r="P69" s="62"/>
      <c r="Q69" s="62"/>
    </row>
    <row r="70" spans="1:18" outlineLevel="1">
      <c r="A70" s="58">
        <v>41</v>
      </c>
      <c r="B70" s="130" t="s">
        <v>158</v>
      </c>
      <c r="C70" s="131" t="s">
        <v>2631</v>
      </c>
      <c r="D70" s="59"/>
      <c r="E70" s="130" t="s">
        <v>59</v>
      </c>
      <c r="F70" s="132">
        <v>1</v>
      </c>
      <c r="G70" s="62"/>
      <c r="H70" s="62"/>
      <c r="I70" s="62"/>
      <c r="J70" s="62"/>
      <c r="K70" s="62"/>
      <c r="L70" s="62"/>
      <c r="M70" s="62"/>
      <c r="N70" s="62"/>
      <c r="O70" s="62"/>
      <c r="P70" s="62"/>
      <c r="Q70" s="62"/>
    </row>
    <row r="71" spans="1:18" outlineLevel="1">
      <c r="A71" s="58" t="s">
        <v>28</v>
      </c>
      <c r="B71" s="59"/>
      <c r="C71" s="60"/>
      <c r="D71" s="59"/>
      <c r="E71" s="61"/>
      <c r="F71" s="62">
        <v>0</v>
      </c>
      <c r="G71" s="62"/>
      <c r="H71" s="62"/>
      <c r="I71" s="62"/>
      <c r="J71" s="62"/>
      <c r="K71" s="62"/>
      <c r="L71" s="62"/>
      <c r="M71" s="62"/>
      <c r="N71" s="62"/>
      <c r="O71" s="62"/>
      <c r="P71" s="62"/>
      <c r="Q71" s="62"/>
    </row>
    <row r="72" spans="1:18" collapsed="1">
      <c r="A72" s="58" t="s">
        <v>28</v>
      </c>
      <c r="B72" s="59"/>
      <c r="C72" s="93" t="s">
        <v>572</v>
      </c>
      <c r="D72" s="59"/>
      <c r="E72" s="61"/>
      <c r="F72" s="62">
        <v>0</v>
      </c>
      <c r="G72" s="62"/>
      <c r="H72" s="62"/>
      <c r="I72" s="62"/>
      <c r="J72" s="62"/>
      <c r="K72" s="62"/>
      <c r="L72" s="62"/>
      <c r="M72" s="62"/>
      <c r="N72" s="62"/>
      <c r="O72" s="62"/>
      <c r="P72" s="62"/>
      <c r="Q72" s="62"/>
    </row>
    <row r="73" spans="1:18" ht="25.5">
      <c r="A73" s="58" t="s">
        <v>28</v>
      </c>
      <c r="B73" s="59"/>
      <c r="C73" s="162" t="s">
        <v>2298</v>
      </c>
      <c r="D73" s="59"/>
      <c r="E73" s="61"/>
      <c r="F73" s="62">
        <v>0</v>
      </c>
      <c r="G73" s="62"/>
      <c r="H73" s="62"/>
      <c r="I73" s="62"/>
      <c r="J73" s="62"/>
      <c r="K73" s="62"/>
      <c r="L73" s="62"/>
      <c r="M73" s="62"/>
      <c r="N73" s="62"/>
      <c r="O73" s="62"/>
      <c r="P73" s="62"/>
      <c r="Q73" s="62"/>
    </row>
    <row r="74" spans="1:18" ht="25.5">
      <c r="A74" s="58">
        <v>42</v>
      </c>
      <c r="B74" s="59" t="s">
        <v>506</v>
      </c>
      <c r="C74" s="60" t="s">
        <v>574</v>
      </c>
      <c r="D74" s="59"/>
      <c r="E74" s="61" t="s">
        <v>57</v>
      </c>
      <c r="F74" s="62">
        <v>346</v>
      </c>
      <c r="G74" s="62"/>
      <c r="H74" s="62"/>
      <c r="I74" s="62"/>
      <c r="J74" s="62"/>
      <c r="K74" s="62"/>
      <c r="L74" s="62"/>
      <c r="M74" s="62"/>
      <c r="N74" s="62"/>
      <c r="O74" s="62"/>
      <c r="P74" s="62"/>
      <c r="Q74" s="62"/>
    </row>
    <row r="75" spans="1:18">
      <c r="A75" s="58" t="s">
        <v>28</v>
      </c>
      <c r="B75" s="59"/>
      <c r="C75" s="60"/>
      <c r="D75" s="59"/>
      <c r="E75" s="61"/>
      <c r="F75" s="62">
        <v>0</v>
      </c>
      <c r="G75" s="62"/>
      <c r="H75" s="62"/>
      <c r="I75" s="62"/>
      <c r="J75" s="62"/>
      <c r="K75" s="62"/>
      <c r="L75" s="62"/>
      <c r="M75" s="62"/>
      <c r="N75" s="62"/>
      <c r="O75" s="62"/>
      <c r="P75" s="62"/>
      <c r="Q75" s="62"/>
    </row>
    <row r="76" spans="1:18">
      <c r="A76" s="58" t="s">
        <v>28</v>
      </c>
      <c r="B76" s="59"/>
      <c r="C76" s="93" t="s">
        <v>2828</v>
      </c>
      <c r="D76" s="59"/>
      <c r="E76" s="61"/>
      <c r="F76" s="62">
        <v>0</v>
      </c>
      <c r="G76" s="62"/>
      <c r="H76" s="62"/>
      <c r="I76" s="62"/>
      <c r="J76" s="62"/>
      <c r="K76" s="62"/>
      <c r="L76" s="62"/>
      <c r="M76" s="62"/>
      <c r="N76" s="62"/>
      <c r="O76" s="62"/>
      <c r="P76" s="62"/>
      <c r="Q76" s="62"/>
    </row>
    <row r="77" spans="1:18" s="120" customFormat="1">
      <c r="A77" s="58" t="s">
        <v>28</v>
      </c>
      <c r="B77" s="117"/>
      <c r="C77" s="163" t="s">
        <v>572</v>
      </c>
      <c r="D77" s="117"/>
      <c r="E77" s="118"/>
      <c r="F77" s="119">
        <v>0</v>
      </c>
      <c r="G77" s="62"/>
      <c r="H77" s="119"/>
      <c r="I77" s="119"/>
      <c r="J77" s="62"/>
      <c r="K77" s="62"/>
      <c r="L77" s="119"/>
      <c r="M77" s="119"/>
      <c r="N77" s="119"/>
      <c r="O77" s="119"/>
      <c r="P77" s="119"/>
      <c r="Q77" s="119"/>
      <c r="R77" s="44"/>
    </row>
    <row r="78" spans="1:18" s="120" customFormat="1">
      <c r="A78" s="58" t="s">
        <v>28</v>
      </c>
      <c r="B78" s="117"/>
      <c r="C78" s="73" t="s">
        <v>2633</v>
      </c>
      <c r="D78" s="117"/>
      <c r="E78" s="118"/>
      <c r="F78" s="119">
        <v>0</v>
      </c>
      <c r="G78" s="62"/>
      <c r="H78" s="119"/>
      <c r="I78" s="119"/>
      <c r="J78" s="62"/>
      <c r="K78" s="62"/>
      <c r="L78" s="119"/>
      <c r="M78" s="119"/>
      <c r="N78" s="119"/>
      <c r="O78" s="119"/>
      <c r="P78" s="119"/>
      <c r="Q78" s="119"/>
      <c r="R78" s="44"/>
    </row>
    <row r="79" spans="1:18" s="120" customFormat="1" ht="25.5">
      <c r="A79" s="58">
        <v>44</v>
      </c>
      <c r="B79" s="117" t="s">
        <v>506</v>
      </c>
      <c r="C79" s="71" t="s">
        <v>575</v>
      </c>
      <c r="D79" s="117"/>
      <c r="E79" s="118" t="s">
        <v>57</v>
      </c>
      <c r="F79" s="119">
        <v>6</v>
      </c>
      <c r="G79" s="62"/>
      <c r="H79" s="62"/>
      <c r="I79" s="119"/>
      <c r="J79" s="62"/>
      <c r="K79" s="62"/>
      <c r="L79" s="119"/>
      <c r="M79" s="119"/>
      <c r="N79" s="119"/>
      <c r="O79" s="119"/>
      <c r="P79" s="119"/>
      <c r="Q79" s="119"/>
      <c r="R79" s="44"/>
    </row>
    <row r="80" spans="1:18">
      <c r="A80" s="58" t="s">
        <v>28</v>
      </c>
      <c r="B80" s="59"/>
      <c r="C80" s="60"/>
      <c r="D80" s="59"/>
      <c r="E80" s="61"/>
      <c r="F80" s="62">
        <v>0</v>
      </c>
      <c r="G80" s="62"/>
      <c r="H80" s="62"/>
      <c r="I80" s="62"/>
      <c r="J80" s="62"/>
      <c r="K80" s="62"/>
      <c r="L80" s="62"/>
      <c r="M80" s="62"/>
      <c r="N80" s="62"/>
      <c r="O80" s="62"/>
      <c r="P80" s="62"/>
      <c r="Q80" s="62"/>
    </row>
    <row r="81" spans="1:17" ht="25.5">
      <c r="A81" s="58" t="s">
        <v>28</v>
      </c>
      <c r="B81" s="59"/>
      <c r="C81" s="72" t="s">
        <v>2827</v>
      </c>
      <c r="D81" s="59"/>
      <c r="E81" s="61"/>
      <c r="F81" s="62">
        <v>0</v>
      </c>
      <c r="G81" s="62"/>
      <c r="H81" s="62"/>
      <c r="I81" s="62"/>
      <c r="J81" s="62"/>
      <c r="K81" s="62"/>
      <c r="L81" s="62"/>
      <c r="M81" s="62"/>
      <c r="N81" s="62"/>
      <c r="O81" s="62"/>
      <c r="P81" s="62"/>
      <c r="Q81" s="62"/>
    </row>
    <row r="82" spans="1:17">
      <c r="A82" s="58">
        <v>45</v>
      </c>
      <c r="B82" s="59" t="s">
        <v>506</v>
      </c>
      <c r="C82" s="92" t="s">
        <v>2300</v>
      </c>
      <c r="D82" s="59"/>
      <c r="E82" s="61" t="s">
        <v>57</v>
      </c>
      <c r="F82" s="62">
        <v>1</v>
      </c>
      <c r="G82" s="62"/>
      <c r="H82" s="62"/>
      <c r="I82" s="62"/>
      <c r="J82" s="62"/>
      <c r="K82" s="62"/>
      <c r="L82" s="62"/>
      <c r="M82" s="62"/>
      <c r="N82" s="62"/>
      <c r="O82" s="62"/>
      <c r="P82" s="62"/>
      <c r="Q82" s="62"/>
    </row>
    <row r="83" spans="1:17" ht="25.5">
      <c r="A83" s="58">
        <v>46</v>
      </c>
      <c r="B83" s="59" t="s">
        <v>506</v>
      </c>
      <c r="C83" s="60" t="s">
        <v>576</v>
      </c>
      <c r="D83" s="59"/>
      <c r="E83" s="61" t="s">
        <v>57</v>
      </c>
      <c r="F83" s="62">
        <v>1</v>
      </c>
      <c r="G83" s="62"/>
      <c r="H83" s="62"/>
      <c r="I83" s="62"/>
      <c r="J83" s="62"/>
      <c r="K83" s="62"/>
      <c r="L83" s="62"/>
      <c r="M83" s="62"/>
      <c r="N83" s="62"/>
      <c r="O83" s="62"/>
      <c r="P83" s="62"/>
      <c r="Q83" s="62"/>
    </row>
    <row r="84" spans="1:17" ht="25.5">
      <c r="A84" s="58">
        <v>47</v>
      </c>
      <c r="B84" s="59" t="s">
        <v>506</v>
      </c>
      <c r="C84" s="60" t="s">
        <v>577</v>
      </c>
      <c r="D84" s="59"/>
      <c r="E84" s="61" t="s">
        <v>57</v>
      </c>
      <c r="F84" s="62">
        <v>1</v>
      </c>
      <c r="G84" s="62"/>
      <c r="H84" s="62"/>
      <c r="I84" s="62"/>
      <c r="J84" s="62"/>
      <c r="K84" s="62"/>
      <c r="L84" s="62"/>
      <c r="M84" s="62"/>
      <c r="N84" s="62"/>
      <c r="O84" s="62"/>
      <c r="P84" s="62"/>
      <c r="Q84" s="62"/>
    </row>
    <row r="85" spans="1:17">
      <c r="A85" s="58">
        <v>48</v>
      </c>
      <c r="B85" s="59" t="s">
        <v>506</v>
      </c>
      <c r="C85" s="60" t="s">
        <v>578</v>
      </c>
      <c r="D85" s="59"/>
      <c r="E85" s="61" t="s">
        <v>56</v>
      </c>
      <c r="F85" s="62">
        <v>64</v>
      </c>
      <c r="G85" s="62"/>
      <c r="H85" s="62"/>
      <c r="I85" s="62"/>
      <c r="J85" s="62"/>
      <c r="K85" s="62"/>
      <c r="L85" s="62"/>
      <c r="M85" s="62"/>
      <c r="N85" s="62"/>
      <c r="O85" s="62"/>
      <c r="P85" s="62"/>
      <c r="Q85" s="62"/>
    </row>
    <row r="86" spans="1:17">
      <c r="A86" s="58">
        <v>49</v>
      </c>
      <c r="B86" s="59" t="s">
        <v>506</v>
      </c>
      <c r="C86" s="60" t="s">
        <v>579</v>
      </c>
      <c r="D86" s="59"/>
      <c r="E86" s="61" t="s">
        <v>57</v>
      </c>
      <c r="F86" s="62">
        <v>3</v>
      </c>
      <c r="G86" s="62"/>
      <c r="H86" s="62"/>
      <c r="I86" s="62"/>
      <c r="J86" s="62"/>
      <c r="K86" s="62"/>
      <c r="L86" s="62"/>
      <c r="M86" s="62"/>
      <c r="N86" s="62"/>
      <c r="O86" s="62"/>
      <c r="P86" s="62"/>
      <c r="Q86" s="62"/>
    </row>
    <row r="87" spans="1:17" ht="25.5">
      <c r="A87" s="58">
        <v>50</v>
      </c>
      <c r="B87" s="59" t="s">
        <v>506</v>
      </c>
      <c r="C87" s="60" t="s">
        <v>580</v>
      </c>
      <c r="D87" s="59"/>
      <c r="E87" s="61" t="s">
        <v>56</v>
      </c>
      <c r="F87" s="62">
        <v>55.5</v>
      </c>
      <c r="G87" s="62"/>
      <c r="H87" s="62"/>
      <c r="I87" s="62"/>
      <c r="J87" s="62"/>
      <c r="K87" s="62"/>
      <c r="L87" s="62"/>
      <c r="M87" s="62"/>
      <c r="N87" s="62"/>
      <c r="O87" s="62"/>
      <c r="P87" s="62"/>
      <c r="Q87" s="62"/>
    </row>
    <row r="88" spans="1:17">
      <c r="A88" s="58">
        <v>51</v>
      </c>
      <c r="B88" s="59" t="s">
        <v>506</v>
      </c>
      <c r="C88" s="60" t="s">
        <v>581</v>
      </c>
      <c r="D88" s="59"/>
      <c r="E88" s="61" t="s">
        <v>57</v>
      </c>
      <c r="F88" s="62">
        <v>3</v>
      </c>
      <c r="G88" s="62"/>
      <c r="H88" s="62"/>
      <c r="I88" s="62"/>
      <c r="J88" s="62"/>
      <c r="K88" s="62"/>
      <c r="L88" s="62"/>
      <c r="M88" s="62"/>
      <c r="N88" s="62"/>
      <c r="O88" s="62"/>
      <c r="P88" s="62"/>
      <c r="Q88" s="62"/>
    </row>
    <row r="89" spans="1:17">
      <c r="A89" s="83"/>
      <c r="B89" s="82"/>
      <c r="C89" s="85"/>
      <c r="D89" s="82"/>
      <c r="E89" s="86"/>
      <c r="F89" s="87"/>
      <c r="G89" s="62"/>
      <c r="H89" s="87"/>
      <c r="I89" s="62"/>
      <c r="J89" s="62"/>
      <c r="K89" s="62"/>
      <c r="L89" s="62"/>
      <c r="M89" s="62"/>
      <c r="N89" s="62"/>
      <c r="O89" s="62"/>
      <c r="P89" s="62"/>
      <c r="Q89" s="62"/>
    </row>
    <row r="90" spans="1:17">
      <c r="A90" s="83"/>
      <c r="B90" s="82"/>
      <c r="C90" s="88" t="s">
        <v>2422</v>
      </c>
      <c r="D90" s="82"/>
      <c r="E90" s="86"/>
      <c r="F90" s="87"/>
      <c r="G90" s="62"/>
      <c r="H90" s="87"/>
      <c r="I90" s="62"/>
      <c r="J90" s="62"/>
      <c r="K90" s="62"/>
      <c r="L90" s="62"/>
      <c r="M90" s="62"/>
      <c r="N90" s="62"/>
      <c r="O90" s="62"/>
      <c r="P90" s="62"/>
      <c r="Q90" s="62"/>
    </row>
    <row r="91" spans="1:17" ht="38.25">
      <c r="A91" s="83"/>
      <c r="B91" s="82"/>
      <c r="C91" s="89" t="s">
        <v>2553</v>
      </c>
      <c r="D91" s="82"/>
      <c r="E91" s="86"/>
      <c r="F91" s="87"/>
      <c r="G91" s="62"/>
      <c r="H91" s="87"/>
      <c r="I91" s="62"/>
      <c r="J91" s="62"/>
      <c r="K91" s="62"/>
      <c r="L91" s="62"/>
      <c r="M91" s="62"/>
      <c r="N91" s="62"/>
      <c r="O91" s="62"/>
      <c r="P91" s="62"/>
      <c r="Q91" s="62"/>
    </row>
    <row r="92" spans="1:17">
      <c r="A92" s="83">
        <v>52</v>
      </c>
      <c r="B92" s="59" t="s">
        <v>506</v>
      </c>
      <c r="C92" s="85" t="s">
        <v>2423</v>
      </c>
      <c r="D92" s="82"/>
      <c r="E92" s="86" t="s">
        <v>56</v>
      </c>
      <c r="F92" s="87">
        <v>82.49</v>
      </c>
      <c r="G92" s="62"/>
      <c r="H92" s="62"/>
      <c r="I92" s="62"/>
      <c r="J92" s="62"/>
      <c r="K92" s="62"/>
      <c r="L92" s="62"/>
      <c r="M92" s="62"/>
      <c r="N92" s="62"/>
      <c r="O92" s="62"/>
      <c r="P92" s="62"/>
      <c r="Q92" s="62"/>
    </row>
    <row r="93" spans="1:17">
      <c r="A93" s="83">
        <v>53</v>
      </c>
      <c r="B93" s="59" t="s">
        <v>506</v>
      </c>
      <c r="C93" s="85" t="s">
        <v>2424</v>
      </c>
      <c r="D93" s="82"/>
      <c r="E93" s="86" t="s">
        <v>56</v>
      </c>
      <c r="F93" s="87">
        <v>94.03</v>
      </c>
      <c r="G93" s="62"/>
      <c r="H93" s="62"/>
      <c r="I93" s="62"/>
      <c r="J93" s="62"/>
      <c r="K93" s="62"/>
      <c r="L93" s="62"/>
      <c r="M93" s="62"/>
      <c r="N93" s="62"/>
      <c r="O93" s="62"/>
      <c r="P93" s="62"/>
      <c r="Q93" s="62"/>
    </row>
    <row r="94" spans="1:17">
      <c r="A94" s="83">
        <v>54</v>
      </c>
      <c r="B94" s="59" t="s">
        <v>506</v>
      </c>
      <c r="C94" s="85" t="s">
        <v>2425</v>
      </c>
      <c r="D94" s="82"/>
      <c r="E94" s="86" t="s">
        <v>56</v>
      </c>
      <c r="F94" s="87">
        <v>37.46</v>
      </c>
      <c r="G94" s="62"/>
      <c r="H94" s="62"/>
      <c r="I94" s="62"/>
      <c r="J94" s="62"/>
      <c r="K94" s="62"/>
      <c r="L94" s="62"/>
      <c r="M94" s="62"/>
      <c r="N94" s="62"/>
      <c r="O94" s="62"/>
      <c r="P94" s="62"/>
      <c r="Q94" s="62"/>
    </row>
    <row r="95" spans="1:17" ht="25.5">
      <c r="A95" s="83"/>
      <c r="B95" s="82"/>
      <c r="C95" s="89" t="s">
        <v>2554</v>
      </c>
      <c r="D95" s="82"/>
      <c r="E95" s="86"/>
      <c r="F95" s="87"/>
      <c r="G95" s="62"/>
      <c r="H95" s="87"/>
      <c r="I95" s="62"/>
      <c r="J95" s="62"/>
      <c r="K95" s="62"/>
      <c r="L95" s="62"/>
      <c r="M95" s="62"/>
      <c r="N95" s="62"/>
      <c r="O95" s="62"/>
      <c r="P95" s="62"/>
      <c r="Q95" s="62"/>
    </row>
    <row r="96" spans="1:17">
      <c r="A96" s="83">
        <v>55</v>
      </c>
      <c r="B96" s="59" t="s">
        <v>506</v>
      </c>
      <c r="C96" s="85" t="s">
        <v>2423</v>
      </c>
      <c r="D96" s="82"/>
      <c r="E96" s="86" t="s">
        <v>56</v>
      </c>
      <c r="F96" s="87">
        <v>266.89</v>
      </c>
      <c r="G96" s="62"/>
      <c r="H96" s="62"/>
      <c r="I96" s="62"/>
      <c r="J96" s="62"/>
      <c r="K96" s="62"/>
      <c r="L96" s="62"/>
      <c r="M96" s="62"/>
      <c r="N96" s="62"/>
      <c r="O96" s="62"/>
      <c r="P96" s="62"/>
      <c r="Q96" s="62"/>
    </row>
    <row r="97" spans="1:17">
      <c r="A97" s="83">
        <v>56</v>
      </c>
      <c r="B97" s="59" t="s">
        <v>506</v>
      </c>
      <c r="C97" s="85" t="s">
        <v>2425</v>
      </c>
      <c r="D97" s="82"/>
      <c r="E97" s="86" t="s">
        <v>56</v>
      </c>
      <c r="F97" s="87">
        <v>259.93</v>
      </c>
      <c r="G97" s="62"/>
      <c r="H97" s="62"/>
      <c r="I97" s="62"/>
      <c r="J97" s="62"/>
      <c r="K97" s="62"/>
      <c r="L97" s="62"/>
      <c r="M97" s="62"/>
      <c r="N97" s="62"/>
      <c r="O97" s="62"/>
      <c r="P97" s="62"/>
      <c r="Q97" s="62"/>
    </row>
    <row r="98" spans="1:17" ht="25.5">
      <c r="A98" s="83"/>
      <c r="B98" s="82"/>
      <c r="C98" s="89" t="s">
        <v>2555</v>
      </c>
      <c r="D98" s="82"/>
      <c r="E98" s="86"/>
      <c r="F98" s="87"/>
      <c r="G98" s="62"/>
      <c r="H98" s="87"/>
      <c r="I98" s="62"/>
      <c r="J98" s="62"/>
      <c r="K98" s="62"/>
      <c r="L98" s="62"/>
      <c r="M98" s="62"/>
      <c r="N98" s="62"/>
      <c r="O98" s="62"/>
      <c r="P98" s="62"/>
      <c r="Q98" s="62"/>
    </row>
    <row r="99" spans="1:17">
      <c r="A99" s="83">
        <v>57</v>
      </c>
      <c r="B99" s="59" t="s">
        <v>506</v>
      </c>
      <c r="C99" s="85" t="s">
        <v>2425</v>
      </c>
      <c r="D99" s="82"/>
      <c r="E99" s="86" t="s">
        <v>56</v>
      </c>
      <c r="F99" s="87">
        <v>106.42</v>
      </c>
      <c r="G99" s="62"/>
      <c r="H99" s="62"/>
      <c r="I99" s="62"/>
      <c r="J99" s="62"/>
      <c r="K99" s="62"/>
      <c r="L99" s="62"/>
      <c r="M99" s="62"/>
      <c r="N99" s="62"/>
      <c r="O99" s="62"/>
      <c r="P99" s="62"/>
      <c r="Q99" s="62"/>
    </row>
    <row r="100" spans="1:17">
      <c r="A100" s="83"/>
      <c r="B100" s="82"/>
      <c r="C100" s="85"/>
      <c r="D100" s="82"/>
      <c r="E100" s="86"/>
      <c r="F100" s="87"/>
      <c r="G100" s="62"/>
      <c r="H100" s="87"/>
      <c r="I100" s="62"/>
      <c r="J100" s="62"/>
      <c r="K100" s="62"/>
      <c r="L100" s="62"/>
      <c r="M100" s="62"/>
      <c r="N100" s="62"/>
      <c r="O100" s="62"/>
      <c r="P100" s="62"/>
      <c r="Q100" s="62"/>
    </row>
    <row r="101" spans="1:17" ht="25.5">
      <c r="A101" s="149"/>
      <c r="B101" s="134"/>
      <c r="C101" s="164" t="s">
        <v>2557</v>
      </c>
      <c r="D101" s="134"/>
      <c r="E101" s="134"/>
      <c r="F101" s="135"/>
      <c r="G101" s="62"/>
      <c r="H101" s="87"/>
      <c r="I101" s="62"/>
      <c r="J101" s="62"/>
      <c r="K101" s="62"/>
      <c r="L101" s="62"/>
      <c r="M101" s="62"/>
      <c r="N101" s="62"/>
      <c r="O101" s="62"/>
      <c r="P101" s="62"/>
      <c r="Q101" s="62"/>
    </row>
    <row r="102" spans="1:17" ht="38.25">
      <c r="A102" s="149">
        <v>58</v>
      </c>
      <c r="B102" s="130" t="s">
        <v>506</v>
      </c>
      <c r="C102" s="133" t="s">
        <v>2558</v>
      </c>
      <c r="D102" s="134"/>
      <c r="E102" s="134" t="s">
        <v>59</v>
      </c>
      <c r="F102" s="135">
        <v>1</v>
      </c>
      <c r="G102" s="62"/>
      <c r="H102" s="62"/>
      <c r="I102" s="62"/>
      <c r="J102" s="62"/>
      <c r="K102" s="62"/>
      <c r="L102" s="62"/>
      <c r="M102" s="62"/>
      <c r="N102" s="62"/>
      <c r="O102" s="62"/>
      <c r="P102" s="62"/>
      <c r="Q102" s="62"/>
    </row>
    <row r="103" spans="1:17">
      <c r="A103" s="149">
        <v>59</v>
      </c>
      <c r="B103" s="130" t="s">
        <v>506</v>
      </c>
      <c r="C103" s="133" t="s">
        <v>2559</v>
      </c>
      <c r="D103" s="134"/>
      <c r="E103" s="134" t="s">
        <v>59</v>
      </c>
      <c r="F103" s="135">
        <v>1</v>
      </c>
      <c r="G103" s="62"/>
      <c r="H103" s="62"/>
      <c r="I103" s="62"/>
      <c r="J103" s="62"/>
      <c r="K103" s="62"/>
      <c r="L103" s="62"/>
      <c r="M103" s="62"/>
      <c r="N103" s="62"/>
      <c r="O103" s="62"/>
      <c r="P103" s="62"/>
      <c r="Q103" s="62"/>
    </row>
    <row r="104" spans="1:17">
      <c r="A104" s="149">
        <v>60</v>
      </c>
      <c r="B104" s="130" t="s">
        <v>506</v>
      </c>
      <c r="C104" s="133" t="s">
        <v>2560</v>
      </c>
      <c r="D104" s="134"/>
      <c r="E104" s="134" t="s">
        <v>59</v>
      </c>
      <c r="F104" s="135">
        <v>1</v>
      </c>
      <c r="G104" s="62"/>
      <c r="H104" s="62"/>
      <c r="I104" s="62"/>
      <c r="J104" s="62"/>
      <c r="K104" s="62"/>
      <c r="L104" s="62"/>
      <c r="M104" s="62"/>
      <c r="N104" s="62"/>
      <c r="O104" s="62"/>
      <c r="P104" s="62"/>
      <c r="Q104" s="62"/>
    </row>
    <row r="105" spans="1:17">
      <c r="A105" s="58" t="s">
        <v>28</v>
      </c>
      <c r="B105" s="59"/>
      <c r="C105" s="60"/>
      <c r="D105" s="59"/>
      <c r="E105" s="61"/>
      <c r="F105" s="62">
        <v>0</v>
      </c>
      <c r="G105" s="62">
        <v>0</v>
      </c>
      <c r="H105" s="62">
        <v>0</v>
      </c>
      <c r="I105" s="62">
        <f t="shared" ref="I105" si="5">+ROUND(H105*G105,2)</f>
        <v>0</v>
      </c>
      <c r="J105" s="62">
        <v>0</v>
      </c>
      <c r="K105" s="62">
        <v>0</v>
      </c>
      <c r="L105" s="62">
        <f t="shared" ref="L105" si="6">+I105+J105+K105</f>
        <v>0</v>
      </c>
      <c r="M105" s="62">
        <f t="shared" ref="M105" si="7">+ROUND(G105*$F105,2)</f>
        <v>0</v>
      </c>
      <c r="N105" s="62">
        <f t="shared" ref="N105" si="8">+ROUND(I105*$F105,2)</f>
        <v>0</v>
      </c>
      <c r="O105" s="62">
        <f t="shared" ref="O105" si="9">+ROUND(J105*$F105,2)</f>
        <v>0</v>
      </c>
      <c r="P105" s="62">
        <f t="shared" ref="P105" si="10">+ROUND(K105*$F105,2)</f>
        <v>0</v>
      </c>
      <c r="Q105" s="62">
        <f t="shared" ref="Q105" si="11">+N105+O105+P105</f>
        <v>0</v>
      </c>
    </row>
    <row r="106" spans="1:17">
      <c r="A106" s="63"/>
      <c r="B106" s="63"/>
      <c r="C106" s="64" t="s">
        <v>52</v>
      </c>
      <c r="D106" s="63"/>
      <c r="E106" s="63"/>
      <c r="F106" s="65"/>
      <c r="G106" s="65"/>
      <c r="H106" s="65"/>
      <c r="I106" s="65"/>
      <c r="J106" s="65"/>
      <c r="K106" s="65"/>
      <c r="L106" s="65"/>
      <c r="M106" s="65">
        <f>SUM(M9:M105)</f>
        <v>0</v>
      </c>
      <c r="N106" s="65">
        <f>SUM(N9:N105)</f>
        <v>0</v>
      </c>
      <c r="O106" s="65">
        <f>SUM(O9:O105)</f>
        <v>0</v>
      </c>
      <c r="P106" s="65">
        <f>SUM(P9:P105)</f>
        <v>0</v>
      </c>
      <c r="Q106" s="65">
        <f>SUM(Q9:Q105)</f>
        <v>0</v>
      </c>
    </row>
    <row r="107" spans="1:17">
      <c r="A107" s="66"/>
      <c r="B107" s="66"/>
      <c r="C107" s="92" t="s">
        <v>2198</v>
      </c>
      <c r="D107" s="66"/>
      <c r="E107" s="66" t="s">
        <v>60</v>
      </c>
      <c r="F107" s="127">
        <f>' 1-1'!$F$35</f>
        <v>0</v>
      </c>
      <c r="G107" s="68"/>
      <c r="H107" s="68"/>
      <c r="I107" s="68"/>
      <c r="J107" s="68"/>
      <c r="K107" s="68"/>
      <c r="L107" s="68"/>
      <c r="M107" s="68"/>
      <c r="N107" s="68"/>
      <c r="O107" s="62">
        <f>ROUND(O106*F107%,2)</f>
        <v>0</v>
      </c>
      <c r="P107" s="68"/>
      <c r="Q107" s="62">
        <f>O107</f>
        <v>0</v>
      </c>
    </row>
    <row r="108" spans="1:17">
      <c r="A108" s="63"/>
      <c r="B108" s="63"/>
      <c r="C108" s="64" t="s">
        <v>2542</v>
      </c>
      <c r="D108" s="63"/>
      <c r="E108" s="63" t="s">
        <v>61</v>
      </c>
      <c r="F108" s="65"/>
      <c r="G108" s="65"/>
      <c r="H108" s="65"/>
      <c r="I108" s="65"/>
      <c r="J108" s="65"/>
      <c r="K108" s="65"/>
      <c r="L108" s="65"/>
      <c r="M108" s="65">
        <f t="shared" ref="M108:Q108" si="12">SUM(M106:M107)</f>
        <v>0</v>
      </c>
      <c r="N108" s="65">
        <f t="shared" si="12"/>
        <v>0</v>
      </c>
      <c r="O108" s="65">
        <f t="shared" si="12"/>
        <v>0</v>
      </c>
      <c r="P108" s="65">
        <f t="shared" si="12"/>
        <v>0</v>
      </c>
      <c r="Q108" s="65">
        <f t="shared" si="12"/>
        <v>0</v>
      </c>
    </row>
  </sheetData>
  <autoFilter ref="A9:Q108"/>
  <mergeCells count="8">
    <mergeCell ref="G7:L7"/>
    <mergeCell ref="M7:Q7"/>
    <mergeCell ref="A7:A8"/>
    <mergeCell ref="B7:B8"/>
    <mergeCell ref="C7:C8"/>
    <mergeCell ref="D7:D8"/>
    <mergeCell ref="E7:E8"/>
    <mergeCell ref="F7:F8"/>
  </mergeCells>
  <conditionalFormatting sqref="C9:C94">
    <cfRule type="expression" dxfId="91" priority="5" stopIfTrue="1">
      <formula>#REF!="tx"</formula>
    </cfRule>
  </conditionalFormatting>
  <conditionalFormatting sqref="C95:C97">
    <cfRule type="expression" dxfId="90" priority="4" stopIfTrue="1">
      <formula>#REF!="tx"</formula>
    </cfRule>
  </conditionalFormatting>
  <conditionalFormatting sqref="C98:C104">
    <cfRule type="expression" dxfId="89" priority="3" stopIfTrue="1">
      <formula>#REF!="tx"</formula>
    </cfRule>
  </conditionalFormatting>
  <conditionalFormatting sqref="C105">
    <cfRule type="expression" dxfId="88" priority="423" stopIfTrue="1">
      <formula>#REF!="tx"</formula>
    </cfRule>
  </conditionalFormatting>
  <printOptions horizontalCentered="1"/>
  <pageMargins left="0.39" right="0.39" top="0.74" bottom="0.47" header="0.3" footer="0.3"/>
  <pageSetup paperSize="9" scale="90" fitToHeight="1000" orientation="landscape" horizont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9">
    <pageSetUpPr fitToPage="1"/>
  </sheetPr>
  <dimension ref="A1:Q161"/>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Row="1" outlineLevelCol="1"/>
  <cols>
    <col min="1" max="1" width="5.42578125" style="44" customWidth="1"/>
    <col min="2" max="2" width="8.5703125" style="44" bestFit="1" customWidth="1" outlineLevel="1"/>
    <col min="3" max="3" width="47.42578125" style="69" customWidth="1"/>
    <col min="4" max="4" width="48.28515625" style="44" hidden="1" customWidth="1" outlineLevel="1"/>
    <col min="5" max="5" width="5.2851562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2578</v>
      </c>
      <c r="D1" s="49"/>
      <c r="E1" s="48"/>
      <c r="F1" s="48"/>
      <c r="G1" s="48"/>
      <c r="H1" s="48"/>
      <c r="I1" s="48"/>
      <c r="J1" s="48"/>
      <c r="K1" s="48"/>
      <c r="L1" s="48"/>
      <c r="M1" s="48"/>
      <c r="N1" s="48"/>
      <c r="O1" s="48"/>
      <c r="P1" s="48"/>
      <c r="Q1" s="48"/>
    </row>
    <row r="2" spans="1:17" outlineLevel="1">
      <c r="A2" s="53" t="s">
        <v>2846</v>
      </c>
      <c r="B2" s="194"/>
      <c r="C2" s="195"/>
      <c r="D2" s="51"/>
      <c r="E2" s="51"/>
      <c r="F2" s="51"/>
      <c r="G2" s="51"/>
      <c r="H2" s="51"/>
      <c r="I2" s="51"/>
      <c r="J2" s="51"/>
      <c r="K2" s="51"/>
      <c r="L2" s="51"/>
      <c r="M2" s="51"/>
      <c r="N2" s="51"/>
      <c r="O2" s="51"/>
      <c r="P2" s="51"/>
      <c r="Q2" s="51"/>
    </row>
    <row r="3" spans="1:17" outlineLevel="1">
      <c r="A3" s="196" t="s">
        <v>2847</v>
      </c>
      <c r="B3" s="51"/>
      <c r="C3" s="52"/>
      <c r="D3" s="51"/>
      <c r="E3" s="51"/>
      <c r="F3" s="51"/>
      <c r="G3" s="51"/>
      <c r="H3" s="51"/>
      <c r="I3" s="51"/>
      <c r="J3" s="51"/>
      <c r="K3" s="51"/>
      <c r="L3" s="51"/>
      <c r="M3" s="51"/>
      <c r="N3" s="51"/>
      <c r="O3" s="51"/>
      <c r="P3" s="51"/>
      <c r="Q3" s="51"/>
    </row>
    <row r="4" spans="1:17" outlineLevel="1">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outlineLevel="1">
      <c r="A6" s="50" t="s">
        <v>265</v>
      </c>
      <c r="B6" s="51"/>
      <c r="C6" s="52"/>
      <c r="D6" s="51"/>
      <c r="E6" s="51"/>
      <c r="F6" s="51"/>
      <c r="G6" s="51"/>
      <c r="H6" s="51"/>
      <c r="I6" s="51"/>
      <c r="J6" s="51"/>
      <c r="K6" s="51"/>
      <c r="L6" s="51"/>
      <c r="M6" s="51"/>
      <c r="N6" s="51"/>
      <c r="O6" s="51"/>
      <c r="P6" s="57" t="s">
        <v>62</v>
      </c>
      <c r="Q6" s="104">
        <f>Q154</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c r="G9" s="62">
        <v>0</v>
      </c>
      <c r="H9" s="62"/>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572</v>
      </c>
      <c r="D10" s="59"/>
      <c r="E10" s="61"/>
      <c r="F10" s="62"/>
      <c r="G10" s="62">
        <v>0</v>
      </c>
      <c r="H10" s="62"/>
      <c r="I10" s="62">
        <f t="shared" ref="I10:I15" si="0">+ROUND(H10*G10,2)</f>
        <v>0</v>
      </c>
      <c r="J10" s="62">
        <v>0</v>
      </c>
      <c r="K10" s="62">
        <v>0</v>
      </c>
      <c r="L10" s="62">
        <f t="shared" ref="L10:L15" si="1">+I10+J10+K10</f>
        <v>0</v>
      </c>
      <c r="M10" s="62">
        <f t="shared" ref="M10:M15" si="2">+ROUND(G10*$F10,2)</f>
        <v>0</v>
      </c>
      <c r="N10" s="62">
        <f t="shared" ref="N10:N15" si="3">+ROUND(I10*$F10,2)</f>
        <v>0</v>
      </c>
      <c r="O10" s="62">
        <f t="shared" ref="O10:O15" si="4">+ROUND(J10*$F10,2)</f>
        <v>0</v>
      </c>
      <c r="P10" s="62">
        <f t="shared" ref="P10:P15" si="5">+ROUND(K10*$F10,2)</f>
        <v>0</v>
      </c>
      <c r="Q10" s="62">
        <f t="shared" ref="Q10:Q15" si="6">+N10+O10+P10</f>
        <v>0</v>
      </c>
    </row>
    <row r="11" spans="1:17" ht="25.5">
      <c r="A11" s="58" t="s">
        <v>28</v>
      </c>
      <c r="B11" s="59"/>
      <c r="C11" s="75" t="s">
        <v>573</v>
      </c>
      <c r="D11" s="59"/>
      <c r="E11" s="61"/>
      <c r="F11" s="62"/>
      <c r="G11" s="62">
        <v>0</v>
      </c>
      <c r="H11" s="62"/>
      <c r="I11" s="62">
        <f t="shared" si="0"/>
        <v>0</v>
      </c>
      <c r="J11" s="62">
        <v>0</v>
      </c>
      <c r="K11" s="62">
        <v>0</v>
      </c>
      <c r="L11" s="62">
        <f t="shared" si="1"/>
        <v>0</v>
      </c>
      <c r="M11" s="62">
        <f t="shared" si="2"/>
        <v>0</v>
      </c>
      <c r="N11" s="62">
        <f t="shared" si="3"/>
        <v>0</v>
      </c>
      <c r="O11" s="62">
        <f t="shared" si="4"/>
        <v>0</v>
      </c>
      <c r="P11" s="62">
        <f t="shared" si="5"/>
        <v>0</v>
      </c>
      <c r="Q11" s="62">
        <f t="shared" si="6"/>
        <v>0</v>
      </c>
    </row>
    <row r="12" spans="1:17" ht="165.75">
      <c r="A12" s="83"/>
      <c r="B12" s="82"/>
      <c r="C12" s="159" t="s">
        <v>2616</v>
      </c>
      <c r="D12" s="82"/>
      <c r="E12" s="86"/>
      <c r="F12" s="87"/>
      <c r="G12" s="62">
        <v>0</v>
      </c>
      <c r="H12" s="62"/>
      <c r="I12" s="62">
        <f t="shared" ref="I12" si="7">+ROUND(H12*G12,2)</f>
        <v>0</v>
      </c>
      <c r="J12" s="62">
        <v>0</v>
      </c>
      <c r="K12" s="62">
        <v>0</v>
      </c>
      <c r="L12" s="62">
        <f t="shared" ref="L12" si="8">+I12+J12+K12</f>
        <v>0</v>
      </c>
      <c r="M12" s="62">
        <f t="shared" ref="M12" si="9">+ROUND(G12*$F12,2)</f>
        <v>0</v>
      </c>
      <c r="N12" s="62">
        <f t="shared" ref="N12" si="10">+ROUND(I12*$F12,2)</f>
        <v>0</v>
      </c>
      <c r="O12" s="62">
        <f t="shared" ref="O12" si="11">+ROUND(J12*$F12,2)</f>
        <v>0</v>
      </c>
      <c r="P12" s="62">
        <f t="shared" ref="P12" si="12">+ROUND(K12*$F12,2)</f>
        <v>0</v>
      </c>
      <c r="Q12" s="62">
        <f t="shared" ref="Q12" si="13">+N12+O12+P12</f>
        <v>0</v>
      </c>
    </row>
    <row r="13" spans="1:17">
      <c r="A13" s="58" t="s">
        <v>28</v>
      </c>
      <c r="B13" s="59"/>
      <c r="C13" s="93" t="s">
        <v>2465</v>
      </c>
      <c r="D13" s="60"/>
      <c r="E13" s="61"/>
      <c r="F13" s="62"/>
      <c r="G13" s="62">
        <v>0</v>
      </c>
      <c r="H13" s="62"/>
      <c r="I13" s="62">
        <f t="shared" si="0"/>
        <v>0</v>
      </c>
      <c r="J13" s="62">
        <v>0</v>
      </c>
      <c r="K13" s="62">
        <v>0</v>
      </c>
      <c r="L13" s="62">
        <f t="shared" si="1"/>
        <v>0</v>
      </c>
      <c r="M13" s="62">
        <f t="shared" si="2"/>
        <v>0</v>
      </c>
      <c r="N13" s="62">
        <f t="shared" si="3"/>
        <v>0</v>
      </c>
      <c r="O13" s="62">
        <f t="shared" si="4"/>
        <v>0</v>
      </c>
      <c r="P13" s="62">
        <f t="shared" si="5"/>
        <v>0</v>
      </c>
      <c r="Q13" s="62">
        <f t="shared" si="6"/>
        <v>0</v>
      </c>
    </row>
    <row r="14" spans="1:17">
      <c r="A14" s="83"/>
      <c r="B14" s="82"/>
      <c r="C14" s="88" t="s">
        <v>2451</v>
      </c>
      <c r="D14" s="85"/>
      <c r="E14" s="86"/>
      <c r="F14" s="87"/>
      <c r="G14" s="62">
        <v>0</v>
      </c>
      <c r="H14" s="87"/>
      <c r="I14" s="62">
        <f t="shared" si="0"/>
        <v>0</v>
      </c>
      <c r="J14" s="62">
        <v>0</v>
      </c>
      <c r="K14" s="62">
        <v>0</v>
      </c>
      <c r="L14" s="62">
        <f t="shared" si="1"/>
        <v>0</v>
      </c>
      <c r="M14" s="62">
        <f t="shared" si="2"/>
        <v>0</v>
      </c>
      <c r="N14" s="62">
        <f t="shared" si="3"/>
        <v>0</v>
      </c>
      <c r="O14" s="62">
        <f t="shared" si="4"/>
        <v>0</v>
      </c>
      <c r="P14" s="62">
        <f t="shared" si="5"/>
        <v>0</v>
      </c>
      <c r="Q14" s="62">
        <f t="shared" si="6"/>
        <v>0</v>
      </c>
    </row>
    <row r="15" spans="1:17">
      <c r="A15" s="83"/>
      <c r="B15" s="82"/>
      <c r="C15" s="88" t="s">
        <v>2450</v>
      </c>
      <c r="D15" s="85"/>
      <c r="E15" s="86"/>
      <c r="F15" s="87"/>
      <c r="G15" s="62">
        <v>0</v>
      </c>
      <c r="H15" s="87"/>
      <c r="I15" s="62">
        <f t="shared" si="0"/>
        <v>0</v>
      </c>
      <c r="J15" s="62">
        <v>0</v>
      </c>
      <c r="K15" s="62">
        <v>0</v>
      </c>
      <c r="L15" s="62">
        <f t="shared" si="1"/>
        <v>0</v>
      </c>
      <c r="M15" s="62">
        <f t="shared" si="2"/>
        <v>0</v>
      </c>
      <c r="N15" s="62">
        <f t="shared" si="3"/>
        <v>0</v>
      </c>
      <c r="O15" s="62">
        <f t="shared" si="4"/>
        <v>0</v>
      </c>
      <c r="P15" s="62">
        <f t="shared" si="5"/>
        <v>0</v>
      </c>
      <c r="Q15" s="62">
        <f t="shared" si="6"/>
        <v>0</v>
      </c>
    </row>
    <row r="16" spans="1:17" ht="102">
      <c r="A16" s="58">
        <v>1</v>
      </c>
      <c r="B16" s="59" t="s">
        <v>506</v>
      </c>
      <c r="C16" s="92" t="s">
        <v>2592</v>
      </c>
      <c r="D16" s="60"/>
      <c r="E16" s="61" t="s">
        <v>56</v>
      </c>
      <c r="F16" s="62">
        <v>1626.51</v>
      </c>
      <c r="G16" s="62"/>
      <c r="H16" s="62"/>
      <c r="I16" s="62"/>
      <c r="J16" s="62"/>
      <c r="K16" s="62"/>
      <c r="L16" s="62"/>
      <c r="M16" s="62"/>
      <c r="N16" s="62"/>
      <c r="O16" s="62"/>
      <c r="P16" s="62"/>
      <c r="Q16" s="62"/>
    </row>
    <row r="17" spans="1:17">
      <c r="A17" s="83"/>
      <c r="B17" s="82"/>
      <c r="C17" s="88" t="s">
        <v>2451</v>
      </c>
      <c r="D17" s="82"/>
      <c r="E17" s="86"/>
      <c r="F17" s="87"/>
      <c r="G17" s="62"/>
      <c r="H17" s="87"/>
      <c r="I17" s="62"/>
      <c r="J17" s="62"/>
      <c r="K17" s="62"/>
      <c r="L17" s="62"/>
      <c r="M17" s="62"/>
      <c r="N17" s="62"/>
      <c r="O17" s="62"/>
      <c r="P17" s="62"/>
      <c r="Q17" s="62"/>
    </row>
    <row r="18" spans="1:17" ht="25.5">
      <c r="A18" s="83"/>
      <c r="B18" s="82"/>
      <c r="C18" s="91" t="s">
        <v>2453</v>
      </c>
      <c r="D18" s="82"/>
      <c r="E18" s="86"/>
      <c r="F18" s="87"/>
      <c r="G18" s="62"/>
      <c r="H18" s="87"/>
      <c r="I18" s="62"/>
      <c r="J18" s="62"/>
      <c r="K18" s="62"/>
      <c r="L18" s="62"/>
      <c r="M18" s="62"/>
      <c r="N18" s="62"/>
      <c r="O18" s="62"/>
      <c r="P18" s="62"/>
      <c r="Q18" s="62"/>
    </row>
    <row r="19" spans="1:17" ht="102">
      <c r="A19" s="58">
        <v>3</v>
      </c>
      <c r="B19" s="59" t="s">
        <v>506</v>
      </c>
      <c r="C19" s="92" t="s">
        <v>2593</v>
      </c>
      <c r="D19" s="59"/>
      <c r="E19" s="61" t="s">
        <v>56</v>
      </c>
      <c r="F19" s="62">
        <v>967.54</v>
      </c>
      <c r="G19" s="62"/>
      <c r="H19" s="62"/>
      <c r="I19" s="62"/>
      <c r="J19" s="62"/>
      <c r="K19" s="62"/>
      <c r="L19" s="62"/>
      <c r="M19" s="62"/>
      <c r="N19" s="62"/>
      <c r="O19" s="62"/>
      <c r="P19" s="62"/>
      <c r="Q19" s="62"/>
    </row>
    <row r="20" spans="1:17" ht="25.5">
      <c r="A20" s="83"/>
      <c r="B20" s="82"/>
      <c r="C20" s="91" t="s">
        <v>2453</v>
      </c>
      <c r="D20" s="82"/>
      <c r="E20" s="86"/>
      <c r="F20" s="87"/>
      <c r="G20" s="62"/>
      <c r="H20" s="87"/>
      <c r="I20" s="62"/>
      <c r="J20" s="62"/>
      <c r="K20" s="62"/>
      <c r="L20" s="62"/>
      <c r="M20" s="62"/>
      <c r="N20" s="62"/>
      <c r="O20" s="62"/>
      <c r="P20" s="62"/>
      <c r="Q20" s="62"/>
    </row>
    <row r="21" spans="1:17" ht="102">
      <c r="A21" s="83">
        <v>4</v>
      </c>
      <c r="B21" s="59" t="s">
        <v>506</v>
      </c>
      <c r="C21" s="92" t="s">
        <v>2593</v>
      </c>
      <c r="D21" s="82"/>
      <c r="E21" s="61" t="s">
        <v>56</v>
      </c>
      <c r="F21" s="62">
        <v>168.42</v>
      </c>
      <c r="G21" s="62"/>
      <c r="H21" s="62"/>
      <c r="I21" s="62"/>
      <c r="J21" s="62"/>
      <c r="K21" s="62"/>
      <c r="L21" s="62"/>
      <c r="M21" s="62"/>
      <c r="N21" s="62"/>
      <c r="O21" s="62"/>
      <c r="P21" s="62"/>
      <c r="Q21" s="62"/>
    </row>
    <row r="22" spans="1:17">
      <c r="A22" s="83"/>
      <c r="B22" s="82"/>
      <c r="C22" s="88" t="s">
        <v>2451</v>
      </c>
      <c r="D22" s="82"/>
      <c r="E22" s="86"/>
      <c r="F22" s="87"/>
      <c r="G22" s="62"/>
      <c r="H22" s="87"/>
      <c r="I22" s="62"/>
      <c r="J22" s="62"/>
      <c r="K22" s="62"/>
      <c r="L22" s="62"/>
      <c r="M22" s="62"/>
      <c r="N22" s="62"/>
      <c r="O22" s="62"/>
      <c r="P22" s="62"/>
      <c r="Q22" s="62"/>
    </row>
    <row r="23" spans="1:17" ht="25.5">
      <c r="A23" s="83"/>
      <c r="B23" s="82"/>
      <c r="C23" s="91" t="s">
        <v>2454</v>
      </c>
      <c r="D23" s="82"/>
      <c r="E23" s="86"/>
      <c r="F23" s="87"/>
      <c r="G23" s="62"/>
      <c r="H23" s="87"/>
      <c r="I23" s="62"/>
      <c r="J23" s="62"/>
      <c r="K23" s="62"/>
      <c r="L23" s="62"/>
      <c r="M23" s="62"/>
      <c r="N23" s="62"/>
      <c r="O23" s="62"/>
      <c r="P23" s="62"/>
      <c r="Q23" s="62"/>
    </row>
    <row r="24" spans="1:17" ht="178.5">
      <c r="A24" s="83">
        <v>5</v>
      </c>
      <c r="B24" s="59" t="s">
        <v>506</v>
      </c>
      <c r="C24" s="90" t="s">
        <v>2455</v>
      </c>
      <c r="D24" s="82"/>
      <c r="E24" s="61" t="s">
        <v>56</v>
      </c>
      <c r="F24" s="62">
        <v>53.8</v>
      </c>
      <c r="G24" s="62"/>
      <c r="H24" s="62"/>
      <c r="I24" s="62"/>
      <c r="J24" s="62"/>
      <c r="K24" s="62"/>
      <c r="L24" s="62"/>
      <c r="M24" s="62"/>
      <c r="N24" s="62"/>
      <c r="O24" s="62"/>
      <c r="P24" s="62"/>
      <c r="Q24" s="62"/>
    </row>
    <row r="25" spans="1:17">
      <c r="A25" s="83"/>
      <c r="B25" s="82"/>
      <c r="C25" s="88" t="s">
        <v>2451</v>
      </c>
      <c r="D25" s="82"/>
      <c r="E25" s="86"/>
      <c r="F25" s="87"/>
      <c r="G25" s="62"/>
      <c r="H25" s="87"/>
      <c r="I25" s="62"/>
      <c r="J25" s="62"/>
      <c r="K25" s="62"/>
      <c r="L25" s="62"/>
      <c r="M25" s="62"/>
      <c r="N25" s="62"/>
      <c r="O25" s="62"/>
      <c r="P25" s="62"/>
      <c r="Q25" s="62"/>
    </row>
    <row r="26" spans="1:17">
      <c r="A26" s="83"/>
      <c r="B26" s="82"/>
      <c r="C26" s="91" t="s">
        <v>2456</v>
      </c>
      <c r="D26" s="82"/>
      <c r="E26" s="86"/>
      <c r="F26" s="87"/>
      <c r="G26" s="62"/>
      <c r="H26" s="87"/>
      <c r="I26" s="62"/>
      <c r="J26" s="62"/>
      <c r="K26" s="62"/>
      <c r="L26" s="62"/>
      <c r="M26" s="62"/>
      <c r="N26" s="62"/>
      <c r="O26" s="62"/>
      <c r="P26" s="62"/>
      <c r="Q26" s="62"/>
    </row>
    <row r="27" spans="1:17" ht="63.75">
      <c r="A27" s="83">
        <v>6</v>
      </c>
      <c r="B27" s="59" t="s">
        <v>506</v>
      </c>
      <c r="C27" s="90" t="s">
        <v>2457</v>
      </c>
      <c r="D27" s="82"/>
      <c r="E27" s="61" t="s">
        <v>56</v>
      </c>
      <c r="F27" s="62">
        <v>51.5</v>
      </c>
      <c r="G27" s="62"/>
      <c r="H27" s="62"/>
      <c r="I27" s="127"/>
      <c r="J27" s="62"/>
      <c r="K27" s="62"/>
      <c r="L27" s="62"/>
      <c r="M27" s="62"/>
      <c r="N27" s="62"/>
      <c r="O27" s="62"/>
      <c r="P27" s="62"/>
      <c r="Q27" s="62"/>
    </row>
    <row r="28" spans="1:17">
      <c r="A28" s="83"/>
      <c r="B28" s="82"/>
      <c r="C28" s="88" t="s">
        <v>2451</v>
      </c>
      <c r="D28" s="82"/>
      <c r="E28" s="86"/>
      <c r="F28" s="87"/>
      <c r="G28" s="62"/>
      <c r="H28" s="87"/>
      <c r="I28" s="62"/>
      <c r="J28" s="62"/>
      <c r="K28" s="62"/>
      <c r="L28" s="62"/>
      <c r="M28" s="62"/>
      <c r="N28" s="62"/>
      <c r="O28" s="62"/>
      <c r="P28" s="62"/>
      <c r="Q28" s="62"/>
    </row>
    <row r="29" spans="1:17">
      <c r="A29" s="83"/>
      <c r="B29" s="82"/>
      <c r="C29" s="91" t="s">
        <v>2458</v>
      </c>
      <c r="D29" s="82"/>
      <c r="E29" s="86"/>
      <c r="F29" s="87"/>
      <c r="G29" s="62"/>
      <c r="H29" s="87"/>
      <c r="I29" s="62"/>
      <c r="J29" s="62"/>
      <c r="K29" s="62"/>
      <c r="L29" s="62"/>
      <c r="M29" s="62"/>
      <c r="N29" s="62"/>
      <c r="O29" s="62"/>
      <c r="P29" s="62"/>
      <c r="Q29" s="62"/>
    </row>
    <row r="30" spans="1:17" ht="89.25">
      <c r="A30" s="83">
        <v>7</v>
      </c>
      <c r="B30" s="59" t="s">
        <v>506</v>
      </c>
      <c r="C30" s="90" t="s">
        <v>2459</v>
      </c>
      <c r="D30" s="82"/>
      <c r="E30" s="61" t="s">
        <v>56</v>
      </c>
      <c r="F30" s="127">
        <v>71.900000000000006</v>
      </c>
      <c r="G30" s="62"/>
      <c r="H30" s="62"/>
      <c r="I30" s="127"/>
      <c r="J30" s="62"/>
      <c r="K30" s="62"/>
      <c r="L30" s="62"/>
      <c r="M30" s="62"/>
      <c r="N30" s="62"/>
      <c r="O30" s="62"/>
      <c r="P30" s="62"/>
      <c r="Q30" s="62"/>
    </row>
    <row r="31" spans="1:17">
      <c r="A31" s="83"/>
      <c r="B31" s="82"/>
      <c r="C31" s="88" t="s">
        <v>2451</v>
      </c>
      <c r="D31" s="82"/>
      <c r="E31" s="86"/>
      <c r="F31" s="87"/>
      <c r="G31" s="62"/>
      <c r="H31" s="87"/>
      <c r="I31" s="62"/>
      <c r="J31" s="62"/>
      <c r="K31" s="62"/>
      <c r="L31" s="62"/>
      <c r="M31" s="62"/>
      <c r="N31" s="62"/>
      <c r="O31" s="62"/>
      <c r="P31" s="62"/>
      <c r="Q31" s="62"/>
    </row>
    <row r="32" spans="1:17">
      <c r="A32" s="83"/>
      <c r="B32" s="82"/>
      <c r="C32" s="91" t="s">
        <v>2460</v>
      </c>
      <c r="D32" s="82"/>
      <c r="E32" s="86"/>
      <c r="F32" s="87"/>
      <c r="G32" s="62"/>
      <c r="H32" s="87"/>
      <c r="I32" s="62"/>
      <c r="J32" s="62"/>
      <c r="K32" s="62"/>
      <c r="L32" s="62"/>
      <c r="M32" s="62"/>
      <c r="N32" s="62"/>
      <c r="O32" s="62"/>
      <c r="P32" s="62"/>
      <c r="Q32" s="62"/>
    </row>
    <row r="33" spans="1:17" ht="89.25">
      <c r="A33" s="83">
        <v>9</v>
      </c>
      <c r="B33" s="59" t="s">
        <v>506</v>
      </c>
      <c r="C33" s="90" t="s">
        <v>2461</v>
      </c>
      <c r="D33" s="82"/>
      <c r="E33" s="61" t="s">
        <v>56</v>
      </c>
      <c r="F33" s="62">
        <v>89.3</v>
      </c>
      <c r="G33" s="62"/>
      <c r="H33" s="62"/>
      <c r="I33" s="62"/>
      <c r="J33" s="62"/>
      <c r="K33" s="62"/>
      <c r="L33" s="62"/>
      <c r="M33" s="62"/>
      <c r="N33" s="62"/>
      <c r="O33" s="62"/>
      <c r="P33" s="62"/>
      <c r="Q33" s="62"/>
    </row>
    <row r="34" spans="1:17">
      <c r="A34" s="83"/>
      <c r="B34" s="82"/>
      <c r="C34" s="88" t="s">
        <v>2451</v>
      </c>
      <c r="D34" s="82"/>
      <c r="E34" s="86"/>
      <c r="F34" s="87"/>
      <c r="G34" s="62"/>
      <c r="H34" s="87"/>
      <c r="I34" s="62"/>
      <c r="J34" s="62"/>
      <c r="K34" s="62"/>
      <c r="L34" s="62"/>
      <c r="M34" s="62"/>
      <c r="N34" s="62"/>
      <c r="O34" s="62"/>
      <c r="P34" s="62"/>
      <c r="Q34" s="62"/>
    </row>
    <row r="35" spans="1:17">
      <c r="A35" s="83"/>
      <c r="B35" s="82"/>
      <c r="C35" s="91" t="s">
        <v>2462</v>
      </c>
      <c r="D35" s="82"/>
      <c r="E35" s="86"/>
      <c r="F35" s="87"/>
      <c r="G35" s="62"/>
      <c r="H35" s="87"/>
      <c r="I35" s="62"/>
      <c r="J35" s="62"/>
      <c r="K35" s="62"/>
      <c r="L35" s="62"/>
      <c r="M35" s="62"/>
      <c r="N35" s="62"/>
      <c r="O35" s="62"/>
      <c r="P35" s="62"/>
      <c r="Q35" s="62"/>
    </row>
    <row r="36" spans="1:17" ht="25.5">
      <c r="A36" s="83">
        <v>10</v>
      </c>
      <c r="B36" s="59" t="s">
        <v>506</v>
      </c>
      <c r="C36" s="90" t="s">
        <v>2463</v>
      </c>
      <c r="D36" s="82"/>
      <c r="E36" s="137" t="s">
        <v>57</v>
      </c>
      <c r="F36" s="62">
        <v>5</v>
      </c>
      <c r="G36" s="62"/>
      <c r="H36" s="62"/>
      <c r="I36" s="62"/>
      <c r="J36" s="62"/>
      <c r="K36" s="62"/>
      <c r="L36" s="62"/>
      <c r="M36" s="62"/>
      <c r="N36" s="62"/>
      <c r="O36" s="62"/>
      <c r="P36" s="62"/>
      <c r="Q36" s="62"/>
    </row>
    <row r="37" spans="1:17">
      <c r="A37" s="83"/>
      <c r="B37" s="82"/>
      <c r="C37" s="90"/>
      <c r="D37" s="82"/>
      <c r="E37" s="160"/>
      <c r="F37" s="87"/>
      <c r="G37" s="62"/>
      <c r="H37" s="87"/>
      <c r="I37" s="62"/>
      <c r="J37" s="62"/>
      <c r="K37" s="62"/>
      <c r="L37" s="62"/>
      <c r="M37" s="62"/>
      <c r="N37" s="62"/>
      <c r="O37" s="62"/>
      <c r="P37" s="62"/>
      <c r="Q37" s="62"/>
    </row>
    <row r="38" spans="1:17">
      <c r="A38" s="83"/>
      <c r="B38" s="82"/>
      <c r="C38" s="94" t="s">
        <v>2466</v>
      </c>
      <c r="D38" s="82"/>
      <c r="E38" s="86"/>
      <c r="F38" s="87"/>
      <c r="G38" s="62"/>
      <c r="H38" s="87"/>
      <c r="I38" s="62"/>
      <c r="J38" s="62"/>
      <c r="K38" s="62"/>
      <c r="L38" s="62"/>
      <c r="M38" s="62"/>
      <c r="N38" s="62"/>
      <c r="O38" s="62"/>
      <c r="P38" s="62"/>
      <c r="Q38" s="62"/>
    </row>
    <row r="39" spans="1:17">
      <c r="A39" s="83"/>
      <c r="B39" s="82"/>
      <c r="C39" s="88" t="s">
        <v>2451</v>
      </c>
      <c r="D39" s="82"/>
      <c r="E39" s="86"/>
      <c r="F39" s="87"/>
      <c r="G39" s="62"/>
      <c r="H39" s="87"/>
      <c r="I39" s="62"/>
      <c r="J39" s="62"/>
      <c r="K39" s="62"/>
      <c r="L39" s="62"/>
      <c r="M39" s="62"/>
      <c r="N39" s="62"/>
      <c r="O39" s="62"/>
      <c r="P39" s="62"/>
      <c r="Q39" s="62"/>
    </row>
    <row r="40" spans="1:17">
      <c r="A40" s="83"/>
      <c r="B40" s="82"/>
      <c r="C40" s="91" t="s">
        <v>2464</v>
      </c>
      <c r="D40" s="82"/>
      <c r="E40" s="86"/>
      <c r="F40" s="87"/>
      <c r="G40" s="62"/>
      <c r="H40" s="87"/>
      <c r="I40" s="62"/>
      <c r="J40" s="62"/>
      <c r="K40" s="62"/>
      <c r="L40" s="62"/>
      <c r="M40" s="62"/>
      <c r="N40" s="62"/>
      <c r="O40" s="62"/>
      <c r="P40" s="62"/>
      <c r="Q40" s="62"/>
    </row>
    <row r="41" spans="1:17" ht="89.25">
      <c r="A41" s="83">
        <v>11</v>
      </c>
      <c r="B41" s="59" t="s">
        <v>506</v>
      </c>
      <c r="C41" s="90" t="s">
        <v>2467</v>
      </c>
      <c r="D41" s="82"/>
      <c r="E41" s="61" t="s">
        <v>56</v>
      </c>
      <c r="F41" s="62">
        <v>273.5</v>
      </c>
      <c r="G41" s="62"/>
      <c r="H41" s="62"/>
      <c r="I41" s="127"/>
      <c r="J41" s="62"/>
      <c r="K41" s="62"/>
      <c r="L41" s="62"/>
      <c r="M41" s="62"/>
      <c r="N41" s="62"/>
      <c r="O41" s="62"/>
      <c r="P41" s="62"/>
      <c r="Q41" s="62"/>
    </row>
    <row r="42" spans="1:17">
      <c r="A42" s="83"/>
      <c r="B42" s="82"/>
      <c r="C42" s="88" t="s">
        <v>2451</v>
      </c>
      <c r="D42" s="82"/>
      <c r="E42" s="86"/>
      <c r="F42" s="87"/>
      <c r="G42" s="62"/>
      <c r="H42" s="87"/>
      <c r="I42" s="62"/>
      <c r="J42" s="62"/>
      <c r="K42" s="62"/>
      <c r="L42" s="62"/>
      <c r="M42" s="62"/>
      <c r="N42" s="62"/>
      <c r="O42" s="62"/>
      <c r="P42" s="62"/>
      <c r="Q42" s="62"/>
    </row>
    <row r="43" spans="1:17" ht="25.5">
      <c r="A43" s="83"/>
      <c r="B43" s="82"/>
      <c r="C43" s="91" t="s">
        <v>2468</v>
      </c>
      <c r="D43" s="82"/>
      <c r="E43" s="86"/>
      <c r="F43" s="87"/>
      <c r="G43" s="62"/>
      <c r="H43" s="87"/>
      <c r="I43" s="62"/>
      <c r="J43" s="62"/>
      <c r="K43" s="62"/>
      <c r="L43" s="62"/>
      <c r="M43" s="62"/>
      <c r="N43" s="62"/>
      <c r="O43" s="62"/>
      <c r="P43" s="62"/>
      <c r="Q43" s="62"/>
    </row>
    <row r="44" spans="1:17" ht="89.25">
      <c r="A44" s="83">
        <v>13</v>
      </c>
      <c r="B44" s="59" t="s">
        <v>506</v>
      </c>
      <c r="C44" s="90" t="s">
        <v>2469</v>
      </c>
      <c r="D44" s="82"/>
      <c r="E44" s="61" t="s">
        <v>56</v>
      </c>
      <c r="F44" s="62">
        <v>132.69999999999999</v>
      </c>
      <c r="G44" s="62"/>
      <c r="H44" s="62"/>
      <c r="I44" s="127"/>
      <c r="J44" s="62"/>
      <c r="K44" s="62"/>
      <c r="L44" s="62"/>
      <c r="M44" s="62"/>
      <c r="N44" s="62"/>
      <c r="O44" s="62"/>
      <c r="P44" s="62"/>
      <c r="Q44" s="62"/>
    </row>
    <row r="45" spans="1:17" ht="25.5">
      <c r="A45" s="83"/>
      <c r="B45" s="82"/>
      <c r="C45" s="91" t="s">
        <v>2468</v>
      </c>
      <c r="D45" s="82"/>
      <c r="E45" s="86"/>
      <c r="F45" s="87"/>
      <c r="G45" s="62"/>
      <c r="H45" s="87"/>
      <c r="I45" s="62"/>
      <c r="J45" s="62"/>
      <c r="K45" s="62"/>
      <c r="L45" s="62"/>
      <c r="M45" s="62"/>
      <c r="N45" s="62"/>
      <c r="O45" s="62"/>
      <c r="P45" s="62"/>
      <c r="Q45" s="62"/>
    </row>
    <row r="46" spans="1:17" ht="89.25">
      <c r="A46" s="83">
        <v>14</v>
      </c>
      <c r="B46" s="59" t="s">
        <v>506</v>
      </c>
      <c r="C46" s="90" t="s">
        <v>2469</v>
      </c>
      <c r="D46" s="82"/>
      <c r="E46" s="61" t="s">
        <v>56</v>
      </c>
      <c r="F46" s="62">
        <v>73.900000000000006</v>
      </c>
      <c r="G46" s="62"/>
      <c r="H46" s="62"/>
      <c r="I46" s="127"/>
      <c r="J46" s="62"/>
      <c r="K46" s="62"/>
      <c r="L46" s="62"/>
      <c r="M46" s="62"/>
      <c r="N46" s="62"/>
      <c r="O46" s="62"/>
      <c r="P46" s="62"/>
      <c r="Q46" s="62"/>
    </row>
    <row r="47" spans="1:17">
      <c r="A47" s="83"/>
      <c r="B47" s="82"/>
      <c r="C47" s="88" t="s">
        <v>2451</v>
      </c>
      <c r="D47" s="82"/>
      <c r="E47" s="86"/>
      <c r="F47" s="87"/>
      <c r="G47" s="62"/>
      <c r="H47" s="87"/>
      <c r="I47" s="62"/>
      <c r="J47" s="62"/>
      <c r="K47" s="62"/>
      <c r="L47" s="62"/>
      <c r="M47" s="62"/>
      <c r="N47" s="62"/>
      <c r="O47" s="62"/>
      <c r="P47" s="62"/>
      <c r="Q47" s="62"/>
    </row>
    <row r="48" spans="1:17">
      <c r="A48" s="83"/>
      <c r="B48" s="82"/>
      <c r="C48" s="91" t="s">
        <v>2470</v>
      </c>
      <c r="D48" s="82"/>
      <c r="E48" s="86"/>
      <c r="F48" s="87"/>
      <c r="G48" s="62"/>
      <c r="H48" s="87"/>
      <c r="I48" s="62"/>
      <c r="J48" s="62"/>
      <c r="K48" s="62"/>
      <c r="L48" s="62"/>
      <c r="M48" s="62"/>
      <c r="N48" s="62"/>
      <c r="O48" s="62"/>
      <c r="P48" s="62"/>
      <c r="Q48" s="62"/>
    </row>
    <row r="49" spans="1:17" ht="89.25">
      <c r="A49" s="83">
        <v>15</v>
      </c>
      <c r="B49" s="59" t="s">
        <v>506</v>
      </c>
      <c r="C49" s="90" t="s">
        <v>2471</v>
      </c>
      <c r="D49" s="82"/>
      <c r="E49" s="61" t="s">
        <v>56</v>
      </c>
      <c r="F49" s="62">
        <v>61.1</v>
      </c>
      <c r="G49" s="62"/>
      <c r="H49" s="62"/>
      <c r="I49" s="127"/>
      <c r="J49" s="62"/>
      <c r="K49" s="62"/>
      <c r="L49" s="62"/>
      <c r="M49" s="62"/>
      <c r="N49" s="62"/>
      <c r="O49" s="62"/>
      <c r="P49" s="62"/>
      <c r="Q49" s="62"/>
    </row>
    <row r="50" spans="1:17">
      <c r="A50" s="83"/>
      <c r="B50" s="82"/>
      <c r="C50" s="88" t="s">
        <v>2451</v>
      </c>
      <c r="D50" s="82"/>
      <c r="E50" s="86"/>
      <c r="F50" s="87"/>
      <c r="G50" s="62"/>
      <c r="H50" s="87"/>
      <c r="I50" s="62"/>
      <c r="J50" s="62"/>
      <c r="K50" s="62"/>
      <c r="L50" s="62"/>
      <c r="M50" s="62"/>
      <c r="N50" s="62"/>
      <c r="O50" s="62"/>
      <c r="P50" s="62"/>
      <c r="Q50" s="62"/>
    </row>
    <row r="51" spans="1:17">
      <c r="A51" s="83"/>
      <c r="B51" s="82"/>
      <c r="C51" s="91" t="s">
        <v>2472</v>
      </c>
      <c r="D51" s="82"/>
      <c r="E51" s="86"/>
      <c r="F51" s="87"/>
      <c r="G51" s="62"/>
      <c r="H51" s="87"/>
      <c r="I51" s="62"/>
      <c r="J51" s="62"/>
      <c r="K51" s="62"/>
      <c r="L51" s="62"/>
      <c r="M51" s="62"/>
      <c r="N51" s="62"/>
      <c r="O51" s="62"/>
      <c r="P51" s="62"/>
      <c r="Q51" s="62"/>
    </row>
    <row r="52" spans="1:17" ht="89.25">
      <c r="A52" s="83">
        <v>16</v>
      </c>
      <c r="B52" s="59" t="s">
        <v>506</v>
      </c>
      <c r="C52" s="90" t="s">
        <v>2467</v>
      </c>
      <c r="D52" s="82"/>
      <c r="E52" s="61" t="s">
        <v>56</v>
      </c>
      <c r="F52" s="62">
        <v>8.1999999999999993</v>
      </c>
      <c r="G52" s="62"/>
      <c r="H52" s="62"/>
      <c r="I52" s="127"/>
      <c r="J52" s="62"/>
      <c r="K52" s="62"/>
      <c r="L52" s="62"/>
      <c r="M52" s="62"/>
      <c r="N52" s="62"/>
      <c r="O52" s="62"/>
      <c r="P52" s="62"/>
      <c r="Q52" s="62"/>
    </row>
    <row r="53" spans="1:17">
      <c r="A53" s="83"/>
      <c r="B53" s="82"/>
      <c r="C53" s="91" t="s">
        <v>2472</v>
      </c>
      <c r="D53" s="82"/>
      <c r="E53" s="86"/>
      <c r="F53" s="87"/>
      <c r="G53" s="62"/>
      <c r="H53" s="87"/>
      <c r="I53" s="62"/>
      <c r="J53" s="62"/>
      <c r="K53" s="62"/>
      <c r="L53" s="62"/>
      <c r="M53" s="62"/>
      <c r="N53" s="62"/>
      <c r="O53" s="62"/>
      <c r="P53" s="62"/>
      <c r="Q53" s="62"/>
    </row>
    <row r="54" spans="1:17" ht="89.25">
      <c r="A54" s="83">
        <v>17</v>
      </c>
      <c r="B54" s="59" t="s">
        <v>506</v>
      </c>
      <c r="C54" s="90" t="s">
        <v>2467</v>
      </c>
      <c r="D54" s="82"/>
      <c r="E54" s="61" t="s">
        <v>56</v>
      </c>
      <c r="F54" s="62">
        <v>1.8</v>
      </c>
      <c r="G54" s="62"/>
      <c r="H54" s="62"/>
      <c r="I54" s="127"/>
      <c r="J54" s="62"/>
      <c r="K54" s="62"/>
      <c r="L54" s="62"/>
      <c r="M54" s="62"/>
      <c r="N54" s="62"/>
      <c r="O54" s="62"/>
      <c r="P54" s="62"/>
      <c r="Q54" s="62"/>
    </row>
    <row r="55" spans="1:17">
      <c r="A55" s="83"/>
      <c r="B55" s="82"/>
      <c r="C55" s="88" t="s">
        <v>2451</v>
      </c>
      <c r="D55" s="82"/>
      <c r="E55" s="86"/>
      <c r="F55" s="87"/>
      <c r="G55" s="62"/>
      <c r="H55" s="87"/>
      <c r="I55" s="62"/>
      <c r="J55" s="62"/>
      <c r="K55" s="62"/>
      <c r="L55" s="62"/>
      <c r="M55" s="62"/>
      <c r="N55" s="62"/>
      <c r="O55" s="62"/>
      <c r="P55" s="62"/>
      <c r="Q55" s="62"/>
    </row>
    <row r="56" spans="1:17">
      <c r="A56" s="83"/>
      <c r="B56" s="82"/>
      <c r="C56" s="91" t="s">
        <v>2473</v>
      </c>
      <c r="D56" s="82"/>
      <c r="E56" s="86"/>
      <c r="F56" s="87"/>
      <c r="G56" s="62"/>
      <c r="H56" s="87"/>
      <c r="I56" s="62"/>
      <c r="J56" s="62"/>
      <c r="K56" s="62"/>
      <c r="L56" s="62"/>
      <c r="M56" s="62"/>
      <c r="N56" s="62"/>
      <c r="O56" s="62"/>
      <c r="P56" s="62"/>
      <c r="Q56" s="62"/>
    </row>
    <row r="57" spans="1:17" ht="89.25">
      <c r="A57" s="83">
        <v>18</v>
      </c>
      <c r="B57" s="59" t="s">
        <v>506</v>
      </c>
      <c r="C57" s="90" t="s">
        <v>2474</v>
      </c>
      <c r="D57" s="82"/>
      <c r="E57" s="61" t="s">
        <v>56</v>
      </c>
      <c r="F57" s="62">
        <v>121.5</v>
      </c>
      <c r="G57" s="62"/>
      <c r="H57" s="62"/>
      <c r="I57" s="127"/>
      <c r="J57" s="62"/>
      <c r="K57" s="62"/>
      <c r="L57" s="62"/>
      <c r="M57" s="62"/>
      <c r="N57" s="62"/>
      <c r="O57" s="62"/>
      <c r="P57" s="62"/>
      <c r="Q57" s="62"/>
    </row>
    <row r="58" spans="1:17">
      <c r="A58" s="83"/>
      <c r="B58" s="82"/>
      <c r="C58" s="88" t="s">
        <v>2451</v>
      </c>
      <c r="D58" s="82"/>
      <c r="E58" s="86"/>
      <c r="F58" s="87"/>
      <c r="G58" s="62"/>
      <c r="H58" s="87"/>
      <c r="I58" s="62"/>
      <c r="J58" s="62"/>
      <c r="K58" s="62"/>
      <c r="L58" s="62"/>
      <c r="M58" s="62"/>
      <c r="N58" s="62"/>
      <c r="O58" s="62"/>
      <c r="P58" s="62"/>
      <c r="Q58" s="62"/>
    </row>
    <row r="59" spans="1:17" ht="25.5">
      <c r="A59" s="83"/>
      <c r="B59" s="82"/>
      <c r="C59" s="91" t="s">
        <v>2475</v>
      </c>
      <c r="D59" s="82"/>
      <c r="E59" s="86"/>
      <c r="F59" s="87"/>
      <c r="G59" s="62"/>
      <c r="H59" s="87"/>
      <c r="I59" s="62"/>
      <c r="J59" s="62"/>
      <c r="K59" s="62"/>
      <c r="L59" s="62"/>
      <c r="M59" s="62"/>
      <c r="N59" s="62"/>
      <c r="O59" s="62"/>
      <c r="P59" s="62"/>
      <c r="Q59" s="62"/>
    </row>
    <row r="60" spans="1:17" ht="89.25">
      <c r="A60" s="83">
        <v>19</v>
      </c>
      <c r="B60" s="59" t="s">
        <v>506</v>
      </c>
      <c r="C60" s="90" t="s">
        <v>2467</v>
      </c>
      <c r="D60" s="82"/>
      <c r="E60" s="61" t="s">
        <v>56</v>
      </c>
      <c r="F60" s="62">
        <v>89.7</v>
      </c>
      <c r="G60" s="62"/>
      <c r="H60" s="62"/>
      <c r="I60" s="127"/>
      <c r="J60" s="62"/>
      <c r="K60" s="62"/>
      <c r="L60" s="62"/>
      <c r="M60" s="62"/>
      <c r="N60" s="62"/>
      <c r="O60" s="62"/>
      <c r="P60" s="62"/>
      <c r="Q60" s="62"/>
    </row>
    <row r="61" spans="1:17">
      <c r="A61" s="83"/>
      <c r="B61" s="82"/>
      <c r="C61" s="88" t="s">
        <v>2451</v>
      </c>
      <c r="D61" s="82"/>
      <c r="E61" s="86"/>
      <c r="F61" s="87"/>
      <c r="G61" s="62"/>
      <c r="H61" s="87"/>
      <c r="I61" s="62"/>
      <c r="J61" s="62"/>
      <c r="K61" s="62"/>
      <c r="L61" s="62"/>
      <c r="M61" s="62"/>
      <c r="N61" s="62"/>
      <c r="O61" s="62"/>
      <c r="P61" s="62"/>
      <c r="Q61" s="62"/>
    </row>
    <row r="62" spans="1:17" ht="25.5">
      <c r="A62" s="83"/>
      <c r="B62" s="82"/>
      <c r="C62" s="91" t="s">
        <v>2476</v>
      </c>
      <c r="D62" s="82"/>
      <c r="E62" s="86"/>
      <c r="F62" s="87"/>
      <c r="G62" s="62"/>
      <c r="H62" s="87"/>
      <c r="I62" s="62"/>
      <c r="J62" s="62"/>
      <c r="K62" s="62"/>
      <c r="L62" s="62"/>
      <c r="M62" s="62"/>
      <c r="N62" s="62"/>
      <c r="O62" s="62"/>
      <c r="P62" s="62"/>
      <c r="Q62" s="62"/>
    </row>
    <row r="63" spans="1:17" ht="89.25">
      <c r="A63" s="83">
        <v>20</v>
      </c>
      <c r="B63" s="59" t="s">
        <v>506</v>
      </c>
      <c r="C63" s="90" t="s">
        <v>2477</v>
      </c>
      <c r="D63" s="82"/>
      <c r="E63" s="61" t="s">
        <v>56</v>
      </c>
      <c r="F63" s="62">
        <v>767.5</v>
      </c>
      <c r="G63" s="62"/>
      <c r="H63" s="62"/>
      <c r="I63" s="127"/>
      <c r="J63" s="62"/>
      <c r="K63" s="62"/>
      <c r="L63" s="62"/>
      <c r="M63" s="62"/>
      <c r="N63" s="62"/>
      <c r="O63" s="62"/>
      <c r="P63" s="62"/>
      <c r="Q63" s="62"/>
    </row>
    <row r="64" spans="1:17">
      <c r="A64" s="83"/>
      <c r="B64" s="82"/>
      <c r="C64" s="88" t="s">
        <v>2451</v>
      </c>
      <c r="D64" s="82"/>
      <c r="E64" s="86"/>
      <c r="F64" s="87"/>
      <c r="G64" s="62"/>
      <c r="H64" s="87"/>
      <c r="I64" s="62"/>
      <c r="J64" s="62"/>
      <c r="K64" s="62"/>
      <c r="L64" s="62"/>
      <c r="M64" s="62"/>
      <c r="N64" s="62"/>
      <c r="O64" s="62"/>
      <c r="P64" s="62"/>
      <c r="Q64" s="62"/>
    </row>
    <row r="65" spans="1:17" ht="25.5">
      <c r="A65" s="83"/>
      <c r="B65" s="82"/>
      <c r="C65" s="88" t="s">
        <v>2480</v>
      </c>
      <c r="D65" s="82"/>
      <c r="E65" s="86"/>
      <c r="F65" s="87"/>
      <c r="G65" s="62"/>
      <c r="H65" s="87"/>
      <c r="I65" s="62"/>
      <c r="J65" s="62"/>
      <c r="K65" s="62"/>
      <c r="L65" s="62"/>
      <c r="M65" s="62"/>
      <c r="N65" s="62"/>
      <c r="O65" s="62"/>
      <c r="P65" s="62"/>
      <c r="Q65" s="62"/>
    </row>
    <row r="66" spans="1:17" ht="38.25">
      <c r="A66" s="83">
        <v>21</v>
      </c>
      <c r="B66" s="59" t="s">
        <v>506</v>
      </c>
      <c r="C66" s="85" t="s">
        <v>2481</v>
      </c>
      <c r="D66" s="82"/>
      <c r="E66" s="61" t="s">
        <v>56</v>
      </c>
      <c r="F66" s="62">
        <v>2.4</v>
      </c>
      <c r="G66" s="62"/>
      <c r="H66" s="62"/>
      <c r="I66" s="62"/>
      <c r="J66" s="62"/>
      <c r="K66" s="62"/>
      <c r="L66" s="62"/>
      <c r="M66" s="62"/>
      <c r="N66" s="62"/>
      <c r="O66" s="62"/>
      <c r="P66" s="62"/>
      <c r="Q66" s="62"/>
    </row>
    <row r="67" spans="1:17">
      <c r="A67" s="83"/>
      <c r="B67" s="82"/>
      <c r="C67" s="88" t="s">
        <v>2451</v>
      </c>
      <c r="D67" s="82"/>
      <c r="E67" s="86"/>
      <c r="F67" s="87"/>
      <c r="G67" s="62"/>
      <c r="H67" s="87"/>
      <c r="I67" s="62"/>
      <c r="J67" s="62"/>
      <c r="K67" s="62"/>
      <c r="L67" s="62"/>
      <c r="M67" s="62"/>
      <c r="N67" s="62"/>
      <c r="O67" s="62"/>
      <c r="P67" s="62"/>
      <c r="Q67" s="62"/>
    </row>
    <row r="68" spans="1:17">
      <c r="A68" s="83"/>
      <c r="B68" s="82"/>
      <c r="C68" s="91" t="s">
        <v>2482</v>
      </c>
      <c r="D68" s="82"/>
      <c r="E68" s="86"/>
      <c r="F68" s="87"/>
      <c r="G68" s="62"/>
      <c r="H68" s="87"/>
      <c r="I68" s="62"/>
      <c r="J68" s="62"/>
      <c r="K68" s="62"/>
      <c r="L68" s="62"/>
      <c r="M68" s="62"/>
      <c r="N68" s="62"/>
      <c r="O68" s="62"/>
      <c r="P68" s="62"/>
      <c r="Q68" s="62"/>
    </row>
    <row r="69" spans="1:17" ht="102">
      <c r="A69" s="83">
        <v>22</v>
      </c>
      <c r="B69" s="59" t="s">
        <v>506</v>
      </c>
      <c r="C69" s="90" t="s">
        <v>2483</v>
      </c>
      <c r="D69" s="82"/>
      <c r="E69" s="61" t="s">
        <v>56</v>
      </c>
      <c r="F69" s="62">
        <v>39.6</v>
      </c>
      <c r="G69" s="62"/>
      <c r="H69" s="62"/>
      <c r="I69" s="62"/>
      <c r="J69" s="62"/>
      <c r="K69" s="62"/>
      <c r="L69" s="62"/>
      <c r="M69" s="62"/>
      <c r="N69" s="62"/>
      <c r="O69" s="62"/>
      <c r="P69" s="62"/>
      <c r="Q69" s="62"/>
    </row>
    <row r="70" spans="1:17">
      <c r="A70" s="83"/>
      <c r="B70" s="82"/>
      <c r="C70" s="88" t="s">
        <v>2451</v>
      </c>
      <c r="D70" s="82"/>
      <c r="E70" s="86"/>
      <c r="F70" s="87"/>
      <c r="G70" s="62"/>
      <c r="H70" s="87"/>
      <c r="I70" s="62"/>
      <c r="J70" s="62"/>
      <c r="K70" s="62"/>
      <c r="L70" s="62"/>
      <c r="M70" s="62"/>
      <c r="N70" s="62"/>
      <c r="O70" s="62"/>
      <c r="P70" s="62"/>
      <c r="Q70" s="62"/>
    </row>
    <row r="71" spans="1:17" ht="25.5">
      <c r="A71" s="83"/>
      <c r="B71" s="82"/>
      <c r="C71" s="150" t="s">
        <v>2743</v>
      </c>
      <c r="D71" s="82"/>
      <c r="E71" s="86"/>
      <c r="F71" s="87"/>
      <c r="G71" s="62"/>
      <c r="H71" s="87"/>
      <c r="I71" s="62"/>
      <c r="J71" s="62"/>
      <c r="K71" s="62"/>
      <c r="L71" s="62"/>
      <c r="M71" s="62"/>
      <c r="N71" s="62"/>
      <c r="O71" s="62"/>
      <c r="P71" s="62"/>
      <c r="Q71" s="62"/>
    </row>
    <row r="72" spans="1:17" ht="25.5">
      <c r="A72" s="83">
        <v>23</v>
      </c>
      <c r="B72" s="59" t="s">
        <v>506</v>
      </c>
      <c r="C72" s="148" t="s">
        <v>2742</v>
      </c>
      <c r="D72" s="82"/>
      <c r="E72" s="61" t="s">
        <v>56</v>
      </c>
      <c r="F72" s="62">
        <v>9.1999999999999993</v>
      </c>
      <c r="G72" s="62"/>
      <c r="H72" s="62"/>
      <c r="I72" s="62"/>
      <c r="J72" s="62"/>
      <c r="K72" s="62"/>
      <c r="L72" s="62"/>
      <c r="M72" s="62"/>
      <c r="N72" s="62"/>
      <c r="O72" s="62"/>
      <c r="P72" s="62"/>
      <c r="Q72" s="62"/>
    </row>
    <row r="73" spans="1:17">
      <c r="A73" s="83"/>
      <c r="B73" s="82"/>
      <c r="C73" s="88" t="s">
        <v>2487</v>
      </c>
      <c r="D73" s="82"/>
      <c r="E73" s="86"/>
      <c r="F73" s="87"/>
      <c r="G73" s="62"/>
      <c r="H73" s="87"/>
      <c r="I73" s="62"/>
      <c r="J73" s="62"/>
      <c r="K73" s="62"/>
      <c r="L73" s="62"/>
      <c r="M73" s="62"/>
      <c r="N73" s="62"/>
      <c r="O73" s="62"/>
      <c r="P73" s="62"/>
      <c r="Q73" s="62"/>
    </row>
    <row r="74" spans="1:17" ht="51">
      <c r="A74" s="83">
        <v>24</v>
      </c>
      <c r="B74" s="59" t="s">
        <v>506</v>
      </c>
      <c r="C74" s="85" t="s">
        <v>2299</v>
      </c>
      <c r="D74" s="82"/>
      <c r="E74" s="61" t="s">
        <v>56</v>
      </c>
      <c r="F74" s="62">
        <v>24.6</v>
      </c>
      <c r="G74" s="62"/>
      <c r="H74" s="62"/>
      <c r="I74" s="62"/>
      <c r="J74" s="62"/>
      <c r="K74" s="62"/>
      <c r="L74" s="62"/>
      <c r="M74" s="62"/>
      <c r="N74" s="62"/>
      <c r="O74" s="62"/>
      <c r="P74" s="62"/>
      <c r="Q74" s="62"/>
    </row>
    <row r="75" spans="1:17">
      <c r="A75" s="83"/>
      <c r="B75" s="82"/>
      <c r="C75" s="88" t="s">
        <v>2488</v>
      </c>
      <c r="D75" s="82"/>
      <c r="E75" s="86"/>
      <c r="F75" s="87"/>
      <c r="G75" s="62"/>
      <c r="H75" s="87"/>
      <c r="I75" s="62"/>
      <c r="J75" s="62"/>
      <c r="K75" s="62"/>
      <c r="L75" s="62"/>
      <c r="M75" s="62"/>
      <c r="N75" s="62"/>
      <c r="O75" s="62"/>
      <c r="P75" s="62"/>
      <c r="Q75" s="62"/>
    </row>
    <row r="76" spans="1:17" ht="63.75">
      <c r="A76" s="83">
        <v>25</v>
      </c>
      <c r="B76" s="59" t="s">
        <v>506</v>
      </c>
      <c r="C76" s="85" t="s">
        <v>2489</v>
      </c>
      <c r="D76" s="82"/>
      <c r="E76" s="61" t="s">
        <v>56</v>
      </c>
      <c r="F76" s="62">
        <v>19.2</v>
      </c>
      <c r="G76" s="62"/>
      <c r="H76" s="62"/>
      <c r="I76" s="62"/>
      <c r="J76" s="62"/>
      <c r="K76" s="62"/>
      <c r="L76" s="62"/>
      <c r="M76" s="62"/>
      <c r="N76" s="62"/>
      <c r="O76" s="62"/>
      <c r="P76" s="62"/>
      <c r="Q76" s="62"/>
    </row>
    <row r="77" spans="1:17">
      <c r="A77" s="83"/>
      <c r="B77" s="82"/>
      <c r="C77" s="88" t="s">
        <v>2490</v>
      </c>
      <c r="D77" s="82"/>
      <c r="E77" s="86"/>
      <c r="F77" s="87"/>
      <c r="G77" s="62"/>
      <c r="H77" s="87"/>
      <c r="I77" s="62"/>
      <c r="J77" s="62"/>
      <c r="K77" s="62"/>
      <c r="L77" s="62"/>
      <c r="M77" s="62"/>
      <c r="N77" s="62"/>
      <c r="O77" s="62"/>
      <c r="P77" s="62"/>
      <c r="Q77" s="62"/>
    </row>
    <row r="78" spans="1:17" ht="63.75">
      <c r="A78" s="83">
        <v>26</v>
      </c>
      <c r="B78" s="59" t="s">
        <v>506</v>
      </c>
      <c r="C78" s="85" t="s">
        <v>2491</v>
      </c>
      <c r="D78" s="82"/>
      <c r="E78" s="61" t="s">
        <v>56</v>
      </c>
      <c r="F78" s="62">
        <v>26.6</v>
      </c>
      <c r="G78" s="62"/>
      <c r="H78" s="62"/>
      <c r="I78" s="62"/>
      <c r="J78" s="62"/>
      <c r="K78" s="62"/>
      <c r="L78" s="62"/>
      <c r="M78" s="62"/>
      <c r="N78" s="62"/>
      <c r="O78" s="62"/>
      <c r="P78" s="62"/>
      <c r="Q78" s="62"/>
    </row>
    <row r="79" spans="1:17">
      <c r="A79" s="58" t="s">
        <v>28</v>
      </c>
      <c r="B79" s="59"/>
      <c r="C79" s="60"/>
      <c r="D79" s="59"/>
      <c r="E79" s="61"/>
      <c r="F79" s="62"/>
      <c r="G79" s="62"/>
      <c r="H79" s="62"/>
      <c r="I79" s="62"/>
      <c r="J79" s="62"/>
      <c r="K79" s="62"/>
      <c r="L79" s="62"/>
      <c r="M79" s="62"/>
      <c r="N79" s="62"/>
      <c r="O79" s="62"/>
      <c r="P79" s="62"/>
      <c r="Q79" s="62"/>
    </row>
    <row r="80" spans="1:17">
      <c r="A80" s="83"/>
      <c r="B80" s="82"/>
      <c r="C80" s="95" t="s">
        <v>2486</v>
      </c>
      <c r="D80" s="82"/>
      <c r="E80" s="86"/>
      <c r="F80" s="87"/>
      <c r="G80" s="62"/>
      <c r="H80" s="87"/>
      <c r="I80" s="62"/>
      <c r="J80" s="62"/>
      <c r="K80" s="62"/>
      <c r="L80" s="62"/>
      <c r="M80" s="62"/>
      <c r="N80" s="62"/>
      <c r="O80" s="62"/>
      <c r="P80" s="62"/>
      <c r="Q80" s="62"/>
    </row>
    <row r="81" spans="1:17">
      <c r="A81" s="83"/>
      <c r="B81" s="82"/>
      <c r="C81" s="88" t="s">
        <v>2451</v>
      </c>
      <c r="D81" s="82"/>
      <c r="E81" s="86"/>
      <c r="F81" s="87"/>
      <c r="G81" s="62"/>
      <c r="H81" s="87"/>
      <c r="I81" s="62"/>
      <c r="J81" s="62"/>
      <c r="K81" s="62"/>
      <c r="L81" s="62"/>
      <c r="M81" s="62"/>
      <c r="N81" s="62"/>
      <c r="O81" s="62"/>
      <c r="P81" s="62"/>
      <c r="Q81" s="62"/>
    </row>
    <row r="82" spans="1:17">
      <c r="A82" s="83"/>
      <c r="B82" s="82"/>
      <c r="C82" s="88" t="s">
        <v>2492</v>
      </c>
      <c r="D82" s="82"/>
      <c r="E82" s="86"/>
      <c r="F82" s="87"/>
      <c r="G82" s="62"/>
      <c r="H82" s="87"/>
      <c r="I82" s="62"/>
      <c r="J82" s="62"/>
      <c r="K82" s="62"/>
      <c r="L82" s="62"/>
      <c r="M82" s="62"/>
      <c r="N82" s="62"/>
      <c r="O82" s="62"/>
      <c r="P82" s="62"/>
      <c r="Q82" s="62"/>
    </row>
    <row r="83" spans="1:17" ht="38.25">
      <c r="A83" s="83">
        <v>27</v>
      </c>
      <c r="B83" s="59" t="s">
        <v>506</v>
      </c>
      <c r="C83" s="85" t="s">
        <v>2493</v>
      </c>
      <c r="D83" s="82"/>
      <c r="E83" s="61" t="s">
        <v>55</v>
      </c>
      <c r="F83" s="62">
        <v>809.39</v>
      </c>
      <c r="G83" s="62"/>
      <c r="H83" s="62"/>
      <c r="I83" s="62"/>
      <c r="J83" s="62"/>
      <c r="K83" s="62"/>
      <c r="L83" s="62"/>
      <c r="M83" s="62"/>
      <c r="N83" s="62"/>
      <c r="O83" s="62"/>
      <c r="P83" s="62"/>
      <c r="Q83" s="62"/>
    </row>
    <row r="84" spans="1:17">
      <c r="A84" s="83"/>
      <c r="B84" s="82"/>
      <c r="C84" s="88" t="s">
        <v>2492</v>
      </c>
      <c r="D84" s="82"/>
      <c r="E84" s="86"/>
      <c r="F84" s="87"/>
      <c r="G84" s="62"/>
      <c r="H84" s="87"/>
      <c r="I84" s="62"/>
      <c r="J84" s="62"/>
      <c r="K84" s="62"/>
      <c r="L84" s="62"/>
      <c r="M84" s="62"/>
      <c r="N84" s="62"/>
      <c r="O84" s="62"/>
      <c r="P84" s="62"/>
      <c r="Q84" s="62"/>
    </row>
    <row r="85" spans="1:17" ht="38.25">
      <c r="A85" s="83">
        <v>28</v>
      </c>
      <c r="B85" s="59" t="s">
        <v>506</v>
      </c>
      <c r="C85" s="85" t="s">
        <v>2493</v>
      </c>
      <c r="D85" s="82"/>
      <c r="E85" s="61" t="s">
        <v>55</v>
      </c>
      <c r="F85" s="189">
        <f>64.4-20.6</f>
        <v>43.800000000000004</v>
      </c>
      <c r="G85" s="62"/>
      <c r="H85" s="62"/>
      <c r="I85" s="62"/>
      <c r="J85" s="62"/>
      <c r="K85" s="62"/>
      <c r="L85" s="62"/>
      <c r="M85" s="62"/>
      <c r="N85" s="62"/>
      <c r="O85" s="62"/>
      <c r="P85" s="62"/>
      <c r="Q85" s="62"/>
    </row>
    <row r="86" spans="1:17">
      <c r="A86" s="83"/>
      <c r="B86" s="82"/>
      <c r="C86" s="88" t="s">
        <v>2451</v>
      </c>
      <c r="D86" s="82"/>
      <c r="E86" s="86"/>
      <c r="F86" s="87"/>
      <c r="G86" s="62"/>
      <c r="H86" s="87"/>
      <c r="I86" s="62"/>
      <c r="J86" s="62"/>
      <c r="K86" s="62"/>
      <c r="L86" s="62"/>
      <c r="M86" s="62"/>
      <c r="N86" s="62"/>
      <c r="O86" s="62"/>
      <c r="P86" s="62"/>
      <c r="Q86" s="62"/>
    </row>
    <row r="87" spans="1:17">
      <c r="A87" s="83"/>
      <c r="B87" s="82"/>
      <c r="C87" s="88" t="s">
        <v>2494</v>
      </c>
      <c r="D87" s="82"/>
      <c r="E87" s="86"/>
      <c r="F87" s="87"/>
      <c r="G87" s="62"/>
      <c r="H87" s="87"/>
      <c r="I87" s="62"/>
      <c r="J87" s="62"/>
      <c r="K87" s="62"/>
      <c r="L87" s="62"/>
      <c r="M87" s="62"/>
      <c r="N87" s="62"/>
      <c r="O87" s="62"/>
      <c r="P87" s="62"/>
      <c r="Q87" s="62"/>
    </row>
    <row r="88" spans="1:17" ht="51">
      <c r="A88" s="83">
        <v>29</v>
      </c>
      <c r="B88" s="59" t="s">
        <v>506</v>
      </c>
      <c r="C88" s="85" t="s">
        <v>2495</v>
      </c>
      <c r="D88" s="82"/>
      <c r="E88" s="61" t="s">
        <v>55</v>
      </c>
      <c r="F88" s="62">
        <v>62.5</v>
      </c>
      <c r="G88" s="62"/>
      <c r="H88" s="62"/>
      <c r="I88" s="62"/>
      <c r="J88" s="62"/>
      <c r="K88" s="62"/>
      <c r="L88" s="62"/>
      <c r="M88" s="62"/>
      <c r="N88" s="62"/>
      <c r="O88" s="62"/>
      <c r="P88" s="62"/>
      <c r="Q88" s="62"/>
    </row>
    <row r="89" spans="1:17">
      <c r="A89" s="83"/>
      <c r="B89" s="82"/>
      <c r="C89" s="88" t="s">
        <v>2451</v>
      </c>
      <c r="D89" s="82"/>
      <c r="E89" s="86"/>
      <c r="F89" s="87"/>
      <c r="G89" s="62"/>
      <c r="H89" s="87"/>
      <c r="I89" s="62"/>
      <c r="J89" s="62"/>
      <c r="K89" s="62"/>
      <c r="L89" s="62"/>
      <c r="M89" s="62"/>
      <c r="N89" s="62"/>
      <c r="O89" s="62"/>
      <c r="P89" s="62"/>
      <c r="Q89" s="62"/>
    </row>
    <row r="90" spans="1:17">
      <c r="A90" s="83"/>
      <c r="B90" s="82"/>
      <c r="C90" s="88" t="s">
        <v>2496</v>
      </c>
      <c r="D90" s="82"/>
      <c r="E90" s="86"/>
      <c r="F90" s="87"/>
      <c r="G90" s="62"/>
      <c r="H90" s="87"/>
      <c r="I90" s="62"/>
      <c r="J90" s="62"/>
      <c r="K90" s="62"/>
      <c r="L90" s="62"/>
      <c r="M90" s="62"/>
      <c r="N90" s="62"/>
      <c r="O90" s="62"/>
      <c r="P90" s="62"/>
      <c r="Q90" s="62"/>
    </row>
    <row r="91" spans="1:17" ht="63.75">
      <c r="A91" s="83">
        <v>30</v>
      </c>
      <c r="B91" s="59" t="s">
        <v>506</v>
      </c>
      <c r="C91" s="85" t="s">
        <v>2497</v>
      </c>
      <c r="D91" s="82"/>
      <c r="E91" s="61" t="s">
        <v>56</v>
      </c>
      <c r="F91" s="62">
        <v>170.1</v>
      </c>
      <c r="G91" s="62"/>
      <c r="H91" s="62"/>
      <c r="I91" s="62"/>
      <c r="J91" s="62"/>
      <c r="K91" s="62"/>
      <c r="L91" s="62"/>
      <c r="M91" s="62"/>
      <c r="N91" s="62"/>
      <c r="O91" s="62"/>
      <c r="P91" s="62"/>
      <c r="Q91" s="62"/>
    </row>
    <row r="92" spans="1:17">
      <c r="A92" s="83"/>
      <c r="B92" s="82"/>
      <c r="C92" s="85"/>
      <c r="D92" s="82"/>
      <c r="E92" s="86"/>
      <c r="F92" s="87"/>
      <c r="G92" s="62"/>
      <c r="H92" s="87"/>
      <c r="I92" s="62"/>
      <c r="J92" s="62"/>
      <c r="K92" s="62"/>
      <c r="L92" s="62"/>
      <c r="M92" s="62"/>
      <c r="N92" s="62"/>
      <c r="O92" s="62"/>
      <c r="P92" s="62"/>
      <c r="Q92" s="62"/>
    </row>
    <row r="93" spans="1:17" ht="51">
      <c r="A93" s="58">
        <v>31</v>
      </c>
      <c r="B93" s="59" t="s">
        <v>506</v>
      </c>
      <c r="C93" s="60" t="s">
        <v>2498</v>
      </c>
      <c r="D93" s="59"/>
      <c r="E93" s="61" t="s">
        <v>55</v>
      </c>
      <c r="F93" s="62">
        <v>31.7</v>
      </c>
      <c r="G93" s="62"/>
      <c r="H93" s="62"/>
      <c r="I93" s="62"/>
      <c r="J93" s="62"/>
      <c r="K93" s="62"/>
      <c r="L93" s="62"/>
      <c r="M93" s="62"/>
      <c r="N93" s="62"/>
      <c r="O93" s="62"/>
      <c r="P93" s="62"/>
      <c r="Q93" s="62"/>
    </row>
    <row r="94" spans="1:17">
      <c r="A94" s="58" t="s">
        <v>28</v>
      </c>
      <c r="B94" s="59"/>
      <c r="C94" s="60"/>
      <c r="D94" s="59"/>
      <c r="E94" s="61"/>
      <c r="F94" s="62"/>
      <c r="G94" s="62"/>
      <c r="H94" s="62"/>
      <c r="I94" s="62"/>
      <c r="J94" s="62"/>
      <c r="K94" s="62"/>
      <c r="L94" s="62"/>
      <c r="M94" s="62"/>
      <c r="N94" s="62"/>
      <c r="O94" s="62"/>
      <c r="P94" s="62"/>
      <c r="Q94" s="62"/>
    </row>
    <row r="95" spans="1:17">
      <c r="A95" s="58" t="s">
        <v>28</v>
      </c>
      <c r="B95" s="59"/>
      <c r="C95" s="93" t="s">
        <v>2499</v>
      </c>
      <c r="D95" s="59"/>
      <c r="E95" s="61"/>
      <c r="F95" s="62"/>
      <c r="G95" s="62"/>
      <c r="H95" s="62"/>
      <c r="I95" s="62"/>
      <c r="J95" s="62"/>
      <c r="K95" s="62"/>
      <c r="L95" s="62"/>
      <c r="M95" s="62"/>
      <c r="N95" s="62"/>
      <c r="O95" s="62"/>
      <c r="P95" s="62"/>
      <c r="Q95" s="62"/>
    </row>
    <row r="96" spans="1:17">
      <c r="A96" s="83"/>
      <c r="B96" s="82"/>
      <c r="C96" s="88" t="s">
        <v>2451</v>
      </c>
      <c r="D96" s="82"/>
      <c r="E96" s="86"/>
      <c r="F96" s="87"/>
      <c r="G96" s="62"/>
      <c r="H96" s="87"/>
      <c r="I96" s="62"/>
      <c r="J96" s="62"/>
      <c r="K96" s="62"/>
      <c r="L96" s="62"/>
      <c r="M96" s="62"/>
      <c r="N96" s="62"/>
      <c r="O96" s="62"/>
      <c r="P96" s="62"/>
      <c r="Q96" s="62"/>
    </row>
    <row r="97" spans="1:17">
      <c r="A97" s="83"/>
      <c r="B97" s="82"/>
      <c r="C97" s="88" t="s">
        <v>2500</v>
      </c>
      <c r="D97" s="82"/>
      <c r="E97" s="86"/>
      <c r="F97" s="87"/>
      <c r="G97" s="62"/>
      <c r="H97" s="87"/>
      <c r="I97" s="62"/>
      <c r="J97" s="62"/>
      <c r="K97" s="62"/>
      <c r="L97" s="62"/>
      <c r="M97" s="62"/>
      <c r="N97" s="62"/>
      <c r="O97" s="62"/>
      <c r="P97" s="62"/>
      <c r="Q97" s="62"/>
    </row>
    <row r="98" spans="1:17" ht="140.25">
      <c r="A98" s="83">
        <v>32</v>
      </c>
      <c r="B98" s="59" t="s">
        <v>506</v>
      </c>
      <c r="C98" s="85" t="s">
        <v>2501</v>
      </c>
      <c r="D98" s="82"/>
      <c r="E98" s="61" t="s">
        <v>56</v>
      </c>
      <c r="F98" s="62">
        <v>293.5</v>
      </c>
      <c r="G98" s="62"/>
      <c r="H98" s="62"/>
      <c r="I98" s="62"/>
      <c r="J98" s="62"/>
      <c r="K98" s="62"/>
      <c r="L98" s="62"/>
      <c r="M98" s="62"/>
      <c r="N98" s="62"/>
      <c r="O98" s="62"/>
      <c r="P98" s="62"/>
      <c r="Q98" s="62"/>
    </row>
    <row r="99" spans="1:17">
      <c r="A99" s="83"/>
      <c r="B99" s="82"/>
      <c r="C99" s="88" t="s">
        <v>2451</v>
      </c>
      <c r="D99" s="82"/>
      <c r="E99" s="86"/>
      <c r="F99" s="87"/>
      <c r="G99" s="62"/>
      <c r="H99" s="87"/>
      <c r="I99" s="62"/>
      <c r="J99" s="62"/>
      <c r="K99" s="62"/>
      <c r="L99" s="62"/>
      <c r="M99" s="62"/>
      <c r="N99" s="62"/>
      <c r="O99" s="62"/>
      <c r="P99" s="62"/>
      <c r="Q99" s="62"/>
    </row>
    <row r="100" spans="1:17">
      <c r="A100" s="83"/>
      <c r="B100" s="82"/>
      <c r="C100" s="88" t="s">
        <v>2502</v>
      </c>
      <c r="D100" s="82"/>
      <c r="E100" s="86"/>
      <c r="F100" s="87"/>
      <c r="G100" s="62"/>
      <c r="H100" s="87"/>
      <c r="I100" s="62"/>
      <c r="J100" s="62"/>
      <c r="K100" s="62"/>
      <c r="L100" s="62"/>
      <c r="M100" s="62"/>
      <c r="N100" s="62"/>
      <c r="O100" s="62"/>
      <c r="P100" s="62"/>
      <c r="Q100" s="62"/>
    </row>
    <row r="101" spans="1:17" ht="140.25">
      <c r="A101" s="83">
        <v>33</v>
      </c>
      <c r="B101" s="59" t="s">
        <v>506</v>
      </c>
      <c r="C101" s="148" t="s">
        <v>2501</v>
      </c>
      <c r="D101" s="82"/>
      <c r="E101" s="61" t="s">
        <v>56</v>
      </c>
      <c r="F101" s="62">
        <v>685.2</v>
      </c>
      <c r="G101" s="62"/>
      <c r="H101" s="62"/>
      <c r="I101" s="62"/>
      <c r="J101" s="62"/>
      <c r="K101" s="62"/>
      <c r="L101" s="62"/>
      <c r="M101" s="62"/>
      <c r="N101" s="62"/>
      <c r="O101" s="62"/>
      <c r="P101" s="62"/>
      <c r="Q101" s="62"/>
    </row>
    <row r="102" spans="1:17">
      <c r="A102" s="83"/>
      <c r="B102" s="82"/>
      <c r="C102" s="88" t="s">
        <v>2451</v>
      </c>
      <c r="D102" s="82"/>
      <c r="E102" s="86"/>
      <c r="F102" s="87"/>
      <c r="G102" s="62"/>
      <c r="H102" s="87"/>
      <c r="I102" s="62"/>
      <c r="J102" s="62"/>
      <c r="K102" s="62"/>
      <c r="L102" s="62"/>
      <c r="M102" s="62"/>
      <c r="N102" s="62"/>
      <c r="O102" s="62"/>
      <c r="P102" s="62"/>
      <c r="Q102" s="62"/>
    </row>
    <row r="103" spans="1:17" ht="25.5">
      <c r="A103" s="83"/>
      <c r="B103" s="82"/>
      <c r="C103" s="88" t="s">
        <v>2503</v>
      </c>
      <c r="D103" s="82"/>
      <c r="E103" s="86"/>
      <c r="F103" s="87"/>
      <c r="G103" s="62"/>
      <c r="H103" s="87"/>
      <c r="I103" s="62"/>
      <c r="J103" s="62"/>
      <c r="K103" s="62"/>
      <c r="L103" s="62"/>
      <c r="M103" s="62"/>
      <c r="N103" s="62"/>
      <c r="O103" s="62"/>
      <c r="P103" s="62"/>
      <c r="Q103" s="62"/>
    </row>
    <row r="104" spans="1:17" ht="51">
      <c r="A104" s="83">
        <v>34</v>
      </c>
      <c r="B104" s="59" t="s">
        <v>506</v>
      </c>
      <c r="C104" s="85" t="s">
        <v>2504</v>
      </c>
      <c r="D104" s="82"/>
      <c r="E104" s="61" t="s">
        <v>56</v>
      </c>
      <c r="F104" s="127">
        <v>318.44</v>
      </c>
      <c r="G104" s="62"/>
      <c r="H104" s="62"/>
      <c r="I104" s="62"/>
      <c r="J104" s="62"/>
      <c r="K104" s="62"/>
      <c r="L104" s="62"/>
      <c r="M104" s="62"/>
      <c r="N104" s="62"/>
      <c r="O104" s="62"/>
      <c r="P104" s="62"/>
      <c r="Q104" s="62"/>
    </row>
    <row r="105" spans="1:17">
      <c r="A105" s="83"/>
      <c r="B105" s="82"/>
      <c r="C105" s="88" t="s">
        <v>2451</v>
      </c>
      <c r="D105" s="82"/>
      <c r="E105" s="86"/>
      <c r="F105" s="87"/>
      <c r="G105" s="62"/>
      <c r="H105" s="87"/>
      <c r="I105" s="62"/>
      <c r="J105" s="62"/>
      <c r="K105" s="62"/>
      <c r="L105" s="62"/>
      <c r="M105" s="62"/>
      <c r="N105" s="62"/>
      <c r="O105" s="62"/>
      <c r="P105" s="62"/>
      <c r="Q105" s="62"/>
    </row>
    <row r="106" spans="1:17">
      <c r="A106" s="83"/>
      <c r="B106" s="82"/>
      <c r="C106" s="88" t="s">
        <v>2505</v>
      </c>
      <c r="D106" s="82"/>
      <c r="E106" s="86"/>
      <c r="F106" s="87"/>
      <c r="G106" s="62"/>
      <c r="H106" s="87"/>
      <c r="I106" s="62"/>
      <c r="J106" s="62"/>
      <c r="K106" s="62"/>
      <c r="L106" s="62"/>
      <c r="M106" s="62"/>
      <c r="N106" s="62"/>
      <c r="O106" s="62"/>
      <c r="P106" s="62"/>
      <c r="Q106" s="62"/>
    </row>
    <row r="107" spans="1:17" ht="140.25">
      <c r="A107" s="83">
        <v>35</v>
      </c>
      <c r="B107" s="59" t="s">
        <v>506</v>
      </c>
      <c r="C107" s="85" t="s">
        <v>2506</v>
      </c>
      <c r="D107" s="82"/>
      <c r="E107" s="61" t="s">
        <v>56</v>
      </c>
      <c r="F107" s="62">
        <v>51</v>
      </c>
      <c r="G107" s="62"/>
      <c r="H107" s="62"/>
      <c r="I107" s="62"/>
      <c r="J107" s="62"/>
      <c r="K107" s="62"/>
      <c r="L107" s="62"/>
      <c r="M107" s="62"/>
      <c r="N107" s="62"/>
      <c r="O107" s="62"/>
      <c r="P107" s="62"/>
      <c r="Q107" s="62"/>
    </row>
    <row r="108" spans="1:17">
      <c r="A108" s="83"/>
      <c r="B108" s="82"/>
      <c r="C108" s="88" t="s">
        <v>2451</v>
      </c>
      <c r="D108" s="82"/>
      <c r="E108" s="86"/>
      <c r="F108" s="87"/>
      <c r="G108" s="62"/>
      <c r="H108" s="87"/>
      <c r="I108" s="62"/>
      <c r="J108" s="62"/>
      <c r="K108" s="62"/>
      <c r="L108" s="62"/>
      <c r="M108" s="62"/>
      <c r="N108" s="62"/>
      <c r="O108" s="62"/>
      <c r="P108" s="62"/>
      <c r="Q108" s="62"/>
    </row>
    <row r="109" spans="1:17" ht="25.5">
      <c r="A109" s="83"/>
      <c r="B109" s="82"/>
      <c r="C109" s="88" t="s">
        <v>2509</v>
      </c>
      <c r="D109" s="82"/>
      <c r="E109" s="86"/>
      <c r="F109" s="87"/>
      <c r="G109" s="62"/>
      <c r="H109" s="87"/>
      <c r="I109" s="62"/>
      <c r="J109" s="62"/>
      <c r="K109" s="62"/>
      <c r="L109" s="62"/>
      <c r="M109" s="62"/>
      <c r="N109" s="62"/>
      <c r="O109" s="62"/>
      <c r="P109" s="62"/>
      <c r="Q109" s="62"/>
    </row>
    <row r="110" spans="1:17" ht="89.25">
      <c r="A110" s="83">
        <v>36</v>
      </c>
      <c r="B110" s="59" t="s">
        <v>506</v>
      </c>
      <c r="C110" s="85" t="s">
        <v>2510</v>
      </c>
      <c r="D110" s="82"/>
      <c r="E110" s="137" t="s">
        <v>57</v>
      </c>
      <c r="F110" s="62">
        <v>4</v>
      </c>
      <c r="G110" s="62"/>
      <c r="H110" s="62"/>
      <c r="I110" s="62"/>
      <c r="J110" s="62"/>
      <c r="K110" s="62"/>
      <c r="L110" s="62"/>
      <c r="M110" s="62"/>
      <c r="N110" s="62"/>
      <c r="O110" s="62"/>
      <c r="P110" s="62"/>
      <c r="Q110" s="62"/>
    </row>
    <row r="111" spans="1:17" ht="25.5">
      <c r="A111" s="83"/>
      <c r="B111" s="82"/>
      <c r="C111" s="88" t="s">
        <v>2509</v>
      </c>
      <c r="D111" s="82"/>
      <c r="E111" s="86"/>
      <c r="F111" s="87"/>
      <c r="G111" s="62"/>
      <c r="H111" s="87"/>
      <c r="I111" s="62"/>
      <c r="J111" s="62"/>
      <c r="K111" s="62"/>
      <c r="L111" s="62"/>
      <c r="M111" s="62"/>
      <c r="N111" s="62"/>
      <c r="O111" s="62"/>
      <c r="P111" s="62"/>
      <c r="Q111" s="62"/>
    </row>
    <row r="112" spans="1:17" ht="89.25">
      <c r="A112" s="83">
        <v>37</v>
      </c>
      <c r="B112" s="59" t="s">
        <v>506</v>
      </c>
      <c r="C112" s="85" t="s">
        <v>2510</v>
      </c>
      <c r="D112" s="82"/>
      <c r="E112" s="137" t="s">
        <v>57</v>
      </c>
      <c r="F112" s="62">
        <v>2</v>
      </c>
      <c r="G112" s="62"/>
      <c r="H112" s="62"/>
      <c r="I112" s="62"/>
      <c r="J112" s="62"/>
      <c r="K112" s="62"/>
      <c r="L112" s="62"/>
      <c r="M112" s="62"/>
      <c r="N112" s="62"/>
      <c r="O112" s="62"/>
      <c r="P112" s="62"/>
      <c r="Q112" s="62"/>
    </row>
    <row r="113" spans="1:17">
      <c r="A113" s="83"/>
      <c r="B113" s="82"/>
      <c r="C113" s="88" t="s">
        <v>2451</v>
      </c>
      <c r="D113" s="82"/>
      <c r="E113" s="160"/>
      <c r="F113" s="87"/>
      <c r="G113" s="62"/>
      <c r="H113" s="87"/>
      <c r="I113" s="62"/>
      <c r="J113" s="62"/>
      <c r="K113" s="62"/>
      <c r="L113" s="62"/>
      <c r="M113" s="62"/>
      <c r="N113" s="62"/>
      <c r="O113" s="62"/>
      <c r="P113" s="62"/>
      <c r="Q113" s="62"/>
    </row>
    <row r="114" spans="1:17" ht="25.5">
      <c r="A114" s="83"/>
      <c r="B114" s="82"/>
      <c r="C114" s="88" t="s">
        <v>2511</v>
      </c>
      <c r="D114" s="82"/>
      <c r="E114" s="160"/>
      <c r="F114" s="87"/>
      <c r="G114" s="62"/>
      <c r="H114" s="87"/>
      <c r="I114" s="62"/>
      <c r="J114" s="62"/>
      <c r="K114" s="62"/>
      <c r="L114" s="62"/>
      <c r="M114" s="62"/>
      <c r="N114" s="62"/>
      <c r="O114" s="62"/>
      <c r="P114" s="62"/>
      <c r="Q114" s="62"/>
    </row>
    <row r="115" spans="1:17" ht="89.25">
      <c r="A115" s="83">
        <v>38</v>
      </c>
      <c r="B115" s="59" t="s">
        <v>506</v>
      </c>
      <c r="C115" s="85" t="s">
        <v>2512</v>
      </c>
      <c r="D115" s="82"/>
      <c r="E115" s="137" t="s">
        <v>57</v>
      </c>
      <c r="F115" s="62">
        <v>1</v>
      </c>
      <c r="G115" s="62"/>
      <c r="H115" s="62"/>
      <c r="I115" s="62"/>
      <c r="J115" s="62"/>
      <c r="K115" s="62"/>
      <c r="L115" s="62"/>
      <c r="M115" s="62"/>
      <c r="N115" s="62"/>
      <c r="O115" s="62"/>
      <c r="P115" s="62"/>
      <c r="Q115" s="62"/>
    </row>
    <row r="116" spans="1:17">
      <c r="A116" s="83"/>
      <c r="B116" s="82"/>
      <c r="C116" s="88" t="s">
        <v>2451</v>
      </c>
      <c r="D116" s="82"/>
      <c r="E116" s="160"/>
      <c r="F116" s="87"/>
      <c r="G116" s="62"/>
      <c r="H116" s="87"/>
      <c r="I116" s="62"/>
      <c r="J116" s="62"/>
      <c r="K116" s="62"/>
      <c r="L116" s="62"/>
      <c r="M116" s="62"/>
      <c r="N116" s="62"/>
      <c r="O116" s="62"/>
      <c r="P116" s="62"/>
      <c r="Q116" s="62"/>
    </row>
    <row r="117" spans="1:17" ht="25.5">
      <c r="A117" s="83"/>
      <c r="B117" s="82"/>
      <c r="C117" s="88" t="s">
        <v>2513</v>
      </c>
      <c r="D117" s="82"/>
      <c r="E117" s="160"/>
      <c r="F117" s="87"/>
      <c r="G117" s="62"/>
      <c r="H117" s="87"/>
      <c r="I117" s="62"/>
      <c r="J117" s="62"/>
      <c r="K117" s="62"/>
      <c r="L117" s="62"/>
      <c r="M117" s="62"/>
      <c r="N117" s="62"/>
      <c r="O117" s="62"/>
      <c r="P117" s="62"/>
      <c r="Q117" s="62"/>
    </row>
    <row r="118" spans="1:17" ht="89.25">
      <c r="A118" s="83">
        <v>39</v>
      </c>
      <c r="B118" s="59" t="s">
        <v>506</v>
      </c>
      <c r="C118" s="85" t="s">
        <v>2514</v>
      </c>
      <c r="D118" s="82"/>
      <c r="E118" s="137" t="s">
        <v>57</v>
      </c>
      <c r="F118" s="62">
        <v>5</v>
      </c>
      <c r="G118" s="62"/>
      <c r="H118" s="62"/>
      <c r="I118" s="62"/>
      <c r="J118" s="62"/>
      <c r="K118" s="62"/>
      <c r="L118" s="62"/>
      <c r="M118" s="62"/>
      <c r="N118" s="62"/>
      <c r="O118" s="62"/>
      <c r="P118" s="62"/>
      <c r="Q118" s="62"/>
    </row>
    <row r="119" spans="1:17" ht="25.5">
      <c r="A119" s="83"/>
      <c r="B119" s="82"/>
      <c r="C119" s="88" t="s">
        <v>2513</v>
      </c>
      <c r="D119" s="82"/>
      <c r="E119" s="86"/>
      <c r="F119" s="87"/>
      <c r="G119" s="62"/>
      <c r="H119" s="87"/>
      <c r="I119" s="62"/>
      <c r="J119" s="62"/>
      <c r="K119" s="62"/>
      <c r="L119" s="62"/>
      <c r="M119" s="62"/>
      <c r="N119" s="62"/>
      <c r="O119" s="62"/>
      <c r="P119" s="62"/>
      <c r="Q119" s="62"/>
    </row>
    <row r="120" spans="1:17" ht="89.25">
      <c r="A120" s="83">
        <v>40</v>
      </c>
      <c r="B120" s="59" t="s">
        <v>506</v>
      </c>
      <c r="C120" s="85" t="s">
        <v>2514</v>
      </c>
      <c r="D120" s="82"/>
      <c r="E120" s="137" t="s">
        <v>57</v>
      </c>
      <c r="F120" s="62">
        <v>3</v>
      </c>
      <c r="G120" s="62"/>
      <c r="H120" s="62"/>
      <c r="I120" s="62"/>
      <c r="J120" s="62"/>
      <c r="K120" s="62"/>
      <c r="L120" s="62"/>
      <c r="M120" s="62"/>
      <c r="N120" s="62"/>
      <c r="O120" s="62"/>
      <c r="P120" s="62"/>
      <c r="Q120" s="62"/>
    </row>
    <row r="121" spans="1:17">
      <c r="A121" s="83"/>
      <c r="B121" s="82"/>
      <c r="C121" s="88" t="s">
        <v>2451</v>
      </c>
      <c r="D121" s="82"/>
      <c r="E121" s="160"/>
      <c r="F121" s="87"/>
      <c r="G121" s="62"/>
      <c r="H121" s="87"/>
      <c r="I121" s="62"/>
      <c r="J121" s="62"/>
      <c r="K121" s="62"/>
      <c r="L121" s="62"/>
      <c r="M121" s="62"/>
      <c r="N121" s="62"/>
      <c r="O121" s="62"/>
      <c r="P121" s="62"/>
      <c r="Q121" s="62"/>
    </row>
    <row r="122" spans="1:17">
      <c r="A122" s="83"/>
      <c r="B122" s="82"/>
      <c r="C122" s="88" t="s">
        <v>2515</v>
      </c>
      <c r="D122" s="82"/>
      <c r="E122" s="160"/>
      <c r="F122" s="87"/>
      <c r="G122" s="62"/>
      <c r="H122" s="87"/>
      <c r="I122" s="62"/>
      <c r="J122" s="62"/>
      <c r="K122" s="62"/>
      <c r="L122" s="62"/>
      <c r="M122" s="62"/>
      <c r="N122" s="62"/>
      <c r="O122" s="62"/>
      <c r="P122" s="62"/>
      <c r="Q122" s="62"/>
    </row>
    <row r="123" spans="1:17" ht="89.25">
      <c r="A123" s="83">
        <v>41</v>
      </c>
      <c r="B123" s="59" t="s">
        <v>506</v>
      </c>
      <c r="C123" s="90" t="s">
        <v>2639</v>
      </c>
      <c r="D123" s="82"/>
      <c r="E123" s="137" t="s">
        <v>57</v>
      </c>
      <c r="F123" s="62">
        <v>106</v>
      </c>
      <c r="G123" s="62"/>
      <c r="H123" s="62"/>
      <c r="I123" s="62"/>
      <c r="J123" s="62"/>
      <c r="K123" s="62"/>
      <c r="L123" s="62"/>
      <c r="M123" s="62"/>
      <c r="N123" s="62"/>
      <c r="O123" s="62"/>
      <c r="P123" s="62"/>
      <c r="Q123" s="62"/>
    </row>
    <row r="124" spans="1:17">
      <c r="A124" s="83"/>
      <c r="B124" s="82"/>
      <c r="C124" s="88" t="s">
        <v>2451</v>
      </c>
      <c r="D124" s="82"/>
      <c r="E124" s="160"/>
      <c r="F124" s="87"/>
      <c r="G124" s="62"/>
      <c r="H124" s="87"/>
      <c r="I124" s="62"/>
      <c r="J124" s="62"/>
      <c r="K124" s="62"/>
      <c r="L124" s="62"/>
      <c r="M124" s="62"/>
      <c r="N124" s="62"/>
      <c r="O124" s="62"/>
      <c r="P124" s="62"/>
      <c r="Q124" s="62"/>
    </row>
    <row r="125" spans="1:17">
      <c r="A125" s="83"/>
      <c r="B125" s="82"/>
      <c r="C125" s="91" t="s">
        <v>2635</v>
      </c>
      <c r="D125" s="82"/>
      <c r="E125" s="160"/>
      <c r="F125" s="87"/>
      <c r="G125" s="62"/>
      <c r="H125" s="87"/>
      <c r="I125" s="62"/>
      <c r="J125" s="62"/>
      <c r="K125" s="62"/>
      <c r="L125" s="62"/>
      <c r="M125" s="62"/>
      <c r="N125" s="62"/>
      <c r="O125" s="62"/>
      <c r="P125" s="62"/>
      <c r="Q125" s="62"/>
    </row>
    <row r="126" spans="1:17" ht="63.75">
      <c r="A126" s="58">
        <v>42</v>
      </c>
      <c r="B126" s="59" t="s">
        <v>506</v>
      </c>
      <c r="C126" s="92" t="s">
        <v>2594</v>
      </c>
      <c r="D126" s="59"/>
      <c r="E126" s="61" t="s">
        <v>56</v>
      </c>
      <c r="F126" s="62">
        <v>199.66</v>
      </c>
      <c r="G126" s="62"/>
      <c r="H126" s="62"/>
      <c r="I126" s="62"/>
      <c r="J126" s="62"/>
      <c r="K126" s="62"/>
      <c r="L126" s="62"/>
      <c r="M126" s="62"/>
      <c r="N126" s="62"/>
      <c r="O126" s="62"/>
      <c r="P126" s="62"/>
      <c r="Q126" s="62"/>
    </row>
    <row r="127" spans="1:17">
      <c r="A127" s="83"/>
      <c r="B127" s="82"/>
      <c r="C127" s="91" t="s">
        <v>2635</v>
      </c>
      <c r="D127" s="82"/>
      <c r="E127" s="160"/>
      <c r="F127" s="87"/>
      <c r="G127" s="62"/>
      <c r="H127" s="87"/>
      <c r="I127" s="62"/>
      <c r="J127" s="62"/>
      <c r="K127" s="62"/>
      <c r="L127" s="62"/>
      <c r="M127" s="62"/>
      <c r="N127" s="62"/>
      <c r="O127" s="62"/>
      <c r="P127" s="62"/>
      <c r="Q127" s="62"/>
    </row>
    <row r="128" spans="1:17" ht="63.75">
      <c r="A128" s="58">
        <v>43</v>
      </c>
      <c r="B128" s="59" t="s">
        <v>506</v>
      </c>
      <c r="C128" s="92" t="s">
        <v>2594</v>
      </c>
      <c r="D128" s="59"/>
      <c r="E128" s="61" t="s">
        <v>56</v>
      </c>
      <c r="F128" s="62">
        <v>4.7</v>
      </c>
      <c r="G128" s="62"/>
      <c r="H128" s="62"/>
      <c r="I128" s="62"/>
      <c r="J128" s="62"/>
      <c r="K128" s="62"/>
      <c r="L128" s="62"/>
      <c r="M128" s="62"/>
      <c r="N128" s="62"/>
      <c r="O128" s="62"/>
      <c r="P128" s="62"/>
      <c r="Q128" s="62"/>
    </row>
    <row r="129" spans="1:17">
      <c r="A129" s="83"/>
      <c r="B129" s="82"/>
      <c r="C129" s="88" t="s">
        <v>2451</v>
      </c>
      <c r="D129" s="82"/>
      <c r="E129" s="86"/>
      <c r="F129" s="87"/>
      <c r="G129" s="62"/>
      <c r="H129" s="87"/>
      <c r="I129" s="62"/>
      <c r="J129" s="62"/>
      <c r="K129" s="62"/>
      <c r="L129" s="62"/>
      <c r="M129" s="62"/>
      <c r="N129" s="62"/>
      <c r="O129" s="62"/>
      <c r="P129" s="62"/>
      <c r="Q129" s="62"/>
    </row>
    <row r="130" spans="1:17">
      <c r="A130" s="83"/>
      <c r="B130" s="82"/>
      <c r="C130" s="91" t="s">
        <v>2636</v>
      </c>
      <c r="D130" s="82"/>
      <c r="E130" s="86"/>
      <c r="F130" s="87"/>
      <c r="G130" s="62"/>
      <c r="H130" s="87"/>
      <c r="I130" s="62"/>
      <c r="J130" s="62"/>
      <c r="K130" s="62"/>
      <c r="L130" s="62"/>
      <c r="M130" s="62"/>
      <c r="N130" s="62"/>
      <c r="O130" s="62"/>
      <c r="P130" s="62"/>
      <c r="Q130" s="62"/>
    </row>
    <row r="131" spans="1:17" ht="25.5">
      <c r="A131" s="83">
        <v>44</v>
      </c>
      <c r="B131" s="59" t="s">
        <v>506</v>
      </c>
      <c r="C131" s="90" t="s">
        <v>2637</v>
      </c>
      <c r="D131" s="82"/>
      <c r="E131" s="61" t="s">
        <v>56</v>
      </c>
      <c r="F131" s="62">
        <v>112.2</v>
      </c>
      <c r="G131" s="62"/>
      <c r="H131" s="62"/>
      <c r="I131" s="62"/>
      <c r="J131" s="62"/>
      <c r="K131" s="62"/>
      <c r="L131" s="62"/>
      <c r="M131" s="62"/>
      <c r="N131" s="62"/>
      <c r="O131" s="62"/>
      <c r="P131" s="62"/>
      <c r="Q131" s="62"/>
    </row>
    <row r="132" spans="1:17">
      <c r="A132" s="83"/>
      <c r="B132" s="82"/>
      <c r="C132" s="91" t="s">
        <v>2518</v>
      </c>
      <c r="D132" s="82"/>
      <c r="E132" s="86"/>
      <c r="F132" s="87"/>
      <c r="G132" s="62"/>
      <c r="H132" s="87"/>
      <c r="I132" s="62"/>
      <c r="J132" s="62"/>
      <c r="K132" s="62"/>
      <c r="L132" s="62"/>
      <c r="M132" s="62"/>
      <c r="N132" s="62"/>
      <c r="O132" s="62"/>
      <c r="P132" s="62"/>
      <c r="Q132" s="62"/>
    </row>
    <row r="133" spans="1:17" ht="25.5">
      <c r="A133" s="83">
        <v>45</v>
      </c>
      <c r="B133" s="59" t="s">
        <v>506</v>
      </c>
      <c r="C133" s="90" t="s">
        <v>2637</v>
      </c>
      <c r="D133" s="82"/>
      <c r="E133" s="61" t="s">
        <v>56</v>
      </c>
      <c r="F133" s="62">
        <v>111.5</v>
      </c>
      <c r="G133" s="62"/>
      <c r="H133" s="62"/>
      <c r="I133" s="62"/>
      <c r="J133" s="62"/>
      <c r="K133" s="62"/>
      <c r="L133" s="62"/>
      <c r="M133" s="62"/>
      <c r="N133" s="62"/>
      <c r="O133" s="62"/>
      <c r="P133" s="62"/>
      <c r="Q133" s="62"/>
    </row>
    <row r="134" spans="1:17">
      <c r="A134" s="83"/>
      <c r="B134" s="82"/>
      <c r="C134" s="88" t="s">
        <v>2451</v>
      </c>
      <c r="D134" s="82"/>
      <c r="E134" s="86"/>
      <c r="F134" s="87"/>
      <c r="G134" s="62"/>
      <c r="H134" s="87"/>
      <c r="I134" s="62"/>
      <c r="J134" s="62"/>
      <c r="K134" s="62"/>
      <c r="L134" s="62"/>
      <c r="M134" s="62"/>
      <c r="N134" s="62"/>
      <c r="O134" s="62"/>
      <c r="P134" s="62"/>
      <c r="Q134" s="62"/>
    </row>
    <row r="135" spans="1:17" ht="38.25">
      <c r="A135" s="83"/>
      <c r="B135" s="82"/>
      <c r="C135" s="91" t="s">
        <v>2519</v>
      </c>
      <c r="D135" s="82"/>
      <c r="E135" s="86"/>
      <c r="F135" s="87"/>
      <c r="G135" s="62"/>
      <c r="H135" s="87"/>
      <c r="I135" s="62"/>
      <c r="J135" s="62"/>
      <c r="K135" s="62"/>
      <c r="L135" s="62"/>
      <c r="M135" s="62"/>
      <c r="N135" s="62"/>
      <c r="O135" s="62"/>
      <c r="P135" s="62"/>
      <c r="Q135" s="62"/>
    </row>
    <row r="136" spans="1:17" ht="51">
      <c r="A136" s="83">
        <v>46</v>
      </c>
      <c r="B136" s="59" t="s">
        <v>506</v>
      </c>
      <c r="C136" s="90" t="s">
        <v>2595</v>
      </c>
      <c r="D136" s="82"/>
      <c r="E136" s="86" t="s">
        <v>56</v>
      </c>
      <c r="F136" s="87">
        <v>316</v>
      </c>
      <c r="G136" s="62"/>
      <c r="H136" s="62"/>
      <c r="I136" s="62"/>
      <c r="J136" s="62"/>
      <c r="K136" s="62"/>
      <c r="L136" s="62"/>
      <c r="M136" s="62"/>
      <c r="N136" s="62"/>
      <c r="O136" s="62"/>
      <c r="P136" s="62"/>
      <c r="Q136" s="62"/>
    </row>
    <row r="137" spans="1:17" ht="38.25">
      <c r="A137" s="83"/>
      <c r="B137" s="82"/>
      <c r="C137" s="91" t="s">
        <v>2519</v>
      </c>
      <c r="D137" s="82"/>
      <c r="E137" s="86"/>
      <c r="F137" s="87"/>
      <c r="G137" s="62"/>
      <c r="H137" s="87"/>
      <c r="I137" s="62"/>
      <c r="J137" s="62"/>
      <c r="K137" s="62"/>
      <c r="L137" s="62"/>
      <c r="M137" s="62"/>
      <c r="N137" s="62"/>
      <c r="O137" s="62"/>
      <c r="P137" s="62"/>
      <c r="Q137" s="62"/>
    </row>
    <row r="138" spans="1:17" ht="51">
      <c r="A138" s="83">
        <v>47</v>
      </c>
      <c r="B138" s="59" t="s">
        <v>506</v>
      </c>
      <c r="C138" s="90" t="s">
        <v>2595</v>
      </c>
      <c r="D138" s="82"/>
      <c r="E138" s="86" t="s">
        <v>56</v>
      </c>
      <c r="F138" s="188">
        <f>72-38.7</f>
        <v>33.299999999999997</v>
      </c>
      <c r="G138" s="62"/>
      <c r="H138" s="62"/>
      <c r="I138" s="62"/>
      <c r="J138" s="62"/>
      <c r="K138" s="62"/>
      <c r="L138" s="62"/>
      <c r="M138" s="62"/>
      <c r="N138" s="62"/>
      <c r="O138" s="62"/>
      <c r="P138" s="62"/>
      <c r="Q138" s="62"/>
    </row>
    <row r="139" spans="1:17" ht="76.5">
      <c r="A139" s="83"/>
      <c r="B139" s="82"/>
      <c r="C139" s="88" t="s">
        <v>2591</v>
      </c>
      <c r="D139" s="82"/>
      <c r="E139" s="86"/>
      <c r="F139" s="87"/>
      <c r="G139" s="62"/>
      <c r="H139" s="87"/>
      <c r="I139" s="62"/>
      <c r="J139" s="62"/>
      <c r="K139" s="62"/>
      <c r="L139" s="62"/>
      <c r="M139" s="62"/>
      <c r="N139" s="62"/>
      <c r="O139" s="62"/>
      <c r="P139" s="62"/>
      <c r="Q139" s="62"/>
    </row>
    <row r="140" spans="1:17" ht="25.5">
      <c r="A140" s="83"/>
      <c r="B140" s="82"/>
      <c r="C140" s="89" t="s">
        <v>2554</v>
      </c>
      <c r="D140" s="82"/>
      <c r="E140" s="86"/>
      <c r="F140" s="87"/>
      <c r="G140" s="62"/>
      <c r="H140" s="87"/>
      <c r="I140" s="62"/>
      <c r="J140" s="62"/>
      <c r="K140" s="62"/>
      <c r="L140" s="62"/>
      <c r="M140" s="62"/>
      <c r="N140" s="62"/>
      <c r="O140" s="62"/>
      <c r="P140" s="62"/>
      <c r="Q140" s="62"/>
    </row>
    <row r="141" spans="1:17">
      <c r="A141" s="83"/>
      <c r="B141" s="82"/>
      <c r="C141" s="88" t="s">
        <v>2426</v>
      </c>
      <c r="D141" s="82"/>
      <c r="E141" s="86"/>
      <c r="F141" s="87"/>
      <c r="G141" s="62"/>
      <c r="H141" s="87"/>
      <c r="I141" s="62"/>
      <c r="J141" s="62"/>
      <c r="K141" s="62"/>
      <c r="L141" s="62"/>
      <c r="M141" s="62"/>
      <c r="N141" s="62"/>
      <c r="O141" s="62"/>
      <c r="P141" s="62"/>
      <c r="Q141" s="62"/>
    </row>
    <row r="142" spans="1:17">
      <c r="A142" s="83">
        <v>48</v>
      </c>
      <c r="B142" s="59" t="s">
        <v>506</v>
      </c>
      <c r="C142" s="85" t="s">
        <v>2427</v>
      </c>
      <c r="D142" s="82"/>
      <c r="E142" s="86" t="s">
        <v>56</v>
      </c>
      <c r="F142" s="87">
        <v>436.19</v>
      </c>
      <c r="G142" s="62"/>
      <c r="H142" s="62"/>
      <c r="I142" s="62"/>
      <c r="J142" s="62"/>
      <c r="K142" s="62"/>
      <c r="L142" s="62"/>
      <c r="M142" s="62"/>
      <c r="N142" s="62"/>
      <c r="O142" s="62"/>
      <c r="P142" s="62"/>
      <c r="Q142" s="62"/>
    </row>
    <row r="143" spans="1:17">
      <c r="A143" s="83">
        <v>49</v>
      </c>
      <c r="B143" s="59" t="s">
        <v>506</v>
      </c>
      <c r="C143" s="85" t="s">
        <v>2428</v>
      </c>
      <c r="D143" s="82"/>
      <c r="E143" s="86" t="s">
        <v>56</v>
      </c>
      <c r="F143" s="87">
        <v>263.52</v>
      </c>
      <c r="G143" s="62"/>
      <c r="H143" s="62"/>
      <c r="I143" s="62"/>
      <c r="J143" s="62"/>
      <c r="K143" s="62"/>
      <c r="L143" s="62"/>
      <c r="M143" s="62"/>
      <c r="N143" s="62"/>
      <c r="O143" s="62"/>
      <c r="P143" s="62"/>
      <c r="Q143" s="62"/>
    </row>
    <row r="144" spans="1:17">
      <c r="A144" s="83">
        <v>50</v>
      </c>
      <c r="B144" s="59" t="s">
        <v>506</v>
      </c>
      <c r="C144" s="85" t="s">
        <v>2427</v>
      </c>
      <c r="D144" s="82"/>
      <c r="E144" s="86" t="s">
        <v>56</v>
      </c>
      <c r="F144" s="87">
        <v>93.82</v>
      </c>
      <c r="G144" s="62"/>
      <c r="H144" s="62"/>
      <c r="I144" s="62"/>
      <c r="J144" s="62"/>
      <c r="K144" s="62"/>
      <c r="L144" s="62"/>
      <c r="M144" s="62"/>
      <c r="N144" s="62"/>
      <c r="O144" s="62"/>
      <c r="P144" s="62"/>
      <c r="Q144" s="62"/>
    </row>
    <row r="145" spans="1:17">
      <c r="A145" s="83">
        <v>51</v>
      </c>
      <c r="B145" s="59" t="s">
        <v>506</v>
      </c>
      <c r="C145" s="85" t="s">
        <v>2428</v>
      </c>
      <c r="D145" s="82"/>
      <c r="E145" s="86" t="s">
        <v>56</v>
      </c>
      <c r="F145" s="87">
        <v>24.4</v>
      </c>
      <c r="G145" s="62"/>
      <c r="H145" s="62"/>
      <c r="I145" s="62"/>
      <c r="J145" s="62"/>
      <c r="K145" s="62"/>
      <c r="L145" s="62"/>
      <c r="M145" s="62"/>
      <c r="N145" s="62"/>
      <c r="O145" s="62"/>
      <c r="P145" s="62"/>
      <c r="Q145" s="62"/>
    </row>
    <row r="146" spans="1:17" ht="25.5">
      <c r="A146" s="83"/>
      <c r="B146" s="82"/>
      <c r="C146" s="89" t="s">
        <v>2555</v>
      </c>
      <c r="D146" s="82"/>
      <c r="E146" s="86"/>
      <c r="F146" s="87"/>
      <c r="G146" s="62"/>
      <c r="H146" s="87"/>
      <c r="I146" s="62"/>
      <c r="J146" s="62"/>
      <c r="K146" s="62"/>
      <c r="L146" s="62"/>
      <c r="M146" s="62"/>
      <c r="N146" s="62"/>
      <c r="O146" s="62"/>
      <c r="P146" s="62"/>
      <c r="Q146" s="62"/>
    </row>
    <row r="147" spans="1:17">
      <c r="A147" s="83"/>
      <c r="B147" s="82"/>
      <c r="C147" s="88" t="s">
        <v>2426</v>
      </c>
      <c r="D147" s="82"/>
      <c r="E147" s="86"/>
      <c r="F147" s="87"/>
      <c r="G147" s="62"/>
      <c r="H147" s="87"/>
      <c r="I147" s="62"/>
      <c r="J147" s="62"/>
      <c r="K147" s="62"/>
      <c r="L147" s="62"/>
      <c r="M147" s="62"/>
      <c r="N147" s="62"/>
      <c r="O147" s="62"/>
      <c r="P147" s="62"/>
      <c r="Q147" s="62"/>
    </row>
    <row r="148" spans="1:17">
      <c r="A148" s="83">
        <v>52</v>
      </c>
      <c r="B148" s="59" t="s">
        <v>506</v>
      </c>
      <c r="C148" s="85" t="s">
        <v>2427</v>
      </c>
      <c r="D148" s="82"/>
      <c r="E148" s="86" t="s">
        <v>56</v>
      </c>
      <c r="F148" s="87">
        <v>94.65</v>
      </c>
      <c r="G148" s="62"/>
      <c r="H148" s="62"/>
      <c r="I148" s="62"/>
      <c r="J148" s="62"/>
      <c r="K148" s="62"/>
      <c r="L148" s="62"/>
      <c r="M148" s="62"/>
      <c r="N148" s="62"/>
      <c r="O148" s="62"/>
      <c r="P148" s="62"/>
      <c r="Q148" s="62"/>
    </row>
    <row r="149" spans="1:17">
      <c r="A149" s="83">
        <v>53</v>
      </c>
      <c r="B149" s="59" t="s">
        <v>506</v>
      </c>
      <c r="C149" s="85" t="s">
        <v>2433</v>
      </c>
      <c r="D149" s="82"/>
      <c r="E149" s="86" t="s">
        <v>56</v>
      </c>
      <c r="F149" s="87">
        <v>46.4</v>
      </c>
      <c r="G149" s="62"/>
      <c r="H149" s="62"/>
      <c r="I149" s="62"/>
      <c r="J149" s="62"/>
      <c r="K149" s="62"/>
      <c r="L149" s="62"/>
      <c r="M149" s="62"/>
      <c r="N149" s="62"/>
      <c r="O149" s="62"/>
      <c r="P149" s="62"/>
      <c r="Q149" s="62"/>
    </row>
    <row r="150" spans="1:17">
      <c r="A150" s="83">
        <v>54</v>
      </c>
      <c r="B150" s="59" t="s">
        <v>506</v>
      </c>
      <c r="C150" s="85" t="s">
        <v>2427</v>
      </c>
      <c r="D150" s="82"/>
      <c r="E150" s="86" t="s">
        <v>56</v>
      </c>
      <c r="F150" s="87">
        <v>11.81</v>
      </c>
      <c r="G150" s="62"/>
      <c r="H150" s="62"/>
      <c r="I150" s="62"/>
      <c r="J150" s="62"/>
      <c r="K150" s="62"/>
      <c r="L150" s="62"/>
      <c r="M150" s="62"/>
      <c r="N150" s="62"/>
      <c r="O150" s="62"/>
      <c r="P150" s="62"/>
      <c r="Q150" s="62"/>
    </row>
    <row r="151" spans="1:17">
      <c r="A151" s="58" t="s">
        <v>28</v>
      </c>
      <c r="B151" s="59"/>
      <c r="C151" s="60"/>
      <c r="D151" s="59"/>
      <c r="E151" s="61"/>
      <c r="F151" s="62"/>
      <c r="G151" s="62">
        <v>0</v>
      </c>
      <c r="H151" s="62"/>
      <c r="I151" s="62">
        <f t="shared" ref="I151" si="14">+ROUND(H151*G151,2)</f>
        <v>0</v>
      </c>
      <c r="J151" s="62">
        <v>0</v>
      </c>
      <c r="K151" s="62">
        <v>0</v>
      </c>
      <c r="L151" s="62">
        <f t="shared" ref="L151" si="15">+I151+J151+K151</f>
        <v>0</v>
      </c>
      <c r="M151" s="62">
        <f t="shared" ref="M151" si="16">+ROUND(G151*$F151,2)</f>
        <v>0</v>
      </c>
      <c r="N151" s="62">
        <f t="shared" ref="N151" si="17">+ROUND(I151*$F151,2)</f>
        <v>0</v>
      </c>
      <c r="O151" s="62">
        <f t="shared" ref="O151" si="18">+ROUND(J151*$F151,2)</f>
        <v>0</v>
      </c>
      <c r="P151" s="62">
        <f t="shared" ref="P151" si="19">+ROUND(K151*$F151,2)</f>
        <v>0</v>
      </c>
      <c r="Q151" s="62">
        <f t="shared" ref="Q151" si="20">+N151+O151+P151</f>
        <v>0</v>
      </c>
    </row>
    <row r="152" spans="1:17">
      <c r="A152" s="63"/>
      <c r="B152" s="63"/>
      <c r="C152" s="64" t="s">
        <v>52</v>
      </c>
      <c r="D152" s="63"/>
      <c r="E152" s="63"/>
      <c r="F152" s="65"/>
      <c r="G152" s="65"/>
      <c r="H152" s="65"/>
      <c r="I152" s="65"/>
      <c r="J152" s="65"/>
      <c r="K152" s="65"/>
      <c r="L152" s="65"/>
      <c r="M152" s="65">
        <f>SUM(M9:M151)</f>
        <v>0</v>
      </c>
      <c r="N152" s="65">
        <f>SUM(N9:N151)</f>
        <v>0</v>
      </c>
      <c r="O152" s="65">
        <f>SUM(O9:O151)</f>
        <v>0</v>
      </c>
      <c r="P152" s="65">
        <f>SUM(P9:P151)</f>
        <v>0</v>
      </c>
      <c r="Q152" s="65">
        <f>SUM(Q9:Q151)</f>
        <v>0</v>
      </c>
    </row>
    <row r="153" spans="1:17">
      <c r="A153" s="66"/>
      <c r="B153" s="66"/>
      <c r="C153" s="92" t="s">
        <v>2198</v>
      </c>
      <c r="D153" s="66"/>
      <c r="E153" s="66" t="s">
        <v>60</v>
      </c>
      <c r="F153" s="127">
        <f>' 1-1'!$F$35</f>
        <v>0</v>
      </c>
      <c r="G153" s="68"/>
      <c r="H153" s="68"/>
      <c r="I153" s="68"/>
      <c r="J153" s="68"/>
      <c r="K153" s="68"/>
      <c r="L153" s="68"/>
      <c r="M153" s="68"/>
      <c r="N153" s="68"/>
      <c r="O153" s="62">
        <f>ROUND(O152*F153%,2)</f>
        <v>0</v>
      </c>
      <c r="P153" s="68"/>
      <c r="Q153" s="62">
        <f>O153</f>
        <v>0</v>
      </c>
    </row>
    <row r="154" spans="1:17">
      <c r="A154" s="63"/>
      <c r="B154" s="63"/>
      <c r="C154" s="64" t="s">
        <v>2522</v>
      </c>
      <c r="D154" s="63"/>
      <c r="E154" s="63" t="s">
        <v>61</v>
      </c>
      <c r="F154" s="65"/>
      <c r="G154" s="65"/>
      <c r="H154" s="65"/>
      <c r="I154" s="65"/>
      <c r="J154" s="65"/>
      <c r="K154" s="65"/>
      <c r="L154" s="65"/>
      <c r="M154" s="65">
        <f t="shared" ref="M154:Q154" si="21">SUM(M152:M153)</f>
        <v>0</v>
      </c>
      <c r="N154" s="65">
        <f t="shared" si="21"/>
        <v>0</v>
      </c>
      <c r="O154" s="65">
        <f t="shared" si="21"/>
        <v>0</v>
      </c>
      <c r="P154" s="65">
        <f t="shared" si="21"/>
        <v>0</v>
      </c>
      <c r="Q154" s="65">
        <f t="shared" si="21"/>
        <v>0</v>
      </c>
    </row>
    <row r="158" spans="1:17">
      <c r="C158" s="122"/>
    </row>
    <row r="159" spans="1:17">
      <c r="C159" s="122"/>
    </row>
    <row r="160" spans="1:17">
      <c r="C160" s="122"/>
    </row>
    <row r="161" spans="3:3">
      <c r="C161" s="122"/>
    </row>
  </sheetData>
  <autoFilter ref="A9:Q154"/>
  <mergeCells count="8">
    <mergeCell ref="G7:L7"/>
    <mergeCell ref="M7:Q7"/>
    <mergeCell ref="A7:A8"/>
    <mergeCell ref="B7:B8"/>
    <mergeCell ref="C7:C8"/>
    <mergeCell ref="D7:D8"/>
    <mergeCell ref="E7:E8"/>
    <mergeCell ref="F7:F8"/>
  </mergeCells>
  <conditionalFormatting sqref="C9:C145">
    <cfRule type="expression" dxfId="87" priority="3" stopIfTrue="1">
      <formula>#REF!="tx"</formula>
    </cfRule>
  </conditionalFormatting>
  <conditionalFormatting sqref="C146:C150">
    <cfRule type="expression" dxfId="86" priority="1" stopIfTrue="1">
      <formula>#REF!="tx"</formula>
    </cfRule>
  </conditionalFormatting>
  <conditionalFormatting sqref="C151">
    <cfRule type="expression" dxfId="85" priority="413" stopIfTrue="1">
      <formula>#REF!="tx"</formula>
    </cfRule>
  </conditionalFormatting>
  <printOptions horizontalCentered="1"/>
  <pageMargins left="0.39" right="0.39" top="0.74" bottom="0.47" header="0.3" footer="0.3"/>
  <pageSetup paperSize="9" scale="87" fitToHeight="1000" orientation="landscape" horizont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0">
    <pageSetUpPr fitToPage="1"/>
  </sheetPr>
  <dimension ref="A1:R124"/>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Row="1" outlineLevelCol="1"/>
  <cols>
    <col min="1" max="1" width="5.42578125" style="44" customWidth="1"/>
    <col min="2" max="2" width="8.5703125" style="44" bestFit="1" customWidth="1" outlineLevel="1"/>
    <col min="3" max="3" width="48.5703125" style="69" customWidth="1"/>
    <col min="4" max="4" width="48.28515625" style="44" hidden="1" customWidth="1" outlineLevel="1"/>
    <col min="5" max="5" width="7"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2579</v>
      </c>
      <c r="D1" s="49"/>
      <c r="E1" s="48"/>
      <c r="F1" s="48"/>
      <c r="G1" s="48"/>
      <c r="H1" s="48"/>
      <c r="I1" s="48"/>
      <c r="J1" s="48"/>
      <c r="K1" s="48"/>
      <c r="L1" s="48"/>
      <c r="M1" s="48"/>
      <c r="N1" s="48"/>
      <c r="O1" s="48"/>
      <c r="P1" s="48"/>
      <c r="Q1" s="48"/>
    </row>
    <row r="2" spans="1:17" outlineLevel="1">
      <c r="A2" s="53" t="s">
        <v>2846</v>
      </c>
      <c r="B2" s="194"/>
      <c r="C2" s="195"/>
      <c r="D2" s="51"/>
      <c r="E2" s="51"/>
      <c r="F2" s="51"/>
      <c r="G2" s="51"/>
      <c r="H2" s="51"/>
      <c r="I2" s="51"/>
      <c r="J2" s="51"/>
      <c r="K2" s="51"/>
      <c r="L2" s="51"/>
      <c r="M2" s="51"/>
      <c r="N2" s="51"/>
      <c r="O2" s="51"/>
      <c r="P2" s="51"/>
      <c r="Q2" s="51"/>
    </row>
    <row r="3" spans="1:17" outlineLevel="1">
      <c r="A3" s="196" t="s">
        <v>2847</v>
      </c>
      <c r="B3" s="51"/>
      <c r="C3" s="52"/>
      <c r="D3" s="51"/>
      <c r="E3" s="51"/>
      <c r="F3" s="51"/>
      <c r="G3" s="51"/>
      <c r="H3" s="51"/>
      <c r="I3" s="51"/>
      <c r="J3" s="51"/>
      <c r="K3" s="51"/>
      <c r="L3" s="51"/>
      <c r="M3" s="51"/>
      <c r="N3" s="51"/>
      <c r="O3" s="51"/>
      <c r="P3" s="51"/>
      <c r="Q3" s="51"/>
    </row>
    <row r="4" spans="1:17" outlineLevel="1">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outlineLevel="1">
      <c r="A6" s="50" t="s">
        <v>265</v>
      </c>
      <c r="B6" s="51"/>
      <c r="C6" s="52"/>
      <c r="D6" s="51"/>
      <c r="E6" s="51"/>
      <c r="F6" s="51"/>
      <c r="G6" s="51"/>
      <c r="H6" s="51"/>
      <c r="I6" s="51"/>
      <c r="J6" s="51"/>
      <c r="K6" s="51"/>
      <c r="L6" s="51"/>
      <c r="M6" s="51"/>
      <c r="N6" s="51"/>
      <c r="O6" s="51"/>
      <c r="P6" s="57" t="s">
        <v>62</v>
      </c>
      <c r="Q6" s="104">
        <f>Q124</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c r="G9" s="62">
        <v>0</v>
      </c>
      <c r="H9" s="62"/>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572</v>
      </c>
      <c r="D10" s="59"/>
      <c r="E10" s="61"/>
      <c r="F10" s="62"/>
      <c r="G10" s="62">
        <v>0</v>
      </c>
      <c r="H10" s="62"/>
      <c r="I10" s="62">
        <f t="shared" ref="I10:I11" si="0">+ROUND(H10*G10,2)</f>
        <v>0</v>
      </c>
      <c r="J10" s="62">
        <v>0</v>
      </c>
      <c r="K10" s="62">
        <v>0</v>
      </c>
      <c r="L10" s="62">
        <f t="shared" ref="L10:L11" si="1">+I10+J10+K10</f>
        <v>0</v>
      </c>
      <c r="M10" s="62">
        <f t="shared" ref="M10:M11" si="2">+ROUND(G10*$F10,2)</f>
        <v>0</v>
      </c>
      <c r="N10" s="62">
        <f t="shared" ref="N10:P11" si="3">+ROUND(I10*$F10,2)</f>
        <v>0</v>
      </c>
      <c r="O10" s="62">
        <f t="shared" si="3"/>
        <v>0</v>
      </c>
      <c r="P10" s="62">
        <f t="shared" si="3"/>
        <v>0</v>
      </c>
      <c r="Q10" s="62">
        <f t="shared" ref="Q10:Q11" si="4">+N10+O10+P10</f>
        <v>0</v>
      </c>
    </row>
    <row r="11" spans="1:17" ht="25.5">
      <c r="A11" s="58" t="s">
        <v>28</v>
      </c>
      <c r="B11" s="59"/>
      <c r="C11" s="75" t="s">
        <v>573</v>
      </c>
      <c r="D11" s="59"/>
      <c r="E11" s="61"/>
      <c r="F11" s="62"/>
      <c r="G11" s="62">
        <v>0</v>
      </c>
      <c r="H11" s="62"/>
      <c r="I11" s="62">
        <f t="shared" si="0"/>
        <v>0</v>
      </c>
      <c r="J11" s="62">
        <v>0</v>
      </c>
      <c r="K11" s="62">
        <v>0</v>
      </c>
      <c r="L11" s="62">
        <f t="shared" si="1"/>
        <v>0</v>
      </c>
      <c r="M11" s="62">
        <f t="shared" si="2"/>
        <v>0</v>
      </c>
      <c r="N11" s="62">
        <f t="shared" si="3"/>
        <v>0</v>
      </c>
      <c r="O11" s="62">
        <f t="shared" si="3"/>
        <v>0</v>
      </c>
      <c r="P11" s="62">
        <f t="shared" si="3"/>
        <v>0</v>
      </c>
      <c r="Q11" s="62">
        <f t="shared" si="4"/>
        <v>0</v>
      </c>
    </row>
    <row r="12" spans="1:17" ht="153">
      <c r="A12" s="83"/>
      <c r="B12" s="82"/>
      <c r="C12" s="159" t="s">
        <v>2616</v>
      </c>
      <c r="D12" s="82"/>
      <c r="E12" s="86"/>
      <c r="F12" s="87"/>
      <c r="G12" s="62"/>
      <c r="H12" s="62"/>
      <c r="I12" s="62"/>
      <c r="J12" s="62"/>
      <c r="K12" s="62"/>
      <c r="L12" s="62"/>
      <c r="M12" s="62"/>
      <c r="N12" s="62"/>
      <c r="O12" s="62"/>
      <c r="P12" s="62"/>
      <c r="Q12" s="62"/>
    </row>
    <row r="13" spans="1:17">
      <c r="A13" s="58" t="s">
        <v>28</v>
      </c>
      <c r="B13" s="59"/>
      <c r="C13" s="93" t="s">
        <v>2465</v>
      </c>
      <c r="D13" s="60"/>
      <c r="E13" s="61"/>
      <c r="F13" s="62"/>
      <c r="G13" s="62"/>
      <c r="H13" s="62"/>
      <c r="I13" s="62"/>
      <c r="J13" s="62"/>
      <c r="K13" s="62"/>
      <c r="L13" s="62"/>
      <c r="M13" s="62"/>
      <c r="N13" s="62"/>
      <c r="O13" s="62"/>
      <c r="P13" s="62"/>
      <c r="Q13" s="62"/>
    </row>
    <row r="14" spans="1:17">
      <c r="A14" s="83"/>
      <c r="B14" s="82"/>
      <c r="C14" s="88" t="s">
        <v>2525</v>
      </c>
      <c r="D14" s="85"/>
      <c r="E14" s="86"/>
      <c r="F14" s="87"/>
      <c r="G14" s="62"/>
      <c r="H14" s="87"/>
      <c r="I14" s="62"/>
      <c r="J14" s="62"/>
      <c r="K14" s="62"/>
      <c r="L14" s="62"/>
      <c r="M14" s="62"/>
      <c r="N14" s="62"/>
      <c r="O14" s="62"/>
      <c r="P14" s="62"/>
      <c r="Q14" s="62"/>
    </row>
    <row r="15" spans="1:17">
      <c r="A15" s="83"/>
      <c r="B15" s="82"/>
      <c r="C15" s="88" t="s">
        <v>2450</v>
      </c>
      <c r="D15" s="85"/>
      <c r="E15" s="86"/>
      <c r="F15" s="87"/>
      <c r="G15" s="62"/>
      <c r="H15" s="87"/>
      <c r="I15" s="62"/>
      <c r="J15" s="62"/>
      <c r="K15" s="62"/>
      <c r="L15" s="62"/>
      <c r="M15" s="62"/>
      <c r="N15" s="62"/>
      <c r="O15" s="62"/>
      <c r="P15" s="62"/>
      <c r="Q15" s="62"/>
    </row>
    <row r="16" spans="1:17" ht="89.25">
      <c r="A16" s="58">
        <v>1</v>
      </c>
      <c r="B16" s="59" t="s">
        <v>506</v>
      </c>
      <c r="C16" s="92" t="s">
        <v>2592</v>
      </c>
      <c r="D16" s="60"/>
      <c r="E16" s="61" t="s">
        <v>56</v>
      </c>
      <c r="F16" s="62">
        <v>2530.79</v>
      </c>
      <c r="G16" s="62"/>
      <c r="H16" s="62"/>
      <c r="I16" s="62"/>
      <c r="J16" s="62"/>
      <c r="K16" s="62"/>
      <c r="L16" s="62"/>
      <c r="M16" s="62"/>
      <c r="N16" s="62"/>
      <c r="O16" s="62"/>
      <c r="P16" s="62"/>
      <c r="Q16" s="62"/>
    </row>
    <row r="17" spans="1:17">
      <c r="A17" s="83"/>
      <c r="B17" s="82"/>
      <c r="C17" s="88" t="s">
        <v>2525</v>
      </c>
      <c r="D17" s="82"/>
      <c r="E17" s="86"/>
      <c r="F17" s="87"/>
      <c r="G17" s="62"/>
      <c r="H17" s="87"/>
      <c r="I17" s="62"/>
      <c r="J17" s="62"/>
      <c r="K17" s="62"/>
      <c r="L17" s="62"/>
      <c r="M17" s="62"/>
      <c r="N17" s="62"/>
      <c r="O17" s="62"/>
      <c r="P17" s="62"/>
      <c r="Q17" s="62"/>
    </row>
    <row r="18" spans="1:17" ht="25.5">
      <c r="A18" s="83"/>
      <c r="B18" s="82"/>
      <c r="C18" s="91" t="s">
        <v>2453</v>
      </c>
      <c r="D18" s="82"/>
      <c r="E18" s="86"/>
      <c r="F18" s="87"/>
      <c r="G18" s="62"/>
      <c r="H18" s="87"/>
      <c r="I18" s="62"/>
      <c r="J18" s="62"/>
      <c r="K18" s="62"/>
      <c r="L18" s="62"/>
      <c r="M18" s="62"/>
      <c r="N18" s="62"/>
      <c r="O18" s="62"/>
      <c r="P18" s="62"/>
      <c r="Q18" s="62"/>
    </row>
    <row r="19" spans="1:17" ht="102">
      <c r="A19" s="58">
        <v>3</v>
      </c>
      <c r="B19" s="59" t="s">
        <v>506</v>
      </c>
      <c r="C19" s="92" t="s">
        <v>2593</v>
      </c>
      <c r="D19" s="59"/>
      <c r="E19" s="61" t="s">
        <v>56</v>
      </c>
      <c r="F19" s="62">
        <v>1181.56</v>
      </c>
      <c r="G19" s="62"/>
      <c r="H19" s="62"/>
      <c r="I19" s="62"/>
      <c r="J19" s="62"/>
      <c r="K19" s="62"/>
      <c r="L19" s="62"/>
      <c r="M19" s="62"/>
      <c r="N19" s="62"/>
      <c r="O19" s="62"/>
      <c r="P19" s="62"/>
      <c r="Q19" s="62"/>
    </row>
    <row r="20" spans="1:17">
      <c r="A20" s="83"/>
      <c r="B20" s="82"/>
      <c r="C20" s="88" t="s">
        <v>2525</v>
      </c>
      <c r="D20" s="82"/>
      <c r="E20" s="86"/>
      <c r="F20" s="87"/>
      <c r="G20" s="62"/>
      <c r="H20" s="87"/>
      <c r="I20" s="62"/>
      <c r="J20" s="62"/>
      <c r="K20" s="62"/>
      <c r="L20" s="62"/>
      <c r="M20" s="62"/>
      <c r="N20" s="62"/>
      <c r="O20" s="62"/>
      <c r="P20" s="62"/>
      <c r="Q20" s="62"/>
    </row>
    <row r="21" spans="1:17" ht="25.5">
      <c r="A21" s="83"/>
      <c r="B21" s="82"/>
      <c r="C21" s="91" t="s">
        <v>2454</v>
      </c>
      <c r="D21" s="82"/>
      <c r="E21" s="86"/>
      <c r="F21" s="87"/>
      <c r="G21" s="62"/>
      <c r="H21" s="87"/>
      <c r="I21" s="62"/>
      <c r="J21" s="62"/>
      <c r="K21" s="62"/>
      <c r="L21" s="62"/>
      <c r="M21" s="62"/>
      <c r="N21" s="62"/>
      <c r="O21" s="62"/>
      <c r="P21" s="62"/>
      <c r="Q21" s="62"/>
    </row>
    <row r="22" spans="1:17" ht="165.75">
      <c r="A22" s="83">
        <v>4</v>
      </c>
      <c r="B22" s="59" t="s">
        <v>506</v>
      </c>
      <c r="C22" s="90" t="s">
        <v>2455</v>
      </c>
      <c r="D22" s="82"/>
      <c r="E22" s="61" t="s">
        <v>56</v>
      </c>
      <c r="F22" s="62">
        <v>27.7</v>
      </c>
      <c r="G22" s="62"/>
      <c r="H22" s="62"/>
      <c r="I22" s="62"/>
      <c r="J22" s="62"/>
      <c r="K22" s="62"/>
      <c r="L22" s="62"/>
      <c r="M22" s="62"/>
      <c r="N22" s="62"/>
      <c r="O22" s="62"/>
      <c r="P22" s="62"/>
      <c r="Q22" s="62"/>
    </row>
    <row r="23" spans="1:17">
      <c r="A23" s="83"/>
      <c r="B23" s="82"/>
      <c r="C23" s="88" t="s">
        <v>2525</v>
      </c>
      <c r="D23" s="82"/>
      <c r="E23" s="86"/>
      <c r="F23" s="87"/>
      <c r="G23" s="62"/>
      <c r="H23" s="87"/>
      <c r="I23" s="62"/>
      <c r="J23" s="62"/>
      <c r="K23" s="62"/>
      <c r="L23" s="62"/>
      <c r="M23" s="62"/>
      <c r="N23" s="62"/>
      <c r="O23" s="62"/>
      <c r="P23" s="62"/>
      <c r="Q23" s="62"/>
    </row>
    <row r="24" spans="1:17">
      <c r="A24" s="83"/>
      <c r="B24" s="82"/>
      <c r="C24" s="91" t="s">
        <v>2456</v>
      </c>
      <c r="D24" s="82"/>
      <c r="E24" s="86"/>
      <c r="F24" s="87"/>
      <c r="G24" s="62"/>
      <c r="H24" s="87"/>
      <c r="I24" s="62"/>
      <c r="J24" s="62"/>
      <c r="K24" s="62"/>
      <c r="L24" s="62"/>
      <c r="M24" s="62"/>
      <c r="N24" s="62"/>
      <c r="O24" s="62"/>
      <c r="P24" s="62"/>
      <c r="Q24" s="62"/>
    </row>
    <row r="25" spans="1:17" ht="63.75">
      <c r="A25" s="83">
        <v>5</v>
      </c>
      <c r="B25" s="59" t="s">
        <v>506</v>
      </c>
      <c r="C25" s="90" t="s">
        <v>2457</v>
      </c>
      <c r="D25" s="82"/>
      <c r="E25" s="61" t="s">
        <v>56</v>
      </c>
      <c r="F25" s="62">
        <v>71.7</v>
      </c>
      <c r="G25" s="62"/>
      <c r="H25" s="62"/>
      <c r="I25" s="127"/>
      <c r="J25" s="62"/>
      <c r="K25" s="62"/>
      <c r="L25" s="62"/>
      <c r="M25" s="62"/>
      <c r="N25" s="62"/>
      <c r="O25" s="62"/>
      <c r="P25" s="62"/>
      <c r="Q25" s="62"/>
    </row>
    <row r="26" spans="1:17">
      <c r="A26" s="83"/>
      <c r="B26" s="82"/>
      <c r="C26" s="88" t="s">
        <v>2525</v>
      </c>
      <c r="D26" s="82"/>
      <c r="E26" s="86"/>
      <c r="F26" s="87"/>
      <c r="G26" s="62"/>
      <c r="H26" s="87"/>
      <c r="I26" s="62"/>
      <c r="J26" s="62"/>
      <c r="K26" s="62"/>
      <c r="L26" s="62"/>
      <c r="M26" s="62"/>
      <c r="N26" s="62"/>
      <c r="O26" s="62"/>
      <c r="P26" s="62"/>
      <c r="Q26" s="62"/>
    </row>
    <row r="27" spans="1:17">
      <c r="A27" s="83"/>
      <c r="B27" s="82"/>
      <c r="C27" s="91" t="s">
        <v>2458</v>
      </c>
      <c r="D27" s="82"/>
      <c r="E27" s="86"/>
      <c r="F27" s="87"/>
      <c r="G27" s="62"/>
      <c r="H27" s="87"/>
      <c r="I27" s="62"/>
      <c r="J27" s="62"/>
      <c r="K27" s="62"/>
      <c r="L27" s="62"/>
      <c r="M27" s="62"/>
      <c r="N27" s="62"/>
      <c r="O27" s="62"/>
      <c r="P27" s="62"/>
      <c r="Q27" s="62"/>
    </row>
    <row r="28" spans="1:17" ht="89.25">
      <c r="A28" s="83">
        <v>6</v>
      </c>
      <c r="B28" s="59" t="s">
        <v>506</v>
      </c>
      <c r="C28" s="90" t="s">
        <v>2459</v>
      </c>
      <c r="D28" s="82"/>
      <c r="E28" s="61" t="s">
        <v>56</v>
      </c>
      <c r="F28" s="127">
        <v>57.1</v>
      </c>
      <c r="G28" s="62"/>
      <c r="H28" s="62"/>
      <c r="I28" s="127"/>
      <c r="J28" s="62"/>
      <c r="K28" s="62"/>
      <c r="L28" s="62"/>
      <c r="M28" s="62"/>
      <c r="N28" s="62"/>
      <c r="O28" s="62"/>
      <c r="P28" s="62"/>
      <c r="Q28" s="62"/>
    </row>
    <row r="29" spans="1:17">
      <c r="A29" s="83"/>
      <c r="B29" s="82"/>
      <c r="C29" s="88" t="s">
        <v>2525</v>
      </c>
      <c r="D29" s="82"/>
      <c r="E29" s="86"/>
      <c r="F29" s="87"/>
      <c r="G29" s="62"/>
      <c r="H29" s="87"/>
      <c r="I29" s="62"/>
      <c r="J29" s="62"/>
      <c r="K29" s="62"/>
      <c r="L29" s="62"/>
      <c r="M29" s="62"/>
      <c r="N29" s="62"/>
      <c r="O29" s="62"/>
      <c r="P29" s="62"/>
      <c r="Q29" s="62"/>
    </row>
    <row r="30" spans="1:17">
      <c r="A30" s="83"/>
      <c r="B30" s="82"/>
      <c r="C30" s="91" t="s">
        <v>2460</v>
      </c>
      <c r="D30" s="82"/>
      <c r="E30" s="86"/>
      <c r="F30" s="87"/>
      <c r="G30" s="62"/>
      <c r="H30" s="87"/>
      <c r="I30" s="62"/>
      <c r="J30" s="62"/>
      <c r="K30" s="62"/>
      <c r="L30" s="62"/>
      <c r="M30" s="62"/>
      <c r="N30" s="62"/>
      <c r="O30" s="62"/>
      <c r="P30" s="62"/>
      <c r="Q30" s="62"/>
    </row>
    <row r="31" spans="1:17" ht="76.5">
      <c r="A31" s="83">
        <v>7</v>
      </c>
      <c r="B31" s="59" t="s">
        <v>506</v>
      </c>
      <c r="C31" s="90" t="s">
        <v>2461</v>
      </c>
      <c r="D31" s="82"/>
      <c r="E31" s="61" t="s">
        <v>56</v>
      </c>
      <c r="F31" s="62">
        <v>89.3</v>
      </c>
      <c r="G31" s="62"/>
      <c r="H31" s="62"/>
      <c r="I31" s="62"/>
      <c r="J31" s="62"/>
      <c r="K31" s="62"/>
      <c r="L31" s="62"/>
      <c r="M31" s="62"/>
      <c r="N31" s="62"/>
      <c r="O31" s="62"/>
      <c r="P31" s="62"/>
      <c r="Q31" s="62"/>
    </row>
    <row r="32" spans="1:17">
      <c r="A32" s="83"/>
      <c r="B32" s="82"/>
      <c r="C32" s="88" t="s">
        <v>2525</v>
      </c>
      <c r="D32" s="82"/>
      <c r="E32" s="86"/>
      <c r="F32" s="87"/>
      <c r="G32" s="62"/>
      <c r="H32" s="87"/>
      <c r="I32" s="62"/>
      <c r="J32" s="62"/>
      <c r="K32" s="62"/>
      <c r="L32" s="62"/>
      <c r="M32" s="62"/>
      <c r="N32" s="62"/>
      <c r="O32" s="62"/>
      <c r="P32" s="62"/>
      <c r="Q32" s="62"/>
    </row>
    <row r="33" spans="1:17">
      <c r="A33" s="83"/>
      <c r="B33" s="82"/>
      <c r="C33" s="91" t="s">
        <v>2462</v>
      </c>
      <c r="D33" s="82"/>
      <c r="E33" s="86"/>
      <c r="F33" s="87"/>
      <c r="G33" s="62"/>
      <c r="H33" s="87"/>
      <c r="I33" s="62"/>
      <c r="J33" s="62"/>
      <c r="K33" s="62"/>
      <c r="L33" s="62"/>
      <c r="M33" s="62"/>
      <c r="N33" s="62"/>
      <c r="O33" s="62"/>
      <c r="P33" s="62"/>
      <c r="Q33" s="62"/>
    </row>
    <row r="34" spans="1:17" ht="25.5">
      <c r="A34" s="83">
        <v>8</v>
      </c>
      <c r="B34" s="59" t="s">
        <v>506</v>
      </c>
      <c r="C34" s="90" t="s">
        <v>2463</v>
      </c>
      <c r="D34" s="82"/>
      <c r="E34" s="137" t="s">
        <v>57</v>
      </c>
      <c r="F34" s="62">
        <v>5</v>
      </c>
      <c r="G34" s="62"/>
      <c r="H34" s="62"/>
      <c r="I34" s="62"/>
      <c r="J34" s="62"/>
      <c r="K34" s="62"/>
      <c r="L34" s="62"/>
      <c r="M34" s="62"/>
      <c r="N34" s="62"/>
      <c r="O34" s="62"/>
      <c r="P34" s="62"/>
      <c r="Q34" s="62"/>
    </row>
    <row r="35" spans="1:17">
      <c r="A35" s="83"/>
      <c r="B35" s="82"/>
      <c r="C35" s="90"/>
      <c r="D35" s="82"/>
      <c r="E35" s="160"/>
      <c r="F35" s="87"/>
      <c r="G35" s="62"/>
      <c r="H35" s="87"/>
      <c r="I35" s="62"/>
      <c r="J35" s="62"/>
      <c r="K35" s="62"/>
      <c r="L35" s="62"/>
      <c r="M35" s="62"/>
      <c r="N35" s="62"/>
      <c r="O35" s="62"/>
      <c r="P35" s="62"/>
      <c r="Q35" s="62"/>
    </row>
    <row r="36" spans="1:17">
      <c r="A36" s="83"/>
      <c r="B36" s="82"/>
      <c r="C36" s="94" t="s">
        <v>2466</v>
      </c>
      <c r="D36" s="82"/>
      <c r="E36" s="86"/>
      <c r="F36" s="87"/>
      <c r="G36" s="62"/>
      <c r="H36" s="87"/>
      <c r="I36" s="62"/>
      <c r="J36" s="62"/>
      <c r="K36" s="62"/>
      <c r="L36" s="62"/>
      <c r="M36" s="62"/>
      <c r="N36" s="62"/>
      <c r="O36" s="62"/>
      <c r="P36" s="62"/>
      <c r="Q36" s="62"/>
    </row>
    <row r="37" spans="1:17">
      <c r="A37" s="83"/>
      <c r="B37" s="82"/>
      <c r="C37" s="88" t="s">
        <v>2525</v>
      </c>
      <c r="D37" s="82"/>
      <c r="E37" s="86"/>
      <c r="F37" s="87"/>
      <c r="G37" s="62"/>
      <c r="H37" s="87"/>
      <c r="I37" s="62"/>
      <c r="J37" s="62"/>
      <c r="K37" s="62"/>
      <c r="L37" s="62"/>
      <c r="M37" s="62"/>
      <c r="N37" s="62"/>
      <c r="O37" s="62"/>
      <c r="P37" s="62"/>
      <c r="Q37" s="62"/>
    </row>
    <row r="38" spans="1:17">
      <c r="A38" s="83"/>
      <c r="B38" s="82"/>
      <c r="C38" s="91" t="s">
        <v>2464</v>
      </c>
      <c r="D38" s="82"/>
      <c r="E38" s="86"/>
      <c r="F38" s="87"/>
      <c r="G38" s="62"/>
      <c r="H38" s="87"/>
      <c r="I38" s="62"/>
      <c r="J38" s="62"/>
      <c r="K38" s="62"/>
      <c r="L38" s="62"/>
      <c r="M38" s="62"/>
      <c r="N38" s="62"/>
      <c r="O38" s="62"/>
      <c r="P38" s="62"/>
      <c r="Q38" s="62"/>
    </row>
    <row r="39" spans="1:17" ht="89.25">
      <c r="A39" s="83">
        <v>9</v>
      </c>
      <c r="B39" s="59" t="s">
        <v>506</v>
      </c>
      <c r="C39" s="90" t="s">
        <v>2467</v>
      </c>
      <c r="D39" s="82"/>
      <c r="E39" s="61" t="s">
        <v>56</v>
      </c>
      <c r="F39" s="62">
        <v>283.7</v>
      </c>
      <c r="G39" s="62"/>
      <c r="H39" s="62"/>
      <c r="I39" s="127"/>
      <c r="J39" s="62"/>
      <c r="K39" s="62"/>
      <c r="L39" s="62"/>
      <c r="M39" s="62"/>
      <c r="N39" s="62"/>
      <c r="O39" s="62"/>
      <c r="P39" s="62"/>
      <c r="Q39" s="62"/>
    </row>
    <row r="40" spans="1:17">
      <c r="A40" s="83"/>
      <c r="B40" s="82"/>
      <c r="C40" s="88" t="s">
        <v>2525</v>
      </c>
      <c r="D40" s="82"/>
      <c r="E40" s="86"/>
      <c r="F40" s="87"/>
      <c r="G40" s="62"/>
      <c r="H40" s="87"/>
      <c r="I40" s="62"/>
      <c r="J40" s="62"/>
      <c r="K40" s="62"/>
      <c r="L40" s="62"/>
      <c r="M40" s="62"/>
      <c r="N40" s="62"/>
      <c r="O40" s="62"/>
      <c r="P40" s="62"/>
      <c r="Q40" s="62"/>
    </row>
    <row r="41" spans="1:17" ht="25.5">
      <c r="A41" s="83"/>
      <c r="B41" s="82"/>
      <c r="C41" s="91" t="s">
        <v>2468</v>
      </c>
      <c r="D41" s="82"/>
      <c r="E41" s="86"/>
      <c r="F41" s="87"/>
      <c r="G41" s="62"/>
      <c r="H41" s="87"/>
      <c r="I41" s="62"/>
      <c r="J41" s="62"/>
      <c r="K41" s="62"/>
      <c r="L41" s="62"/>
      <c r="M41" s="62"/>
      <c r="N41" s="62"/>
      <c r="O41" s="62"/>
      <c r="P41" s="62"/>
      <c r="Q41" s="62"/>
    </row>
    <row r="42" spans="1:17" ht="89.25">
      <c r="A42" s="83">
        <v>11</v>
      </c>
      <c r="B42" s="59" t="s">
        <v>506</v>
      </c>
      <c r="C42" s="90" t="s">
        <v>2469</v>
      </c>
      <c r="D42" s="82"/>
      <c r="E42" s="61" t="s">
        <v>56</v>
      </c>
      <c r="F42" s="62">
        <v>149.6</v>
      </c>
      <c r="G42" s="62"/>
      <c r="H42" s="62"/>
      <c r="I42" s="127"/>
      <c r="J42" s="62"/>
      <c r="K42" s="62"/>
      <c r="L42" s="62"/>
      <c r="M42" s="62"/>
      <c r="N42" s="62"/>
      <c r="O42" s="62"/>
      <c r="P42" s="62"/>
      <c r="Q42" s="62"/>
    </row>
    <row r="43" spans="1:17">
      <c r="A43" s="83"/>
      <c r="B43" s="82"/>
      <c r="C43" s="88" t="s">
        <v>2525</v>
      </c>
      <c r="D43" s="82"/>
      <c r="E43" s="86"/>
      <c r="F43" s="87"/>
      <c r="G43" s="62"/>
      <c r="H43" s="87"/>
      <c r="I43" s="62"/>
      <c r="J43" s="62"/>
      <c r="K43" s="62"/>
      <c r="L43" s="62"/>
      <c r="M43" s="62"/>
      <c r="N43" s="62"/>
      <c r="O43" s="62"/>
      <c r="P43" s="62"/>
      <c r="Q43" s="62"/>
    </row>
    <row r="44" spans="1:17">
      <c r="A44" s="83"/>
      <c r="B44" s="82"/>
      <c r="C44" s="91" t="s">
        <v>2470</v>
      </c>
      <c r="D44" s="82"/>
      <c r="E44" s="86"/>
      <c r="F44" s="87"/>
      <c r="G44" s="62"/>
      <c r="H44" s="87"/>
      <c r="I44" s="62"/>
      <c r="J44" s="62"/>
      <c r="K44" s="62"/>
      <c r="L44" s="62"/>
      <c r="M44" s="62"/>
      <c r="N44" s="62"/>
      <c r="O44" s="62"/>
      <c r="P44" s="62"/>
      <c r="Q44" s="62"/>
    </row>
    <row r="45" spans="1:17" ht="89.25">
      <c r="A45" s="83">
        <v>12</v>
      </c>
      <c r="B45" s="59" t="s">
        <v>506</v>
      </c>
      <c r="C45" s="90" t="s">
        <v>2471</v>
      </c>
      <c r="D45" s="82"/>
      <c r="E45" s="61" t="s">
        <v>56</v>
      </c>
      <c r="F45" s="62">
        <v>46.5</v>
      </c>
      <c r="G45" s="62"/>
      <c r="H45" s="62"/>
      <c r="I45" s="127"/>
      <c r="J45" s="62"/>
      <c r="K45" s="62"/>
      <c r="L45" s="62"/>
      <c r="M45" s="62"/>
      <c r="N45" s="62"/>
      <c r="O45" s="62"/>
      <c r="P45" s="62"/>
      <c r="Q45" s="62"/>
    </row>
    <row r="46" spans="1:17">
      <c r="A46" s="83"/>
      <c r="B46" s="82"/>
      <c r="C46" s="88" t="s">
        <v>2525</v>
      </c>
      <c r="D46" s="82"/>
      <c r="E46" s="86"/>
      <c r="F46" s="87"/>
      <c r="G46" s="62"/>
      <c r="H46" s="87"/>
      <c r="I46" s="62"/>
      <c r="J46" s="62"/>
      <c r="K46" s="62"/>
      <c r="L46" s="62"/>
      <c r="M46" s="62"/>
      <c r="N46" s="62"/>
      <c r="O46" s="62"/>
      <c r="P46" s="62"/>
      <c r="Q46" s="62"/>
    </row>
    <row r="47" spans="1:17">
      <c r="A47" s="83"/>
      <c r="B47" s="82"/>
      <c r="C47" s="91" t="s">
        <v>2472</v>
      </c>
      <c r="D47" s="82"/>
      <c r="E47" s="86"/>
      <c r="F47" s="87"/>
      <c r="G47" s="62"/>
      <c r="H47" s="87"/>
      <c r="I47" s="62"/>
      <c r="J47" s="62"/>
      <c r="K47" s="62"/>
      <c r="L47" s="62"/>
      <c r="M47" s="62"/>
      <c r="N47" s="62"/>
      <c r="O47" s="62"/>
      <c r="P47" s="62"/>
      <c r="Q47" s="62"/>
    </row>
    <row r="48" spans="1:17" ht="89.25">
      <c r="A48" s="83">
        <v>13</v>
      </c>
      <c r="B48" s="59" t="s">
        <v>506</v>
      </c>
      <c r="C48" s="90" t="s">
        <v>2467</v>
      </c>
      <c r="D48" s="82"/>
      <c r="E48" s="61" t="s">
        <v>56</v>
      </c>
      <c r="F48" s="62">
        <v>9.8000000000000007</v>
      </c>
      <c r="G48" s="62"/>
      <c r="H48" s="62"/>
      <c r="I48" s="127"/>
      <c r="J48" s="62"/>
      <c r="K48" s="62"/>
      <c r="L48" s="62"/>
      <c r="M48" s="62"/>
      <c r="N48" s="62"/>
      <c r="O48" s="62"/>
      <c r="P48" s="62"/>
      <c r="Q48" s="62"/>
    </row>
    <row r="49" spans="1:17">
      <c r="A49" s="83"/>
      <c r="B49" s="82"/>
      <c r="C49" s="88" t="s">
        <v>2525</v>
      </c>
      <c r="D49" s="82"/>
      <c r="E49" s="86"/>
      <c r="F49" s="87"/>
      <c r="G49" s="62"/>
      <c r="H49" s="87"/>
      <c r="I49" s="62"/>
      <c r="J49" s="62"/>
      <c r="K49" s="62"/>
      <c r="L49" s="62"/>
      <c r="M49" s="62"/>
      <c r="N49" s="62"/>
      <c r="O49" s="62"/>
      <c r="P49" s="62"/>
      <c r="Q49" s="62"/>
    </row>
    <row r="50" spans="1:17">
      <c r="A50" s="83"/>
      <c r="B50" s="82"/>
      <c r="C50" s="91" t="s">
        <v>2473</v>
      </c>
      <c r="D50" s="82"/>
      <c r="E50" s="86"/>
      <c r="F50" s="87"/>
      <c r="G50" s="62"/>
      <c r="H50" s="87"/>
      <c r="I50" s="62"/>
      <c r="J50" s="62"/>
      <c r="K50" s="62"/>
      <c r="L50" s="62"/>
      <c r="M50" s="62"/>
      <c r="N50" s="62"/>
      <c r="O50" s="62"/>
      <c r="P50" s="62"/>
      <c r="Q50" s="62"/>
    </row>
    <row r="51" spans="1:17" ht="89.25">
      <c r="A51" s="83">
        <v>14</v>
      </c>
      <c r="B51" s="59" t="s">
        <v>506</v>
      </c>
      <c r="C51" s="90" t="s">
        <v>2474</v>
      </c>
      <c r="D51" s="82"/>
      <c r="E51" s="61" t="s">
        <v>56</v>
      </c>
      <c r="F51" s="62">
        <v>787.1</v>
      </c>
      <c r="G51" s="62"/>
      <c r="H51" s="62"/>
      <c r="I51" s="127"/>
      <c r="J51" s="62"/>
      <c r="K51" s="62"/>
      <c r="L51" s="62"/>
      <c r="M51" s="62"/>
      <c r="N51" s="62"/>
      <c r="O51" s="62"/>
      <c r="P51" s="62"/>
      <c r="Q51" s="62"/>
    </row>
    <row r="52" spans="1:17">
      <c r="A52" s="83"/>
      <c r="B52" s="82"/>
      <c r="C52" s="88" t="s">
        <v>2525</v>
      </c>
      <c r="D52" s="82"/>
      <c r="E52" s="86"/>
      <c r="F52" s="87"/>
      <c r="G52" s="62"/>
      <c r="H52" s="87"/>
      <c r="I52" s="62"/>
      <c r="J52" s="62"/>
      <c r="K52" s="62"/>
      <c r="L52" s="62"/>
      <c r="M52" s="62"/>
      <c r="N52" s="62"/>
      <c r="O52" s="62"/>
      <c r="P52" s="62"/>
      <c r="Q52" s="62"/>
    </row>
    <row r="53" spans="1:17" ht="25.5">
      <c r="A53" s="83"/>
      <c r="B53" s="82"/>
      <c r="C53" s="91" t="s">
        <v>2475</v>
      </c>
      <c r="D53" s="82"/>
      <c r="E53" s="86"/>
      <c r="F53" s="87"/>
      <c r="G53" s="62"/>
      <c r="H53" s="87"/>
      <c r="I53" s="62"/>
      <c r="J53" s="62"/>
      <c r="K53" s="62"/>
      <c r="L53" s="62"/>
      <c r="M53" s="62"/>
      <c r="N53" s="62"/>
      <c r="O53" s="62"/>
      <c r="P53" s="62"/>
      <c r="Q53" s="62"/>
    </row>
    <row r="54" spans="1:17" ht="89.25">
      <c r="A54" s="83">
        <v>15</v>
      </c>
      <c r="B54" s="59" t="s">
        <v>506</v>
      </c>
      <c r="C54" s="90" t="s">
        <v>2467</v>
      </c>
      <c r="D54" s="82"/>
      <c r="E54" s="61" t="s">
        <v>56</v>
      </c>
      <c r="F54" s="62">
        <v>363.1</v>
      </c>
      <c r="G54" s="62"/>
      <c r="H54" s="62"/>
      <c r="I54" s="127"/>
      <c r="J54" s="62"/>
      <c r="K54" s="62"/>
      <c r="L54" s="62"/>
      <c r="M54" s="62"/>
      <c r="N54" s="62"/>
      <c r="O54" s="62"/>
      <c r="P54" s="62"/>
      <c r="Q54" s="62"/>
    </row>
    <row r="55" spans="1:17">
      <c r="A55" s="83"/>
      <c r="B55" s="82"/>
      <c r="C55" s="88" t="s">
        <v>2525</v>
      </c>
      <c r="D55" s="82"/>
      <c r="E55" s="86"/>
      <c r="F55" s="87"/>
      <c r="G55" s="62"/>
      <c r="H55" s="87"/>
      <c r="I55" s="62"/>
      <c r="J55" s="62"/>
      <c r="K55" s="62"/>
      <c r="L55" s="62"/>
      <c r="M55" s="62"/>
      <c r="N55" s="62"/>
      <c r="O55" s="62"/>
      <c r="P55" s="62"/>
      <c r="Q55" s="62"/>
    </row>
    <row r="56" spans="1:17" ht="25.5">
      <c r="A56" s="83"/>
      <c r="B56" s="82"/>
      <c r="C56" s="88" t="s">
        <v>2478</v>
      </c>
      <c r="D56" s="82"/>
      <c r="E56" s="86"/>
      <c r="F56" s="87"/>
      <c r="G56" s="62"/>
      <c r="H56" s="87"/>
      <c r="I56" s="62"/>
      <c r="J56" s="62"/>
      <c r="K56" s="62"/>
      <c r="L56" s="62"/>
      <c r="M56" s="62"/>
      <c r="N56" s="62"/>
      <c r="O56" s="62"/>
      <c r="P56" s="62"/>
      <c r="Q56" s="62"/>
    </row>
    <row r="57" spans="1:17" ht="127.5">
      <c r="A57" s="83">
        <v>16</v>
      </c>
      <c r="B57" s="59" t="s">
        <v>506</v>
      </c>
      <c r="C57" s="85" t="s">
        <v>2479</v>
      </c>
      <c r="D57" s="82"/>
      <c r="E57" s="61" t="s">
        <v>56</v>
      </c>
      <c r="F57" s="62">
        <v>99.4</v>
      </c>
      <c r="G57" s="62"/>
      <c r="H57" s="62"/>
      <c r="I57" s="127"/>
      <c r="J57" s="62"/>
      <c r="K57" s="62"/>
      <c r="L57" s="62"/>
      <c r="M57" s="62"/>
      <c r="N57" s="62"/>
      <c r="O57" s="62"/>
      <c r="P57" s="62"/>
      <c r="Q57" s="62"/>
    </row>
    <row r="58" spans="1:17">
      <c r="A58" s="83"/>
      <c r="B58" s="82"/>
      <c r="C58" s="88" t="s">
        <v>2525</v>
      </c>
      <c r="D58" s="82"/>
      <c r="E58" s="86"/>
      <c r="F58" s="87"/>
      <c r="G58" s="62"/>
      <c r="H58" s="87"/>
      <c r="I58" s="62"/>
      <c r="J58" s="62"/>
      <c r="K58" s="62"/>
      <c r="L58" s="62"/>
      <c r="M58" s="62"/>
      <c r="N58" s="62"/>
      <c r="O58" s="62"/>
      <c r="P58" s="62"/>
      <c r="Q58" s="62"/>
    </row>
    <row r="59" spans="1:17">
      <c r="A59" s="83"/>
      <c r="B59" s="82"/>
      <c r="C59" s="91" t="s">
        <v>2482</v>
      </c>
      <c r="D59" s="82"/>
      <c r="E59" s="86"/>
      <c r="F59" s="87"/>
      <c r="G59" s="62"/>
      <c r="H59" s="87"/>
      <c r="I59" s="62"/>
      <c r="J59" s="62"/>
      <c r="K59" s="62"/>
      <c r="L59" s="62"/>
      <c r="M59" s="62"/>
      <c r="N59" s="62"/>
      <c r="O59" s="62"/>
      <c r="P59" s="62"/>
      <c r="Q59" s="62"/>
    </row>
    <row r="60" spans="1:17" ht="102">
      <c r="A60" s="83">
        <v>17</v>
      </c>
      <c r="B60" s="59" t="s">
        <v>506</v>
      </c>
      <c r="C60" s="90" t="s">
        <v>2483</v>
      </c>
      <c r="D60" s="82"/>
      <c r="E60" s="61" t="s">
        <v>56</v>
      </c>
      <c r="F60" s="62">
        <v>39.5</v>
      </c>
      <c r="G60" s="62"/>
      <c r="H60" s="62"/>
      <c r="I60" s="62"/>
      <c r="J60" s="62"/>
      <c r="K60" s="62"/>
      <c r="L60" s="62"/>
      <c r="M60" s="62"/>
      <c r="N60" s="62"/>
      <c r="O60" s="62"/>
      <c r="P60" s="62"/>
      <c r="Q60" s="62"/>
    </row>
    <row r="61" spans="1:17">
      <c r="A61" s="83"/>
      <c r="B61" s="82"/>
      <c r="C61" s="88" t="s">
        <v>2525</v>
      </c>
      <c r="D61" s="82"/>
      <c r="E61" s="86"/>
      <c r="F61" s="87"/>
      <c r="G61" s="62"/>
      <c r="H61" s="87"/>
      <c r="I61" s="62"/>
      <c r="J61" s="62"/>
      <c r="K61" s="62"/>
      <c r="L61" s="62"/>
      <c r="M61" s="62"/>
      <c r="N61" s="62"/>
      <c r="O61" s="62"/>
      <c r="P61" s="62"/>
      <c r="Q61" s="62"/>
    </row>
    <row r="62" spans="1:17" ht="25.5">
      <c r="A62" s="83"/>
      <c r="B62" s="82"/>
      <c r="C62" s="150" t="s">
        <v>2743</v>
      </c>
      <c r="D62" s="82"/>
      <c r="E62" s="86"/>
      <c r="F62" s="87"/>
      <c r="G62" s="62"/>
      <c r="H62" s="87"/>
      <c r="I62" s="62"/>
      <c r="J62" s="62"/>
      <c r="K62" s="62"/>
      <c r="L62" s="62"/>
      <c r="M62" s="62"/>
      <c r="N62" s="62"/>
      <c r="O62" s="62"/>
      <c r="P62" s="62"/>
      <c r="Q62" s="62"/>
    </row>
    <row r="63" spans="1:17" ht="25.5">
      <c r="A63" s="83">
        <v>18</v>
      </c>
      <c r="B63" s="59" t="s">
        <v>506</v>
      </c>
      <c r="C63" s="148" t="s">
        <v>2742</v>
      </c>
      <c r="D63" s="82"/>
      <c r="E63" s="61" t="s">
        <v>56</v>
      </c>
      <c r="F63" s="62">
        <v>23.7</v>
      </c>
      <c r="G63" s="62"/>
      <c r="H63" s="62"/>
      <c r="I63" s="62"/>
      <c r="J63" s="62"/>
      <c r="K63" s="62"/>
      <c r="L63" s="62"/>
      <c r="M63" s="62"/>
      <c r="N63" s="62"/>
      <c r="O63" s="62"/>
      <c r="P63" s="62"/>
      <c r="Q63" s="62"/>
    </row>
    <row r="64" spans="1:17">
      <c r="A64" s="58" t="s">
        <v>28</v>
      </c>
      <c r="B64" s="59"/>
      <c r="C64" s="60"/>
      <c r="D64" s="59"/>
      <c r="E64" s="61"/>
      <c r="F64" s="62"/>
      <c r="G64" s="62"/>
      <c r="H64" s="62"/>
      <c r="I64" s="62"/>
      <c r="J64" s="62"/>
      <c r="K64" s="62"/>
      <c r="L64" s="62"/>
      <c r="M64" s="62"/>
      <c r="N64" s="62"/>
      <c r="O64" s="62"/>
      <c r="P64" s="62"/>
      <c r="Q64" s="62"/>
    </row>
    <row r="65" spans="1:18">
      <c r="A65" s="83"/>
      <c r="B65" s="82"/>
      <c r="C65" s="95" t="s">
        <v>2486</v>
      </c>
      <c r="D65" s="82"/>
      <c r="E65" s="86"/>
      <c r="F65" s="87"/>
      <c r="G65" s="62"/>
      <c r="H65" s="87"/>
      <c r="I65" s="62"/>
      <c r="J65" s="62"/>
      <c r="K65" s="62"/>
      <c r="L65" s="62"/>
      <c r="M65" s="62"/>
      <c r="N65" s="62"/>
      <c r="O65" s="62"/>
      <c r="P65" s="62"/>
      <c r="Q65" s="62"/>
    </row>
    <row r="66" spans="1:18">
      <c r="A66" s="83"/>
      <c r="B66" s="82"/>
      <c r="C66" s="88" t="s">
        <v>2525</v>
      </c>
      <c r="D66" s="82"/>
      <c r="E66" s="86"/>
      <c r="F66" s="87"/>
      <c r="G66" s="62"/>
      <c r="H66" s="87"/>
      <c r="I66" s="62"/>
      <c r="J66" s="62"/>
      <c r="K66" s="62"/>
      <c r="L66" s="62"/>
      <c r="M66" s="62"/>
      <c r="N66" s="62"/>
      <c r="O66" s="62"/>
      <c r="P66" s="62"/>
      <c r="Q66" s="62"/>
    </row>
    <row r="67" spans="1:18">
      <c r="A67" s="83"/>
      <c r="B67" s="82"/>
      <c r="C67" s="88" t="s">
        <v>2492</v>
      </c>
      <c r="D67" s="82"/>
      <c r="E67" s="86"/>
      <c r="F67" s="87"/>
      <c r="G67" s="62"/>
      <c r="H67" s="87"/>
      <c r="I67" s="62"/>
      <c r="J67" s="62"/>
      <c r="K67" s="62"/>
      <c r="L67" s="62"/>
      <c r="M67" s="62"/>
      <c r="N67" s="62"/>
      <c r="O67" s="62"/>
      <c r="P67" s="62"/>
      <c r="Q67" s="62"/>
    </row>
    <row r="68" spans="1:18" ht="38.25">
      <c r="A68" s="83">
        <v>19</v>
      </c>
      <c r="B68" s="59" t="s">
        <v>506</v>
      </c>
      <c r="C68" s="85" t="s">
        <v>2493</v>
      </c>
      <c r="D68" s="82"/>
      <c r="E68" s="61" t="s">
        <v>55</v>
      </c>
      <c r="F68" s="62">
        <v>1141.5999999999999</v>
      </c>
      <c r="G68" s="62"/>
      <c r="H68" s="62"/>
      <c r="I68" s="62"/>
      <c r="J68" s="62"/>
      <c r="K68" s="62"/>
      <c r="L68" s="62"/>
      <c r="M68" s="62"/>
      <c r="N68" s="62"/>
      <c r="O68" s="62"/>
      <c r="P68" s="62"/>
      <c r="Q68" s="62"/>
      <c r="R68" s="182"/>
    </row>
    <row r="69" spans="1:18">
      <c r="A69" s="83"/>
      <c r="B69" s="82"/>
      <c r="C69" s="88" t="s">
        <v>2525</v>
      </c>
      <c r="D69" s="82"/>
      <c r="E69" s="86"/>
      <c r="F69" s="87"/>
      <c r="G69" s="62"/>
      <c r="H69" s="87"/>
      <c r="I69" s="62"/>
      <c r="J69" s="62"/>
      <c r="K69" s="62"/>
      <c r="L69" s="62"/>
      <c r="M69" s="62"/>
      <c r="N69" s="62"/>
      <c r="O69" s="62"/>
      <c r="P69" s="62"/>
      <c r="Q69" s="62"/>
    </row>
    <row r="70" spans="1:18">
      <c r="A70" s="83"/>
      <c r="B70" s="82"/>
      <c r="C70" s="88" t="s">
        <v>2494</v>
      </c>
      <c r="D70" s="82"/>
      <c r="E70" s="86"/>
      <c r="F70" s="87"/>
      <c r="G70" s="62"/>
      <c r="H70" s="87"/>
      <c r="I70" s="62"/>
      <c r="J70" s="62"/>
      <c r="K70" s="62"/>
      <c r="L70" s="62"/>
      <c r="M70" s="62"/>
      <c r="N70" s="62"/>
      <c r="O70" s="62"/>
      <c r="P70" s="62"/>
      <c r="Q70" s="62"/>
    </row>
    <row r="71" spans="1:18" ht="51">
      <c r="A71" s="83">
        <v>21</v>
      </c>
      <c r="B71" s="59" t="s">
        <v>506</v>
      </c>
      <c r="C71" s="85" t="s">
        <v>2495</v>
      </c>
      <c r="D71" s="82"/>
      <c r="E71" s="61" t="s">
        <v>55</v>
      </c>
      <c r="F71" s="62">
        <v>62.5</v>
      </c>
      <c r="G71" s="62"/>
      <c r="H71" s="62"/>
      <c r="I71" s="62"/>
      <c r="J71" s="62"/>
      <c r="K71" s="62"/>
      <c r="L71" s="62"/>
      <c r="M71" s="62"/>
      <c r="N71" s="62"/>
      <c r="O71" s="62"/>
      <c r="P71" s="62"/>
      <c r="Q71" s="62"/>
    </row>
    <row r="72" spans="1:18">
      <c r="A72" s="58" t="s">
        <v>28</v>
      </c>
      <c r="B72" s="59"/>
      <c r="C72" s="60"/>
      <c r="D72" s="59"/>
      <c r="E72" s="61"/>
      <c r="F72" s="62"/>
      <c r="G72" s="62"/>
      <c r="H72" s="62"/>
      <c r="I72" s="62"/>
      <c r="J72" s="62"/>
      <c r="K72" s="62"/>
      <c r="L72" s="62"/>
      <c r="M72" s="62"/>
      <c r="N72" s="62"/>
      <c r="O72" s="62"/>
      <c r="P72" s="62"/>
      <c r="Q72" s="62"/>
    </row>
    <row r="73" spans="1:18">
      <c r="A73" s="58" t="s">
        <v>28</v>
      </c>
      <c r="B73" s="59"/>
      <c r="C73" s="93" t="s">
        <v>2499</v>
      </c>
      <c r="D73" s="59"/>
      <c r="E73" s="61"/>
      <c r="F73" s="62"/>
      <c r="G73" s="62"/>
      <c r="H73" s="62"/>
      <c r="I73" s="62"/>
      <c r="J73" s="62"/>
      <c r="K73" s="62"/>
      <c r="L73" s="62"/>
      <c r="M73" s="62"/>
      <c r="N73" s="62"/>
      <c r="O73" s="62"/>
      <c r="P73" s="62"/>
      <c r="Q73" s="62"/>
    </row>
    <row r="74" spans="1:18">
      <c r="A74" s="83"/>
      <c r="B74" s="82"/>
      <c r="C74" s="88" t="s">
        <v>2525</v>
      </c>
      <c r="D74" s="82"/>
      <c r="E74" s="86"/>
      <c r="F74" s="87"/>
      <c r="G74" s="62"/>
      <c r="H74" s="87"/>
      <c r="I74" s="62"/>
      <c r="J74" s="62"/>
      <c r="K74" s="62"/>
      <c r="L74" s="62"/>
      <c r="M74" s="62"/>
      <c r="N74" s="62"/>
      <c r="O74" s="62"/>
      <c r="P74" s="62"/>
      <c r="Q74" s="62"/>
    </row>
    <row r="75" spans="1:18">
      <c r="A75" s="83"/>
      <c r="B75" s="82"/>
      <c r="C75" s="88" t="s">
        <v>2500</v>
      </c>
      <c r="D75" s="82"/>
      <c r="E75" s="86"/>
      <c r="F75" s="87"/>
      <c r="G75" s="62"/>
      <c r="H75" s="87"/>
      <c r="I75" s="62"/>
      <c r="J75" s="62"/>
      <c r="K75" s="62"/>
      <c r="L75" s="62"/>
      <c r="M75" s="62"/>
      <c r="N75" s="62"/>
      <c r="O75" s="62"/>
      <c r="P75" s="62"/>
      <c r="Q75" s="62"/>
    </row>
    <row r="76" spans="1:18" ht="127.5">
      <c r="A76" s="83">
        <v>22</v>
      </c>
      <c r="B76" s="59" t="s">
        <v>506</v>
      </c>
      <c r="C76" s="85" t="s">
        <v>2501</v>
      </c>
      <c r="D76" s="82"/>
      <c r="E76" s="61" t="s">
        <v>56</v>
      </c>
      <c r="F76" s="62">
        <v>862.1</v>
      </c>
      <c r="G76" s="62"/>
      <c r="H76" s="62"/>
      <c r="I76" s="62"/>
      <c r="J76" s="62"/>
      <c r="K76" s="62"/>
      <c r="L76" s="62"/>
      <c r="M76" s="62"/>
      <c r="N76" s="62"/>
      <c r="O76" s="62"/>
      <c r="P76" s="62"/>
      <c r="Q76" s="62"/>
    </row>
    <row r="77" spans="1:18">
      <c r="A77" s="83"/>
      <c r="B77" s="82"/>
      <c r="C77" s="88" t="s">
        <v>2525</v>
      </c>
      <c r="D77" s="82"/>
      <c r="E77" s="86"/>
      <c r="F77" s="87"/>
      <c r="G77" s="62"/>
      <c r="H77" s="87"/>
      <c r="I77" s="62"/>
      <c r="J77" s="62"/>
      <c r="K77" s="62"/>
      <c r="L77" s="62"/>
      <c r="M77" s="62"/>
      <c r="N77" s="62"/>
      <c r="O77" s="62"/>
      <c r="P77" s="62"/>
      <c r="Q77" s="62"/>
    </row>
    <row r="78" spans="1:18">
      <c r="A78" s="83"/>
      <c r="B78" s="82"/>
      <c r="C78" s="88" t="s">
        <v>2502</v>
      </c>
      <c r="D78" s="82"/>
      <c r="E78" s="86"/>
      <c r="F78" s="87"/>
      <c r="G78" s="62"/>
      <c r="H78" s="87"/>
      <c r="I78" s="62"/>
      <c r="J78" s="62"/>
      <c r="K78" s="62"/>
      <c r="L78" s="62"/>
      <c r="M78" s="62"/>
      <c r="N78" s="62"/>
      <c r="O78" s="62"/>
      <c r="P78" s="62"/>
      <c r="Q78" s="62"/>
    </row>
    <row r="79" spans="1:18" ht="127.5">
      <c r="A79" s="83">
        <v>23</v>
      </c>
      <c r="B79" s="59" t="s">
        <v>506</v>
      </c>
      <c r="C79" s="148" t="s">
        <v>2501</v>
      </c>
      <c r="D79" s="82"/>
      <c r="E79" s="61" t="s">
        <v>56</v>
      </c>
      <c r="F79" s="62">
        <v>353.6</v>
      </c>
      <c r="G79" s="62"/>
      <c r="H79" s="62"/>
      <c r="I79" s="62"/>
      <c r="J79" s="62"/>
      <c r="K79" s="62"/>
      <c r="L79" s="62"/>
      <c r="M79" s="62"/>
      <c r="N79" s="62"/>
      <c r="O79" s="62"/>
      <c r="P79" s="62"/>
      <c r="Q79" s="62"/>
    </row>
    <row r="80" spans="1:18">
      <c r="A80" s="83"/>
      <c r="B80" s="82"/>
      <c r="C80" s="88" t="s">
        <v>2525</v>
      </c>
      <c r="D80" s="82"/>
      <c r="E80" s="86"/>
      <c r="F80" s="87"/>
      <c r="G80" s="62"/>
      <c r="H80" s="87"/>
      <c r="I80" s="62"/>
      <c r="J80" s="62"/>
      <c r="K80" s="62"/>
      <c r="L80" s="62"/>
      <c r="M80" s="62"/>
      <c r="N80" s="62"/>
      <c r="O80" s="62"/>
      <c r="P80" s="62"/>
      <c r="Q80" s="62"/>
    </row>
    <row r="81" spans="1:17" ht="25.5">
      <c r="A81" s="83"/>
      <c r="B81" s="82"/>
      <c r="C81" s="88" t="s">
        <v>2503</v>
      </c>
      <c r="D81" s="82"/>
      <c r="E81" s="86"/>
      <c r="F81" s="87"/>
      <c r="G81" s="62"/>
      <c r="H81" s="87"/>
      <c r="I81" s="62"/>
      <c r="J81" s="62"/>
      <c r="K81" s="62"/>
      <c r="L81" s="62"/>
      <c r="M81" s="62"/>
      <c r="N81" s="62"/>
      <c r="O81" s="62"/>
      <c r="P81" s="62"/>
      <c r="Q81" s="62"/>
    </row>
    <row r="82" spans="1:17" ht="51">
      <c r="A82" s="83">
        <v>24</v>
      </c>
      <c r="B82" s="59" t="s">
        <v>506</v>
      </c>
      <c r="C82" s="85" t="s">
        <v>2504</v>
      </c>
      <c r="D82" s="82"/>
      <c r="E82" s="61" t="s">
        <v>56</v>
      </c>
      <c r="F82" s="127">
        <v>173.15</v>
      </c>
      <c r="G82" s="62"/>
      <c r="H82" s="62"/>
      <c r="I82" s="62"/>
      <c r="J82" s="62"/>
      <c r="K82" s="62"/>
      <c r="L82" s="62"/>
      <c r="M82" s="62"/>
      <c r="N82" s="62"/>
      <c r="O82" s="62"/>
      <c r="P82" s="62"/>
      <c r="Q82" s="62"/>
    </row>
    <row r="83" spans="1:17">
      <c r="A83" s="83"/>
      <c r="B83" s="82"/>
      <c r="C83" s="88" t="s">
        <v>2525</v>
      </c>
      <c r="D83" s="82"/>
      <c r="E83" s="86"/>
      <c r="F83" s="87"/>
      <c r="G83" s="62"/>
      <c r="H83" s="87"/>
      <c r="I83" s="62"/>
      <c r="J83" s="62"/>
      <c r="K83" s="62"/>
      <c r="L83" s="62"/>
      <c r="M83" s="62"/>
      <c r="N83" s="62"/>
      <c r="O83" s="62"/>
      <c r="P83" s="62"/>
      <c r="Q83" s="62"/>
    </row>
    <row r="84" spans="1:17">
      <c r="A84" s="83"/>
      <c r="B84" s="82"/>
      <c r="C84" s="88" t="s">
        <v>2505</v>
      </c>
      <c r="D84" s="82"/>
      <c r="E84" s="86"/>
      <c r="F84" s="87"/>
      <c r="G84" s="62"/>
      <c r="H84" s="87"/>
      <c r="I84" s="62"/>
      <c r="J84" s="62"/>
      <c r="K84" s="62"/>
      <c r="L84" s="62"/>
      <c r="M84" s="62"/>
      <c r="N84" s="62"/>
      <c r="O84" s="62"/>
      <c r="P84" s="62"/>
      <c r="Q84" s="62"/>
    </row>
    <row r="85" spans="1:17" ht="140.25">
      <c r="A85" s="83">
        <v>25</v>
      </c>
      <c r="B85" s="59" t="s">
        <v>506</v>
      </c>
      <c r="C85" s="85" t="s">
        <v>2506</v>
      </c>
      <c r="D85" s="82"/>
      <c r="E85" s="61" t="s">
        <v>56</v>
      </c>
      <c r="F85" s="62">
        <v>25.5</v>
      </c>
      <c r="G85" s="62"/>
      <c r="H85" s="62"/>
      <c r="I85" s="62"/>
      <c r="J85" s="62"/>
      <c r="K85" s="62"/>
      <c r="L85" s="62"/>
      <c r="M85" s="62"/>
      <c r="N85" s="62"/>
      <c r="O85" s="62"/>
      <c r="P85" s="62"/>
      <c r="Q85" s="62"/>
    </row>
    <row r="86" spans="1:17">
      <c r="A86" s="83"/>
      <c r="B86" s="82"/>
      <c r="C86" s="88" t="s">
        <v>2525</v>
      </c>
      <c r="D86" s="82"/>
      <c r="E86" s="86"/>
      <c r="F86" s="87"/>
      <c r="G86" s="62"/>
      <c r="H86" s="87"/>
      <c r="I86" s="62"/>
      <c r="J86" s="62"/>
      <c r="K86" s="62"/>
      <c r="L86" s="62"/>
      <c r="M86" s="62"/>
      <c r="N86" s="62"/>
      <c r="O86" s="62"/>
      <c r="P86" s="62"/>
      <c r="Q86" s="62"/>
    </row>
    <row r="87" spans="1:17">
      <c r="A87" s="83"/>
      <c r="B87" s="82"/>
      <c r="C87" s="88" t="s">
        <v>2509</v>
      </c>
      <c r="D87" s="82"/>
      <c r="E87" s="86"/>
      <c r="F87" s="87"/>
      <c r="G87" s="62"/>
      <c r="H87" s="87"/>
      <c r="I87" s="62"/>
      <c r="J87" s="62"/>
      <c r="K87" s="62"/>
      <c r="L87" s="62"/>
      <c r="M87" s="62"/>
      <c r="N87" s="62"/>
      <c r="O87" s="62"/>
      <c r="P87" s="62"/>
      <c r="Q87" s="62"/>
    </row>
    <row r="88" spans="1:17" ht="89.25">
      <c r="A88" s="83">
        <v>26</v>
      </c>
      <c r="B88" s="59" t="s">
        <v>506</v>
      </c>
      <c r="C88" s="85" t="s">
        <v>2510</v>
      </c>
      <c r="D88" s="82"/>
      <c r="E88" s="137" t="s">
        <v>57</v>
      </c>
      <c r="F88" s="62">
        <v>6</v>
      </c>
      <c r="G88" s="62"/>
      <c r="H88" s="62"/>
      <c r="I88" s="62"/>
      <c r="J88" s="62"/>
      <c r="K88" s="62"/>
      <c r="L88" s="62"/>
      <c r="M88" s="62"/>
      <c r="N88" s="62"/>
      <c r="O88" s="62"/>
      <c r="P88" s="62"/>
      <c r="Q88" s="62"/>
    </row>
    <row r="89" spans="1:17">
      <c r="A89" s="83"/>
      <c r="B89" s="82"/>
      <c r="C89" s="88" t="s">
        <v>2525</v>
      </c>
      <c r="D89" s="82"/>
      <c r="E89" s="160"/>
      <c r="F89" s="87"/>
      <c r="G89" s="62"/>
      <c r="H89" s="87"/>
      <c r="I89" s="62"/>
      <c r="J89" s="62"/>
      <c r="K89" s="62"/>
      <c r="L89" s="62"/>
      <c r="M89" s="62"/>
      <c r="N89" s="62"/>
      <c r="O89" s="62"/>
      <c r="P89" s="62"/>
      <c r="Q89" s="62"/>
    </row>
    <row r="90" spans="1:17">
      <c r="A90" s="83"/>
      <c r="B90" s="82"/>
      <c r="C90" s="88" t="s">
        <v>2511</v>
      </c>
      <c r="D90" s="82"/>
      <c r="E90" s="160"/>
      <c r="F90" s="87"/>
      <c r="G90" s="62"/>
      <c r="H90" s="87"/>
      <c r="I90" s="62"/>
      <c r="J90" s="62"/>
      <c r="K90" s="62"/>
      <c r="L90" s="62"/>
      <c r="M90" s="62"/>
      <c r="N90" s="62"/>
      <c r="O90" s="62"/>
      <c r="P90" s="62"/>
      <c r="Q90" s="62"/>
    </row>
    <row r="91" spans="1:17" ht="89.25">
      <c r="A91" s="83">
        <v>27</v>
      </c>
      <c r="B91" s="59" t="s">
        <v>506</v>
      </c>
      <c r="C91" s="85" t="s">
        <v>2512</v>
      </c>
      <c r="D91" s="82"/>
      <c r="E91" s="137" t="s">
        <v>57</v>
      </c>
      <c r="F91" s="62">
        <v>1</v>
      </c>
      <c r="G91" s="62"/>
      <c r="H91" s="62"/>
      <c r="I91" s="62"/>
      <c r="J91" s="62"/>
      <c r="K91" s="62"/>
      <c r="L91" s="62"/>
      <c r="M91" s="62"/>
      <c r="N91" s="62"/>
      <c r="O91" s="62"/>
      <c r="P91" s="62"/>
      <c r="Q91" s="62"/>
    </row>
    <row r="92" spans="1:17">
      <c r="A92" s="83"/>
      <c r="B92" s="82"/>
      <c r="C92" s="88" t="s">
        <v>2525</v>
      </c>
      <c r="D92" s="82"/>
      <c r="E92" s="160"/>
      <c r="F92" s="87"/>
      <c r="G92" s="62"/>
      <c r="H92" s="87"/>
      <c r="I92" s="62"/>
      <c r="J92" s="62"/>
      <c r="K92" s="62"/>
      <c r="L92" s="62"/>
      <c r="M92" s="62"/>
      <c r="N92" s="62"/>
      <c r="O92" s="62"/>
      <c r="P92" s="62"/>
      <c r="Q92" s="62"/>
    </row>
    <row r="93" spans="1:17">
      <c r="A93" s="83"/>
      <c r="B93" s="82"/>
      <c r="C93" s="88" t="s">
        <v>2513</v>
      </c>
      <c r="D93" s="82"/>
      <c r="E93" s="160"/>
      <c r="F93" s="87"/>
      <c r="G93" s="62"/>
      <c r="H93" s="87"/>
      <c r="I93" s="62"/>
      <c r="J93" s="62"/>
      <c r="K93" s="62"/>
      <c r="L93" s="62"/>
      <c r="M93" s="62"/>
      <c r="N93" s="62"/>
      <c r="O93" s="62"/>
      <c r="P93" s="62"/>
      <c r="Q93" s="62"/>
    </row>
    <row r="94" spans="1:17" ht="89.25">
      <c r="A94" s="83">
        <v>28</v>
      </c>
      <c r="B94" s="59" t="s">
        <v>506</v>
      </c>
      <c r="C94" s="85" t="s">
        <v>2514</v>
      </c>
      <c r="D94" s="82"/>
      <c r="E94" s="137" t="s">
        <v>57</v>
      </c>
      <c r="F94" s="62">
        <v>8</v>
      </c>
      <c r="G94" s="62"/>
      <c r="H94" s="62"/>
      <c r="I94" s="62"/>
      <c r="J94" s="62"/>
      <c r="K94" s="62"/>
      <c r="L94" s="62"/>
      <c r="M94" s="62"/>
      <c r="N94" s="62"/>
      <c r="O94" s="62"/>
      <c r="P94" s="62"/>
      <c r="Q94" s="62"/>
    </row>
    <row r="95" spans="1:17">
      <c r="A95" s="83"/>
      <c r="B95" s="82"/>
      <c r="C95" s="88" t="s">
        <v>2525</v>
      </c>
      <c r="D95" s="82"/>
      <c r="E95" s="160"/>
      <c r="F95" s="87"/>
      <c r="G95" s="62"/>
      <c r="H95" s="87"/>
      <c r="I95" s="62"/>
      <c r="J95" s="62"/>
      <c r="K95" s="62"/>
      <c r="L95" s="62"/>
      <c r="M95" s="62"/>
      <c r="N95" s="62"/>
      <c r="O95" s="62"/>
      <c r="P95" s="62"/>
      <c r="Q95" s="62"/>
    </row>
    <row r="96" spans="1:17">
      <c r="A96" s="83"/>
      <c r="B96" s="82"/>
      <c r="C96" s="88" t="s">
        <v>2515</v>
      </c>
      <c r="D96" s="82"/>
      <c r="E96" s="160"/>
      <c r="F96" s="87"/>
      <c r="G96" s="62"/>
      <c r="H96" s="87"/>
      <c r="I96" s="62"/>
      <c r="J96" s="62"/>
      <c r="K96" s="62"/>
      <c r="L96" s="62"/>
      <c r="M96" s="62"/>
      <c r="N96" s="62"/>
      <c r="O96" s="62"/>
      <c r="P96" s="62"/>
      <c r="Q96" s="62"/>
    </row>
    <row r="97" spans="1:17" ht="89.25">
      <c r="A97" s="83">
        <v>29</v>
      </c>
      <c r="B97" s="59" t="s">
        <v>506</v>
      </c>
      <c r="C97" s="90" t="s">
        <v>2640</v>
      </c>
      <c r="D97" s="82"/>
      <c r="E97" s="137" t="s">
        <v>57</v>
      </c>
      <c r="F97" s="62">
        <v>124</v>
      </c>
      <c r="G97" s="62"/>
      <c r="H97" s="62"/>
      <c r="I97" s="62"/>
      <c r="J97" s="62"/>
      <c r="K97" s="62"/>
      <c r="L97" s="62"/>
      <c r="M97" s="62"/>
      <c r="N97" s="62"/>
      <c r="O97" s="62"/>
      <c r="P97" s="62"/>
      <c r="Q97" s="62"/>
    </row>
    <row r="98" spans="1:17">
      <c r="A98" s="83"/>
      <c r="B98" s="82"/>
      <c r="C98" s="88" t="s">
        <v>2525</v>
      </c>
      <c r="D98" s="82"/>
      <c r="E98" s="160"/>
      <c r="F98" s="87"/>
      <c r="G98" s="62"/>
      <c r="H98" s="87"/>
      <c r="I98" s="62"/>
      <c r="J98" s="62"/>
      <c r="K98" s="62"/>
      <c r="L98" s="62"/>
      <c r="M98" s="62"/>
      <c r="N98" s="62"/>
      <c r="O98" s="62"/>
      <c r="P98" s="62"/>
      <c r="Q98" s="62"/>
    </row>
    <row r="99" spans="1:17">
      <c r="A99" s="83"/>
      <c r="B99" s="82"/>
      <c r="C99" s="88" t="s">
        <v>2516</v>
      </c>
      <c r="D99" s="82"/>
      <c r="E99" s="160"/>
      <c r="F99" s="87"/>
      <c r="G99" s="62"/>
      <c r="H99" s="87"/>
      <c r="I99" s="62"/>
      <c r="J99" s="62"/>
      <c r="K99" s="62"/>
      <c r="L99" s="62"/>
      <c r="M99" s="62"/>
      <c r="N99" s="62"/>
      <c r="O99" s="62"/>
      <c r="P99" s="62"/>
      <c r="Q99" s="62"/>
    </row>
    <row r="100" spans="1:17" ht="76.5">
      <c r="A100" s="83">
        <v>30</v>
      </c>
      <c r="B100" s="59" t="s">
        <v>506</v>
      </c>
      <c r="C100" s="85" t="s">
        <v>2641</v>
      </c>
      <c r="D100" s="82"/>
      <c r="E100" s="61" t="s">
        <v>56</v>
      </c>
      <c r="F100" s="62">
        <v>26.1</v>
      </c>
      <c r="G100" s="62"/>
      <c r="H100" s="62"/>
      <c r="I100" s="62"/>
      <c r="J100" s="62"/>
      <c r="K100" s="62"/>
      <c r="L100" s="62"/>
      <c r="M100" s="62"/>
      <c r="N100" s="62"/>
      <c r="O100" s="62"/>
      <c r="P100" s="62"/>
      <c r="Q100" s="62"/>
    </row>
    <row r="101" spans="1:17">
      <c r="A101" s="83"/>
      <c r="B101" s="82"/>
      <c r="C101" s="88" t="s">
        <v>2525</v>
      </c>
      <c r="D101" s="82"/>
      <c r="E101" s="160"/>
      <c r="F101" s="87"/>
      <c r="G101" s="62"/>
      <c r="H101" s="87"/>
      <c r="I101" s="62"/>
      <c r="J101" s="62"/>
      <c r="K101" s="62"/>
      <c r="L101" s="62"/>
      <c r="M101" s="62"/>
      <c r="N101" s="62"/>
      <c r="O101" s="62"/>
      <c r="P101" s="62"/>
      <c r="Q101" s="62"/>
    </row>
    <row r="102" spans="1:17">
      <c r="A102" s="83"/>
      <c r="B102" s="82"/>
      <c r="C102" s="91" t="s">
        <v>2635</v>
      </c>
      <c r="D102" s="82"/>
      <c r="E102" s="160"/>
      <c r="F102" s="87"/>
      <c r="G102" s="62"/>
      <c r="H102" s="87"/>
      <c r="I102" s="62"/>
      <c r="J102" s="62"/>
      <c r="K102" s="62"/>
      <c r="L102" s="62"/>
      <c r="M102" s="62"/>
      <c r="N102" s="62"/>
      <c r="O102" s="62"/>
      <c r="P102" s="62"/>
      <c r="Q102" s="62"/>
    </row>
    <row r="103" spans="1:17" ht="51">
      <c r="A103" s="58">
        <v>31</v>
      </c>
      <c r="B103" s="59" t="s">
        <v>506</v>
      </c>
      <c r="C103" s="92" t="s">
        <v>2594</v>
      </c>
      <c r="D103" s="59"/>
      <c r="E103" s="61" t="s">
        <v>56</v>
      </c>
      <c r="F103" s="62">
        <v>196.04</v>
      </c>
      <c r="G103" s="62"/>
      <c r="H103" s="62"/>
      <c r="I103" s="62"/>
      <c r="J103" s="62"/>
      <c r="K103" s="62"/>
      <c r="L103" s="62"/>
      <c r="M103" s="62"/>
      <c r="N103" s="62"/>
      <c r="O103" s="62"/>
      <c r="P103" s="62"/>
      <c r="Q103" s="62"/>
    </row>
    <row r="104" spans="1:17">
      <c r="A104" s="83"/>
      <c r="B104" s="82"/>
      <c r="C104" s="88" t="s">
        <v>2525</v>
      </c>
      <c r="D104" s="82"/>
      <c r="E104" s="86"/>
      <c r="F104" s="87"/>
      <c r="G104" s="62"/>
      <c r="H104" s="87"/>
      <c r="I104" s="62"/>
      <c r="J104" s="62"/>
      <c r="K104" s="62"/>
      <c r="L104" s="62"/>
      <c r="M104" s="62"/>
      <c r="N104" s="62"/>
      <c r="O104" s="62"/>
      <c r="P104" s="62"/>
      <c r="Q104" s="62"/>
    </row>
    <row r="105" spans="1:17">
      <c r="A105" s="83"/>
      <c r="B105" s="82"/>
      <c r="C105" s="91" t="s">
        <v>2636</v>
      </c>
      <c r="D105" s="82"/>
      <c r="E105" s="86"/>
      <c r="F105" s="87"/>
      <c r="G105" s="62"/>
      <c r="H105" s="87"/>
      <c r="I105" s="62"/>
      <c r="J105" s="62"/>
      <c r="K105" s="62"/>
      <c r="L105" s="62"/>
      <c r="M105" s="62"/>
      <c r="N105" s="62"/>
      <c r="O105" s="62"/>
      <c r="P105" s="62"/>
      <c r="Q105" s="62"/>
    </row>
    <row r="106" spans="1:17" ht="25.5">
      <c r="A106" s="83">
        <v>32</v>
      </c>
      <c r="B106" s="59" t="s">
        <v>506</v>
      </c>
      <c r="C106" s="90" t="s">
        <v>2637</v>
      </c>
      <c r="D106" s="82"/>
      <c r="E106" s="61" t="s">
        <v>56</v>
      </c>
      <c r="F106" s="62">
        <v>151</v>
      </c>
      <c r="G106" s="62"/>
      <c r="H106" s="62"/>
      <c r="I106" s="62"/>
      <c r="J106" s="62"/>
      <c r="K106" s="62"/>
      <c r="L106" s="62"/>
      <c r="M106" s="62"/>
      <c r="N106" s="62"/>
      <c r="O106" s="62"/>
      <c r="P106" s="62"/>
      <c r="Q106" s="62"/>
    </row>
    <row r="107" spans="1:17">
      <c r="A107" s="83"/>
      <c r="B107" s="82"/>
      <c r="C107" s="88" t="s">
        <v>2525</v>
      </c>
      <c r="D107" s="82"/>
      <c r="E107" s="86"/>
      <c r="F107" s="87"/>
      <c r="G107" s="62"/>
      <c r="H107" s="87"/>
      <c r="I107" s="62"/>
      <c r="J107" s="62"/>
      <c r="K107" s="62"/>
      <c r="L107" s="62"/>
      <c r="M107" s="62"/>
      <c r="N107" s="62"/>
      <c r="O107" s="62"/>
      <c r="P107" s="62"/>
      <c r="Q107" s="62"/>
    </row>
    <row r="108" spans="1:17" ht="38.25">
      <c r="A108" s="83"/>
      <c r="B108" s="82"/>
      <c r="C108" s="91" t="s">
        <v>2519</v>
      </c>
      <c r="D108" s="82"/>
      <c r="E108" s="86"/>
      <c r="F108" s="87"/>
      <c r="G108" s="62"/>
      <c r="H108" s="87"/>
      <c r="I108" s="62"/>
      <c r="J108" s="62"/>
      <c r="K108" s="62"/>
      <c r="L108" s="62"/>
      <c r="M108" s="62"/>
      <c r="N108" s="62"/>
      <c r="O108" s="62"/>
      <c r="P108" s="62"/>
      <c r="Q108" s="62"/>
    </row>
    <row r="109" spans="1:17" ht="38.25">
      <c r="A109" s="83">
        <v>33</v>
      </c>
      <c r="B109" s="59" t="s">
        <v>506</v>
      </c>
      <c r="C109" s="90" t="s">
        <v>2595</v>
      </c>
      <c r="D109" s="82"/>
      <c r="E109" s="86" t="s">
        <v>56</v>
      </c>
      <c r="F109" s="87">
        <v>385.6</v>
      </c>
      <c r="G109" s="62"/>
      <c r="H109" s="62"/>
      <c r="I109" s="62"/>
      <c r="J109" s="62"/>
      <c r="K109" s="62"/>
      <c r="L109" s="62"/>
      <c r="M109" s="62"/>
      <c r="N109" s="62"/>
      <c r="O109" s="62"/>
      <c r="P109" s="62"/>
      <c r="Q109" s="62"/>
    </row>
    <row r="110" spans="1:17" ht="63.75">
      <c r="A110" s="83"/>
      <c r="B110" s="82"/>
      <c r="C110" s="88" t="s">
        <v>2591</v>
      </c>
      <c r="D110" s="82"/>
      <c r="E110" s="86"/>
      <c r="F110" s="87"/>
      <c r="G110" s="62"/>
      <c r="H110" s="87"/>
      <c r="I110" s="62"/>
      <c r="J110" s="62"/>
      <c r="K110" s="62"/>
      <c r="L110" s="62"/>
      <c r="M110" s="62"/>
      <c r="N110" s="62"/>
      <c r="O110" s="62"/>
      <c r="P110" s="62"/>
      <c r="Q110" s="62"/>
    </row>
    <row r="111" spans="1:17" ht="25.5">
      <c r="A111" s="83"/>
      <c r="B111" s="82"/>
      <c r="C111" s="89" t="s">
        <v>2554</v>
      </c>
      <c r="D111" s="82"/>
      <c r="E111" s="86"/>
      <c r="F111" s="87"/>
      <c r="G111" s="62"/>
      <c r="H111" s="87"/>
      <c r="I111" s="62"/>
      <c r="J111" s="62"/>
      <c r="K111" s="62"/>
      <c r="L111" s="62"/>
      <c r="M111" s="62"/>
      <c r="N111" s="62"/>
      <c r="O111" s="62"/>
      <c r="P111" s="62"/>
      <c r="Q111" s="62"/>
    </row>
    <row r="112" spans="1:17">
      <c r="A112" s="83"/>
      <c r="B112" s="82"/>
      <c r="C112" s="88" t="s">
        <v>2429</v>
      </c>
      <c r="D112" s="82"/>
      <c r="E112" s="86"/>
      <c r="F112" s="87"/>
      <c r="G112" s="62"/>
      <c r="H112" s="87"/>
      <c r="I112" s="62"/>
      <c r="J112" s="62"/>
      <c r="K112" s="62"/>
      <c r="L112" s="62"/>
      <c r="M112" s="62"/>
      <c r="N112" s="62"/>
      <c r="O112" s="62"/>
      <c r="P112" s="62"/>
      <c r="Q112" s="62"/>
    </row>
    <row r="113" spans="1:17">
      <c r="A113" s="83">
        <v>35</v>
      </c>
      <c r="B113" s="59" t="s">
        <v>506</v>
      </c>
      <c r="C113" s="85" t="s">
        <v>2427</v>
      </c>
      <c r="D113" s="82"/>
      <c r="E113" s="86" t="s">
        <v>56</v>
      </c>
      <c r="F113" s="87">
        <v>650.04999999999995</v>
      </c>
      <c r="G113" s="62"/>
      <c r="H113" s="62"/>
      <c r="I113" s="62"/>
      <c r="J113" s="62"/>
      <c r="K113" s="62"/>
      <c r="L113" s="62"/>
      <c r="M113" s="62"/>
      <c r="N113" s="62"/>
      <c r="O113" s="62"/>
      <c r="P113" s="62"/>
      <c r="Q113" s="62"/>
    </row>
    <row r="114" spans="1:17">
      <c r="A114" s="83">
        <v>36</v>
      </c>
      <c r="B114" s="59" t="s">
        <v>506</v>
      </c>
      <c r="C114" s="85" t="s">
        <v>2428</v>
      </c>
      <c r="D114" s="82"/>
      <c r="E114" s="86" t="s">
        <v>56</v>
      </c>
      <c r="F114" s="87">
        <v>297.68</v>
      </c>
      <c r="G114" s="62"/>
      <c r="H114" s="62"/>
      <c r="I114" s="62"/>
      <c r="J114" s="62"/>
      <c r="K114" s="62"/>
      <c r="L114" s="62"/>
      <c r="M114" s="62"/>
      <c r="N114" s="62"/>
      <c r="O114" s="62"/>
      <c r="P114" s="62"/>
      <c r="Q114" s="62"/>
    </row>
    <row r="115" spans="1:17">
      <c r="A115" s="83">
        <v>37</v>
      </c>
      <c r="B115" s="59" t="s">
        <v>506</v>
      </c>
      <c r="C115" s="85" t="s">
        <v>2427</v>
      </c>
      <c r="D115" s="82"/>
      <c r="E115" s="86" t="s">
        <v>56</v>
      </c>
      <c r="F115" s="87">
        <v>60.39</v>
      </c>
      <c r="G115" s="62"/>
      <c r="H115" s="62"/>
      <c r="I115" s="62"/>
      <c r="J115" s="62"/>
      <c r="K115" s="62"/>
      <c r="L115" s="62"/>
      <c r="M115" s="62"/>
      <c r="N115" s="62"/>
      <c r="O115" s="62"/>
      <c r="P115" s="62"/>
      <c r="Q115" s="62"/>
    </row>
    <row r="116" spans="1:17">
      <c r="A116" s="83">
        <v>38</v>
      </c>
      <c r="B116" s="59" t="s">
        <v>506</v>
      </c>
      <c r="C116" s="85" t="s">
        <v>2428</v>
      </c>
      <c r="D116" s="82"/>
      <c r="E116" s="86" t="s">
        <v>56</v>
      </c>
      <c r="F116" s="87">
        <v>4.88</v>
      </c>
      <c r="G116" s="62"/>
      <c r="H116" s="62"/>
      <c r="I116" s="62"/>
      <c r="J116" s="62"/>
      <c r="K116" s="62"/>
      <c r="L116" s="62"/>
      <c r="M116" s="62"/>
      <c r="N116" s="62"/>
      <c r="O116" s="62"/>
      <c r="P116" s="62"/>
      <c r="Q116" s="62"/>
    </row>
    <row r="117" spans="1:17" ht="25.5">
      <c r="A117" s="83"/>
      <c r="B117" s="82"/>
      <c r="C117" s="89" t="s">
        <v>2555</v>
      </c>
      <c r="D117" s="82"/>
      <c r="E117" s="86"/>
      <c r="F117" s="87"/>
      <c r="G117" s="62"/>
      <c r="H117" s="87"/>
      <c r="I117" s="62"/>
      <c r="J117" s="62"/>
      <c r="K117" s="62"/>
      <c r="L117" s="62"/>
      <c r="M117" s="62"/>
      <c r="N117" s="62"/>
      <c r="O117" s="62"/>
      <c r="P117" s="62"/>
      <c r="Q117" s="62"/>
    </row>
    <row r="118" spans="1:17">
      <c r="A118" s="83"/>
      <c r="B118" s="82"/>
      <c r="C118" s="88" t="s">
        <v>2429</v>
      </c>
      <c r="D118" s="82"/>
      <c r="E118" s="86"/>
      <c r="F118" s="87"/>
      <c r="G118" s="62"/>
      <c r="H118" s="87"/>
      <c r="I118" s="62"/>
      <c r="J118" s="62"/>
      <c r="K118" s="62"/>
      <c r="L118" s="62"/>
      <c r="M118" s="62"/>
      <c r="N118" s="62"/>
      <c r="O118" s="62"/>
      <c r="P118" s="62"/>
      <c r="Q118" s="62"/>
    </row>
    <row r="119" spans="1:17">
      <c r="A119" s="83">
        <v>39</v>
      </c>
      <c r="B119" s="59" t="s">
        <v>506</v>
      </c>
      <c r="C119" s="85" t="s">
        <v>2427</v>
      </c>
      <c r="D119" s="82"/>
      <c r="E119" s="86" t="s">
        <v>56</v>
      </c>
      <c r="F119" s="87">
        <v>101.78</v>
      </c>
      <c r="G119" s="62"/>
      <c r="H119" s="62"/>
      <c r="I119" s="62"/>
      <c r="J119" s="62"/>
      <c r="K119" s="62"/>
      <c r="L119" s="62"/>
      <c r="M119" s="62"/>
      <c r="N119" s="62"/>
      <c r="O119" s="62"/>
      <c r="P119" s="62"/>
      <c r="Q119" s="62"/>
    </row>
    <row r="120" spans="1:17">
      <c r="A120" s="83">
        <v>40</v>
      </c>
      <c r="B120" s="59" t="s">
        <v>506</v>
      </c>
      <c r="C120" s="85" t="s">
        <v>2433</v>
      </c>
      <c r="D120" s="82"/>
      <c r="E120" s="86" t="s">
        <v>56</v>
      </c>
      <c r="F120" s="87">
        <v>57.86</v>
      </c>
      <c r="G120" s="62"/>
      <c r="H120" s="62"/>
      <c r="I120" s="62"/>
      <c r="J120" s="62"/>
      <c r="K120" s="62"/>
      <c r="L120" s="62"/>
      <c r="M120" s="62"/>
      <c r="N120" s="62"/>
      <c r="O120" s="62"/>
      <c r="P120" s="62"/>
      <c r="Q120" s="62"/>
    </row>
    <row r="121" spans="1:17">
      <c r="A121" s="58" t="s">
        <v>28</v>
      </c>
      <c r="B121" s="59"/>
      <c r="C121" s="60"/>
      <c r="D121" s="59"/>
      <c r="E121" s="61"/>
      <c r="F121" s="62"/>
      <c r="G121" s="62">
        <v>0</v>
      </c>
      <c r="H121" s="62"/>
      <c r="I121" s="62">
        <f t="shared" ref="I121" si="5">+ROUND(H121*G121,2)</f>
        <v>0</v>
      </c>
      <c r="J121" s="62">
        <v>0</v>
      </c>
      <c r="K121" s="62">
        <v>0</v>
      </c>
      <c r="L121" s="62">
        <f t="shared" ref="L121" si="6">+I121+J121+K121</f>
        <v>0</v>
      </c>
      <c r="M121" s="62">
        <f t="shared" ref="M121" si="7">+ROUND(G121*$F121,2)</f>
        <v>0</v>
      </c>
      <c r="N121" s="62">
        <f t="shared" ref="N121:P121" si="8">+ROUND(I121*$F121,2)</f>
        <v>0</v>
      </c>
      <c r="O121" s="62">
        <f t="shared" si="8"/>
        <v>0</v>
      </c>
      <c r="P121" s="62">
        <f t="shared" si="8"/>
        <v>0</v>
      </c>
      <c r="Q121" s="62">
        <f t="shared" ref="Q121" si="9">+N121+O121+P121</f>
        <v>0</v>
      </c>
    </row>
    <row r="122" spans="1:17">
      <c r="A122" s="63"/>
      <c r="B122" s="63"/>
      <c r="C122" s="64" t="s">
        <v>52</v>
      </c>
      <c r="D122" s="63"/>
      <c r="E122" s="63"/>
      <c r="F122" s="65"/>
      <c r="G122" s="65"/>
      <c r="H122" s="65"/>
      <c r="I122" s="65"/>
      <c r="J122" s="65"/>
      <c r="K122" s="65"/>
      <c r="L122" s="65"/>
      <c r="M122" s="65">
        <f>SUM(M9:M121)</f>
        <v>0</v>
      </c>
      <c r="N122" s="65">
        <f>SUM(N9:N121)</f>
        <v>0</v>
      </c>
      <c r="O122" s="65">
        <f>SUM(O9:O121)</f>
        <v>0</v>
      </c>
      <c r="P122" s="65">
        <f>SUM(P9:P121)</f>
        <v>0</v>
      </c>
      <c r="Q122" s="65">
        <f>SUM(Q9:Q121)</f>
        <v>0</v>
      </c>
    </row>
    <row r="123" spans="1:17">
      <c r="A123" s="66"/>
      <c r="B123" s="66"/>
      <c r="C123" s="92" t="s">
        <v>2198</v>
      </c>
      <c r="D123" s="66"/>
      <c r="E123" s="66" t="s">
        <v>60</v>
      </c>
      <c r="F123" s="127">
        <f>' 1-1'!$F$35</f>
        <v>0</v>
      </c>
      <c r="G123" s="68"/>
      <c r="H123" s="68"/>
      <c r="I123" s="68"/>
      <c r="J123" s="68"/>
      <c r="K123" s="68"/>
      <c r="L123" s="68"/>
      <c r="M123" s="68"/>
      <c r="N123" s="68"/>
      <c r="O123" s="62">
        <f>ROUND(O122*F123%,2)</f>
        <v>0</v>
      </c>
      <c r="P123" s="68"/>
      <c r="Q123" s="62">
        <f>O123</f>
        <v>0</v>
      </c>
    </row>
    <row r="124" spans="1:17">
      <c r="A124" s="63"/>
      <c r="B124" s="63"/>
      <c r="C124" s="64" t="s">
        <v>2523</v>
      </c>
      <c r="D124" s="63"/>
      <c r="E124" s="63" t="s">
        <v>61</v>
      </c>
      <c r="F124" s="65"/>
      <c r="G124" s="65"/>
      <c r="H124" s="65"/>
      <c r="I124" s="65"/>
      <c r="J124" s="65"/>
      <c r="K124" s="65"/>
      <c r="L124" s="65"/>
      <c r="M124" s="65">
        <f t="shared" ref="M124:Q124" si="10">SUM(M122:M123)</f>
        <v>0</v>
      </c>
      <c r="N124" s="65">
        <f t="shared" si="10"/>
        <v>0</v>
      </c>
      <c r="O124" s="65">
        <f t="shared" si="10"/>
        <v>0</v>
      </c>
      <c r="P124" s="65">
        <f t="shared" si="10"/>
        <v>0</v>
      </c>
      <c r="Q124" s="65">
        <f t="shared" si="10"/>
        <v>0</v>
      </c>
    </row>
  </sheetData>
  <autoFilter ref="A9:Q124"/>
  <mergeCells count="8">
    <mergeCell ref="G7:L7"/>
    <mergeCell ref="M7:Q7"/>
    <mergeCell ref="A7:A8"/>
    <mergeCell ref="B7:B8"/>
    <mergeCell ref="C7:C8"/>
    <mergeCell ref="D7:D8"/>
    <mergeCell ref="E7:E8"/>
    <mergeCell ref="F7:F8"/>
  </mergeCells>
  <conditionalFormatting sqref="C13:C116">
    <cfRule type="expression" dxfId="84" priority="9" stopIfTrue="1">
      <formula>#REF!="tx"</formula>
    </cfRule>
  </conditionalFormatting>
  <conditionalFormatting sqref="C117:C120">
    <cfRule type="expression" dxfId="83" priority="7" stopIfTrue="1">
      <formula>#REF!="tx"</formula>
    </cfRule>
  </conditionalFormatting>
  <conditionalFormatting sqref="C121 C9:C11">
    <cfRule type="expression" dxfId="82" priority="412" stopIfTrue="1">
      <formula>#REF!="tx"</formula>
    </cfRule>
  </conditionalFormatting>
  <printOptions horizontalCentered="1"/>
  <pageMargins left="0.39" right="0.39" top="0.74" bottom="0.47" header="0.3" footer="0.3"/>
  <pageSetup paperSize="9" scale="85"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18" stopIfTrue="1" id="{0B07EAA3-36C7-4654-857A-E02796F7E281}">
            <xm:f>' 1-9-18'!#REF!="tx"</xm:f>
            <x14:dxf>
              <font>
                <b/>
                <i val="0"/>
                <strike val="0"/>
                <color rgb="FF800080"/>
              </font>
            </x14:dxf>
          </x14:cfRule>
          <xm:sqref>C12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36"/>
  <sheetViews>
    <sheetView showZeros="0" tabSelected="1" defaultGridColor="0" colorId="23" zoomScaleNormal="100" zoomScaleSheetLayoutView="100" workbookViewId="0">
      <pane ySplit="8" topLeftCell="A9" activePane="bottomLeft" state="frozen"/>
      <selection activeCell="G22" sqref="G22"/>
      <selection pane="bottomLeft" activeCell="X29" sqref="X29"/>
    </sheetView>
  </sheetViews>
  <sheetFormatPr defaultRowHeight="15" outlineLevelCol="1"/>
  <cols>
    <col min="1" max="1" width="4.28515625" style="44" customWidth="1"/>
    <col min="2" max="2" width="8.5703125" style="44" bestFit="1" customWidth="1" outlineLevel="1"/>
    <col min="3" max="3" width="37.28515625" style="69" customWidth="1"/>
    <col min="4" max="4" width="4.28515625" style="44" hidden="1" customWidth="1" outlineLevel="1"/>
    <col min="5" max="5" width="4.7109375" style="44" customWidth="1" collapsed="1"/>
    <col min="6" max="6" width="9.140625" style="44" customWidth="1"/>
    <col min="7" max="7" width="6.28515625" style="44" customWidth="1"/>
    <col min="8" max="8" width="8.5703125" style="44" customWidth="1"/>
    <col min="9" max="9" width="7.7109375" style="44" customWidth="1"/>
    <col min="10" max="10" width="9.28515625" style="44" customWidth="1"/>
    <col min="11" max="11" width="8.7109375" style="44" customWidth="1"/>
    <col min="12" max="12" width="8.5703125" style="44" customWidth="1"/>
    <col min="13" max="13" width="8.28515625" style="44" customWidth="1"/>
    <col min="14" max="14" width="9.42578125" style="44" customWidth="1"/>
    <col min="15" max="15" width="9.7109375" style="44" customWidth="1"/>
    <col min="16" max="16" width="10" style="44" customWidth="1"/>
    <col min="17" max="17" width="9.85546875" style="44" customWidth="1"/>
    <col min="18" max="16384" width="9.140625" style="44"/>
  </cols>
  <sheetData>
    <row r="1" spans="1:17" ht="25.5">
      <c r="A1" s="48"/>
      <c r="B1" s="48"/>
      <c r="C1" s="18" t="s">
        <v>22</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23</v>
      </c>
      <c r="B6" s="51"/>
      <c r="C6" s="52"/>
      <c r="D6" s="51"/>
      <c r="E6" s="51"/>
      <c r="F6" s="51"/>
      <c r="G6" s="51"/>
      <c r="H6" s="51"/>
      <c r="I6" s="51"/>
      <c r="J6" s="51"/>
      <c r="K6" s="51"/>
      <c r="L6" s="51"/>
      <c r="M6" s="51"/>
      <c r="N6" s="51"/>
      <c r="O6" s="51"/>
      <c r="P6" s="57" t="s">
        <v>62</v>
      </c>
      <c r="Q6" s="104">
        <f>Q36</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25.5">
      <c r="A9" s="58" t="s">
        <v>28</v>
      </c>
      <c r="B9" s="59"/>
      <c r="C9" s="72" t="s">
        <v>29</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ht="38.25">
      <c r="A10" s="58">
        <v>1</v>
      </c>
      <c r="B10" s="59" t="s">
        <v>30</v>
      </c>
      <c r="C10" s="60" t="s">
        <v>31</v>
      </c>
      <c r="D10" s="59"/>
      <c r="E10" s="61" t="s">
        <v>55</v>
      </c>
      <c r="F10" s="62">
        <v>350</v>
      </c>
      <c r="G10" s="62"/>
      <c r="H10" s="62"/>
      <c r="I10" s="62"/>
      <c r="J10" s="62"/>
      <c r="K10" s="62"/>
      <c r="L10" s="62"/>
      <c r="M10" s="62"/>
      <c r="N10" s="62"/>
      <c r="O10" s="62"/>
      <c r="P10" s="62"/>
      <c r="Q10" s="62"/>
    </row>
    <row r="11" spans="1:17">
      <c r="A11" s="58">
        <v>2</v>
      </c>
      <c r="B11" s="59" t="s">
        <v>30</v>
      </c>
      <c r="C11" s="60" t="s">
        <v>32</v>
      </c>
      <c r="D11" s="59"/>
      <c r="E11" s="61" t="s">
        <v>56</v>
      </c>
      <c r="F11" s="62">
        <v>448</v>
      </c>
      <c r="G11" s="62"/>
      <c r="H11" s="62"/>
      <c r="I11" s="62"/>
      <c r="J11" s="62"/>
      <c r="K11" s="62"/>
      <c r="L11" s="62"/>
      <c r="M11" s="62"/>
      <c r="N11" s="62"/>
      <c r="O11" s="62"/>
      <c r="P11" s="62"/>
      <c r="Q11" s="62"/>
    </row>
    <row r="12" spans="1:17">
      <c r="A12" s="58">
        <v>3</v>
      </c>
      <c r="B12" s="59" t="s">
        <v>30</v>
      </c>
      <c r="C12" s="60" t="s">
        <v>33</v>
      </c>
      <c r="D12" s="59"/>
      <c r="E12" s="61" t="s">
        <v>56</v>
      </c>
      <c r="F12" s="62">
        <v>18</v>
      </c>
      <c r="G12" s="62"/>
      <c r="H12" s="62"/>
      <c r="I12" s="62"/>
      <c r="J12" s="62"/>
      <c r="K12" s="62"/>
      <c r="L12" s="62"/>
      <c r="M12" s="62"/>
      <c r="N12" s="62"/>
      <c r="O12" s="62"/>
      <c r="P12" s="62"/>
      <c r="Q12" s="62"/>
    </row>
    <row r="13" spans="1:17">
      <c r="A13" s="58">
        <v>4</v>
      </c>
      <c r="B13" s="59" t="s">
        <v>30</v>
      </c>
      <c r="C13" s="60" t="s">
        <v>34</v>
      </c>
      <c r="D13" s="59"/>
      <c r="E13" s="61" t="s">
        <v>56</v>
      </c>
      <c r="F13" s="62">
        <v>331</v>
      </c>
      <c r="G13" s="62"/>
      <c r="H13" s="62"/>
      <c r="I13" s="62"/>
      <c r="J13" s="62"/>
      <c r="K13" s="62"/>
      <c r="L13" s="62"/>
      <c r="M13" s="62"/>
      <c r="N13" s="62"/>
      <c r="O13" s="62"/>
      <c r="P13" s="62"/>
      <c r="Q13" s="62"/>
    </row>
    <row r="14" spans="1:17">
      <c r="A14" s="58">
        <v>5</v>
      </c>
      <c r="B14" s="59" t="s">
        <v>30</v>
      </c>
      <c r="C14" s="60" t="s">
        <v>35</v>
      </c>
      <c r="D14" s="59"/>
      <c r="E14" s="61" t="s">
        <v>57</v>
      </c>
      <c r="F14" s="62">
        <v>1</v>
      </c>
      <c r="G14" s="62"/>
      <c r="H14" s="62"/>
      <c r="I14" s="62"/>
      <c r="J14" s="62"/>
      <c r="K14" s="62"/>
      <c r="L14" s="62"/>
      <c r="M14" s="62"/>
      <c r="N14" s="62"/>
      <c r="O14" s="62"/>
      <c r="P14" s="62"/>
      <c r="Q14" s="62"/>
    </row>
    <row r="15" spans="1:17" ht="25.5">
      <c r="A15" s="58">
        <v>6</v>
      </c>
      <c r="B15" s="59" t="s">
        <v>30</v>
      </c>
      <c r="C15" s="60" t="s">
        <v>36</v>
      </c>
      <c r="D15" s="59"/>
      <c r="E15" s="61" t="s">
        <v>57</v>
      </c>
      <c r="F15" s="128">
        <v>25</v>
      </c>
      <c r="G15" s="62"/>
      <c r="H15" s="62"/>
      <c r="I15" s="62"/>
      <c r="J15" s="62"/>
      <c r="K15" s="62"/>
      <c r="L15" s="62"/>
      <c r="M15" s="62"/>
      <c r="N15" s="62"/>
      <c r="O15" s="62"/>
      <c r="P15" s="62"/>
      <c r="Q15" s="62"/>
    </row>
    <row r="16" spans="1:17" ht="26.25">
      <c r="A16" s="129">
        <v>7</v>
      </c>
      <c r="B16" s="173" t="s">
        <v>30</v>
      </c>
      <c r="C16" s="174" t="s">
        <v>2199</v>
      </c>
      <c r="D16" s="82"/>
      <c r="E16" s="173" t="s">
        <v>59</v>
      </c>
      <c r="F16" s="173">
        <v>1</v>
      </c>
      <c r="G16" s="62"/>
      <c r="H16" s="62"/>
      <c r="I16" s="62"/>
      <c r="J16" s="62"/>
      <c r="K16" s="62"/>
      <c r="L16" s="62"/>
      <c r="M16" s="62"/>
      <c r="N16" s="62"/>
      <c r="O16" s="62"/>
      <c r="P16" s="62"/>
      <c r="Q16" s="62"/>
    </row>
    <row r="17" spans="1:17" ht="25.5">
      <c r="A17" s="58">
        <v>8</v>
      </c>
      <c r="B17" s="59" t="s">
        <v>30</v>
      </c>
      <c r="C17" s="60" t="s">
        <v>37</v>
      </c>
      <c r="D17" s="59"/>
      <c r="E17" s="61" t="s">
        <v>57</v>
      </c>
      <c r="F17" s="62">
        <v>1</v>
      </c>
      <c r="G17" s="62"/>
      <c r="H17" s="62"/>
      <c r="I17" s="62"/>
      <c r="J17" s="62"/>
      <c r="K17" s="62"/>
      <c r="L17" s="62"/>
      <c r="M17" s="62"/>
      <c r="N17" s="62"/>
      <c r="O17" s="62"/>
      <c r="P17" s="62"/>
      <c r="Q17" s="62"/>
    </row>
    <row r="18" spans="1:17">
      <c r="A18" s="58">
        <v>9</v>
      </c>
      <c r="B18" s="59" t="s">
        <v>30</v>
      </c>
      <c r="C18" s="60" t="s">
        <v>38</v>
      </c>
      <c r="D18" s="59"/>
      <c r="E18" s="61" t="s">
        <v>57</v>
      </c>
      <c r="F18" s="62">
        <v>2</v>
      </c>
      <c r="G18" s="62"/>
      <c r="H18" s="62"/>
      <c r="I18" s="62"/>
      <c r="J18" s="62"/>
      <c r="K18" s="62"/>
      <c r="L18" s="62"/>
      <c r="M18" s="62"/>
      <c r="N18" s="62"/>
      <c r="O18" s="62"/>
      <c r="P18" s="62"/>
      <c r="Q18" s="62"/>
    </row>
    <row r="19" spans="1:17" ht="25.5">
      <c r="A19" s="58">
        <v>10</v>
      </c>
      <c r="B19" s="59" t="s">
        <v>30</v>
      </c>
      <c r="C19" s="60" t="s">
        <v>39</v>
      </c>
      <c r="D19" s="59"/>
      <c r="E19" s="61" t="s">
        <v>57</v>
      </c>
      <c r="F19" s="62">
        <v>4</v>
      </c>
      <c r="G19" s="62"/>
      <c r="H19" s="62"/>
      <c r="I19" s="62"/>
      <c r="J19" s="62"/>
      <c r="K19" s="62"/>
      <c r="L19" s="62"/>
      <c r="M19" s="62"/>
      <c r="N19" s="62"/>
      <c r="O19" s="62"/>
      <c r="P19" s="62"/>
      <c r="Q19" s="62"/>
    </row>
    <row r="20" spans="1:17" ht="25.5">
      <c r="A20" s="58">
        <v>11</v>
      </c>
      <c r="B20" s="59" t="s">
        <v>30</v>
      </c>
      <c r="C20" s="60" t="s">
        <v>40</v>
      </c>
      <c r="D20" s="59"/>
      <c r="E20" s="61" t="s">
        <v>57</v>
      </c>
      <c r="F20" s="62">
        <v>2</v>
      </c>
      <c r="G20" s="62"/>
      <c r="H20" s="62"/>
      <c r="I20" s="62"/>
      <c r="J20" s="62"/>
      <c r="K20" s="62"/>
      <c r="L20" s="62"/>
      <c r="M20" s="62"/>
      <c r="N20" s="62"/>
      <c r="O20" s="62"/>
      <c r="P20" s="62"/>
      <c r="Q20" s="62"/>
    </row>
    <row r="21" spans="1:17" ht="25.5">
      <c r="A21" s="58">
        <v>12</v>
      </c>
      <c r="B21" s="59" t="s">
        <v>30</v>
      </c>
      <c r="C21" s="60" t="s">
        <v>41</v>
      </c>
      <c r="D21" s="59"/>
      <c r="E21" s="61" t="s">
        <v>57</v>
      </c>
      <c r="F21" s="62">
        <v>1</v>
      </c>
      <c r="G21" s="62"/>
      <c r="H21" s="62"/>
      <c r="I21" s="62"/>
      <c r="J21" s="62"/>
      <c r="K21" s="62"/>
      <c r="L21" s="62"/>
      <c r="M21" s="62"/>
      <c r="N21" s="62"/>
      <c r="O21" s="62"/>
      <c r="P21" s="62"/>
      <c r="Q21" s="62"/>
    </row>
    <row r="22" spans="1:17">
      <c r="A22" s="205">
        <v>13</v>
      </c>
      <c r="B22" s="206" t="s">
        <v>30</v>
      </c>
      <c r="C22" s="207" t="s">
        <v>42</v>
      </c>
      <c r="D22" s="206"/>
      <c r="E22" s="208" t="s">
        <v>58</v>
      </c>
      <c r="F22" s="209" t="s">
        <v>3004</v>
      </c>
      <c r="G22" s="62"/>
      <c r="H22" s="62"/>
      <c r="I22" s="62"/>
      <c r="J22" s="62"/>
      <c r="K22" s="62"/>
      <c r="L22" s="62"/>
      <c r="M22" s="62"/>
      <c r="N22" s="62"/>
      <c r="O22" s="62"/>
      <c r="P22" s="62"/>
      <c r="Q22" s="62"/>
    </row>
    <row r="23" spans="1:17">
      <c r="A23" s="58">
        <v>14</v>
      </c>
      <c r="B23" s="59" t="s">
        <v>30</v>
      </c>
      <c r="C23" s="60" t="s">
        <v>43</v>
      </c>
      <c r="D23" s="59"/>
      <c r="E23" s="61" t="s">
        <v>57</v>
      </c>
      <c r="F23" s="62">
        <v>1</v>
      </c>
      <c r="G23" s="62"/>
      <c r="H23" s="62"/>
      <c r="I23" s="62"/>
      <c r="J23" s="62"/>
      <c r="K23" s="62"/>
      <c r="L23" s="62"/>
      <c r="M23" s="62"/>
      <c r="N23" s="62"/>
      <c r="O23" s="62"/>
      <c r="P23" s="62"/>
      <c r="Q23" s="62"/>
    </row>
    <row r="24" spans="1:17" ht="25.5">
      <c r="A24" s="58">
        <v>15</v>
      </c>
      <c r="B24" s="59" t="s">
        <v>30</v>
      </c>
      <c r="C24" s="60" t="s">
        <v>44</v>
      </c>
      <c r="D24" s="59"/>
      <c r="E24" s="61" t="s">
        <v>59</v>
      </c>
      <c r="F24" s="62">
        <v>1</v>
      </c>
      <c r="G24" s="62"/>
      <c r="H24" s="62"/>
      <c r="I24" s="62"/>
      <c r="J24" s="62"/>
      <c r="K24" s="62"/>
      <c r="L24" s="62"/>
      <c r="M24" s="62"/>
      <c r="N24" s="62"/>
      <c r="O24" s="62"/>
      <c r="P24" s="62"/>
      <c r="Q24" s="62"/>
    </row>
    <row r="25" spans="1:17">
      <c r="A25" s="58">
        <v>16</v>
      </c>
      <c r="B25" s="59" t="s">
        <v>30</v>
      </c>
      <c r="C25" s="60" t="s">
        <v>45</v>
      </c>
      <c r="D25" s="59"/>
      <c r="E25" s="61" t="s">
        <v>59</v>
      </c>
      <c r="F25" s="62">
        <v>1</v>
      </c>
      <c r="G25" s="62"/>
      <c r="H25" s="62"/>
      <c r="I25" s="62"/>
      <c r="J25" s="62"/>
      <c r="K25" s="62"/>
      <c r="L25" s="62"/>
      <c r="M25" s="62"/>
      <c r="N25" s="62"/>
      <c r="O25" s="62"/>
      <c r="P25" s="62"/>
      <c r="Q25" s="62"/>
    </row>
    <row r="26" spans="1:17" ht="38.25">
      <c r="A26" s="205">
        <v>17</v>
      </c>
      <c r="B26" s="206" t="s">
        <v>30</v>
      </c>
      <c r="C26" s="207" t="s">
        <v>46</v>
      </c>
      <c r="D26" s="206"/>
      <c r="E26" s="208" t="s">
        <v>58</v>
      </c>
      <c r="F26" s="209" t="s">
        <v>3004</v>
      </c>
      <c r="G26" s="62"/>
      <c r="H26" s="62"/>
      <c r="I26" s="62"/>
      <c r="J26" s="62"/>
      <c r="K26" s="62"/>
      <c r="L26" s="62"/>
      <c r="M26" s="62"/>
      <c r="N26" s="62"/>
      <c r="O26" s="62"/>
      <c r="P26" s="62"/>
      <c r="Q26" s="62"/>
    </row>
    <row r="27" spans="1:17" ht="25.5">
      <c r="A27" s="58">
        <v>18</v>
      </c>
      <c r="B27" s="59" t="s">
        <v>30</v>
      </c>
      <c r="C27" s="60" t="s">
        <v>47</v>
      </c>
      <c r="D27" s="59"/>
      <c r="E27" s="61" t="s">
        <v>59</v>
      </c>
      <c r="F27" s="62">
        <v>1</v>
      </c>
      <c r="G27" s="62"/>
      <c r="H27" s="62"/>
      <c r="I27" s="62"/>
      <c r="J27" s="62"/>
      <c r="K27" s="62"/>
      <c r="L27" s="62"/>
      <c r="M27" s="62"/>
      <c r="N27" s="62"/>
      <c r="O27" s="62"/>
      <c r="P27" s="62"/>
      <c r="Q27" s="62"/>
    </row>
    <row r="28" spans="1:17">
      <c r="A28" s="58">
        <v>19</v>
      </c>
      <c r="B28" s="59" t="s">
        <v>30</v>
      </c>
      <c r="C28" s="60" t="s">
        <v>48</v>
      </c>
      <c r="D28" s="59"/>
      <c r="E28" s="61" t="s">
        <v>57</v>
      </c>
      <c r="F28" s="62">
        <v>1</v>
      </c>
      <c r="G28" s="62"/>
      <c r="H28" s="62"/>
      <c r="I28" s="62"/>
      <c r="J28" s="62"/>
      <c r="K28" s="62"/>
      <c r="L28" s="62"/>
      <c r="M28" s="62"/>
      <c r="N28" s="62"/>
      <c r="O28" s="62"/>
      <c r="P28" s="62"/>
      <c r="Q28" s="62"/>
    </row>
    <row r="29" spans="1:17">
      <c r="A29" s="58">
        <v>20</v>
      </c>
      <c r="B29" s="59" t="s">
        <v>30</v>
      </c>
      <c r="C29" s="60" t="s">
        <v>49</v>
      </c>
      <c r="D29" s="59"/>
      <c r="E29" s="61" t="s">
        <v>59</v>
      </c>
      <c r="F29" s="62">
        <v>1</v>
      </c>
      <c r="G29" s="62"/>
      <c r="H29" s="62"/>
      <c r="I29" s="62"/>
      <c r="J29" s="62"/>
      <c r="K29" s="62"/>
      <c r="L29" s="62"/>
      <c r="M29" s="62"/>
      <c r="N29" s="62"/>
      <c r="O29" s="62"/>
      <c r="P29" s="62"/>
      <c r="Q29" s="62"/>
    </row>
    <row r="30" spans="1:17" ht="51">
      <c r="A30" s="58">
        <v>22</v>
      </c>
      <c r="B30" s="59" t="s">
        <v>30</v>
      </c>
      <c r="C30" s="60" t="s">
        <v>50</v>
      </c>
      <c r="D30" s="59"/>
      <c r="E30" s="61" t="s">
        <v>59</v>
      </c>
      <c r="F30" s="62">
        <v>1</v>
      </c>
      <c r="G30" s="62"/>
      <c r="H30" s="62"/>
      <c r="I30" s="62"/>
      <c r="J30" s="62"/>
      <c r="K30" s="62"/>
      <c r="L30" s="62"/>
      <c r="M30" s="62"/>
      <c r="N30" s="62"/>
      <c r="O30" s="62"/>
      <c r="P30" s="62"/>
      <c r="Q30" s="62"/>
    </row>
    <row r="31" spans="1:17">
      <c r="A31" s="58">
        <v>23</v>
      </c>
      <c r="B31" s="59" t="s">
        <v>30</v>
      </c>
      <c r="C31" s="60" t="s">
        <v>51</v>
      </c>
      <c r="D31" s="59"/>
      <c r="E31" s="61" t="s">
        <v>56</v>
      </c>
      <c r="F31" s="62">
        <v>10938.3</v>
      </c>
      <c r="G31" s="62"/>
      <c r="H31" s="62"/>
      <c r="I31" s="62"/>
      <c r="J31" s="62"/>
      <c r="K31" s="62"/>
      <c r="L31" s="62"/>
      <c r="M31" s="62"/>
      <c r="N31" s="62"/>
      <c r="O31" s="62"/>
      <c r="P31" s="62"/>
      <c r="Q31" s="62"/>
    </row>
    <row r="32" spans="1:17" ht="25.5">
      <c r="A32" s="129">
        <v>24</v>
      </c>
      <c r="B32" s="130" t="s">
        <v>30</v>
      </c>
      <c r="C32" s="131" t="s">
        <v>2400</v>
      </c>
      <c r="D32" s="130"/>
      <c r="E32" s="130" t="s">
        <v>113</v>
      </c>
      <c r="F32" s="132">
        <v>1</v>
      </c>
      <c r="G32" s="62"/>
      <c r="H32" s="62"/>
      <c r="I32" s="132"/>
      <c r="J32" s="62"/>
      <c r="K32" s="62"/>
      <c r="L32" s="62"/>
      <c r="M32" s="62"/>
      <c r="N32" s="62"/>
      <c r="O32" s="62"/>
      <c r="P32" s="62"/>
      <c r="Q32" s="62"/>
    </row>
    <row r="33" spans="1:17" ht="25.5">
      <c r="A33" s="129">
        <v>25</v>
      </c>
      <c r="B33" s="130" t="s">
        <v>30</v>
      </c>
      <c r="C33" s="133" t="s">
        <v>2824</v>
      </c>
      <c r="D33" s="134"/>
      <c r="E33" s="130" t="s">
        <v>113</v>
      </c>
      <c r="F33" s="132">
        <v>1</v>
      </c>
      <c r="G33" s="87"/>
      <c r="H33" s="62"/>
      <c r="I33" s="132"/>
      <c r="J33" s="87"/>
      <c r="K33" s="87"/>
      <c r="L33" s="62"/>
      <c r="M33" s="62"/>
      <c r="N33" s="62"/>
      <c r="O33" s="62"/>
      <c r="P33" s="62"/>
      <c r="Q33" s="62"/>
    </row>
    <row r="34" spans="1:17">
      <c r="A34" s="63"/>
      <c r="B34" s="63"/>
      <c r="C34" s="64" t="s">
        <v>52</v>
      </c>
      <c r="D34" s="63"/>
      <c r="E34" s="63"/>
      <c r="F34" s="65"/>
      <c r="G34" s="65"/>
      <c r="H34" s="65"/>
      <c r="I34" s="65"/>
      <c r="J34" s="65"/>
      <c r="K34" s="65"/>
      <c r="L34" s="65"/>
      <c r="M34" s="65">
        <f>SUM(M9:M33)</f>
        <v>0</v>
      </c>
      <c r="N34" s="65">
        <f>SUM(N9:N33)</f>
        <v>0</v>
      </c>
      <c r="O34" s="65">
        <f>SUM(O9:O33)</f>
        <v>0</v>
      </c>
      <c r="P34" s="65">
        <f>SUM(P9:P33)</f>
        <v>0</v>
      </c>
      <c r="Q34" s="65">
        <f>SUM(Q9:Q33)</f>
        <v>0</v>
      </c>
    </row>
    <row r="35" spans="1:17">
      <c r="A35" s="66"/>
      <c r="B35" s="66"/>
      <c r="C35" s="172" t="s">
        <v>2198</v>
      </c>
      <c r="D35" s="66"/>
      <c r="E35" s="66" t="s">
        <v>60</v>
      </c>
      <c r="F35" s="127"/>
      <c r="G35" s="68"/>
      <c r="H35" s="68"/>
      <c r="I35" s="68"/>
      <c r="J35" s="68"/>
      <c r="K35" s="68"/>
      <c r="L35" s="68"/>
      <c r="M35" s="68"/>
      <c r="N35" s="68"/>
      <c r="O35" s="62">
        <f>ROUND(O34*F35%,2)</f>
        <v>0</v>
      </c>
      <c r="P35" s="68"/>
      <c r="Q35" s="62">
        <f>O35</f>
        <v>0</v>
      </c>
    </row>
    <row r="36" spans="1:17">
      <c r="A36" s="63"/>
      <c r="B36" s="63"/>
      <c r="C36" s="64" t="s">
        <v>53</v>
      </c>
      <c r="D36" s="63"/>
      <c r="E36" s="63" t="s">
        <v>61</v>
      </c>
      <c r="F36" s="65"/>
      <c r="G36" s="65"/>
      <c r="H36" s="65"/>
      <c r="I36" s="65"/>
      <c r="J36" s="65"/>
      <c r="K36" s="65"/>
      <c r="L36" s="65"/>
      <c r="M36" s="65">
        <f t="shared" ref="M36:Q36" si="0">SUM(M34:M35)</f>
        <v>0</v>
      </c>
      <c r="N36" s="65">
        <f t="shared" si="0"/>
        <v>0</v>
      </c>
      <c r="O36" s="65">
        <f t="shared" si="0"/>
        <v>0</v>
      </c>
      <c r="P36" s="65">
        <f t="shared" si="0"/>
        <v>0</v>
      </c>
      <c r="Q36" s="65">
        <f t="shared" si="0"/>
        <v>0</v>
      </c>
    </row>
  </sheetData>
  <autoFilter ref="A9:Q36"/>
  <mergeCells count="8">
    <mergeCell ref="G7:L7"/>
    <mergeCell ref="M7:Q7"/>
    <mergeCell ref="A7:A8"/>
    <mergeCell ref="B7:B8"/>
    <mergeCell ref="C7:C8"/>
    <mergeCell ref="D7:D8"/>
    <mergeCell ref="E7:E8"/>
    <mergeCell ref="F7:F8"/>
  </mergeCells>
  <conditionalFormatting sqref="C9:C33">
    <cfRule type="expression" dxfId="116" priority="447" stopIfTrue="1">
      <formula>XES9="tx"</formula>
    </cfRule>
  </conditionalFormatting>
  <printOptions horizontalCentered="1"/>
  <pageMargins left="0.39" right="0.39" top="0.74" bottom="0.47" header="0.3" footer="0.3"/>
  <pageSetup paperSize="9" scale="97" fitToHeight="1000" orientation="landscape" horizont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1">
    <pageSetUpPr fitToPage="1"/>
  </sheetPr>
  <dimension ref="A1:R127"/>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Row="1" outlineLevelCol="1"/>
  <cols>
    <col min="1" max="1" width="5.42578125" style="44" customWidth="1"/>
    <col min="2" max="2" width="8.5703125" style="44" bestFit="1" customWidth="1" outlineLevel="1"/>
    <col min="3" max="3" width="49.7109375" style="69" customWidth="1"/>
    <col min="4" max="4" width="48.28515625" style="44" hidden="1" customWidth="1" outlineLevel="1"/>
    <col min="5" max="5" width="8.5703125" style="44" customWidth="1" collapsed="1"/>
    <col min="6" max="6" width="9.140625" style="44" customWidth="1"/>
    <col min="7" max="7" width="8.28515625" style="44" customWidth="1"/>
    <col min="8" max="8" width="9" style="44" customWidth="1"/>
    <col min="9" max="9" width="9.42578125" style="44" customWidth="1"/>
    <col min="10" max="10" width="9.5703125" style="44" customWidth="1"/>
    <col min="11" max="11" width="7.7109375" style="44" customWidth="1"/>
    <col min="12" max="12" width="9" style="44" customWidth="1"/>
    <col min="13" max="13" width="11" style="44" customWidth="1"/>
    <col min="14" max="14" width="10" style="44" customWidth="1"/>
    <col min="15" max="15" width="11.85546875" style="44" customWidth="1"/>
    <col min="16" max="16" width="10.28515625" style="44" customWidth="1"/>
    <col min="17" max="17" width="11.140625" style="44" customWidth="1"/>
    <col min="18" max="16384" width="9.140625" style="44"/>
  </cols>
  <sheetData>
    <row r="1" spans="1:17" ht="25.5">
      <c r="A1" s="48"/>
      <c r="B1" s="48"/>
      <c r="C1" s="18" t="s">
        <v>2580</v>
      </c>
      <c r="D1" s="49"/>
      <c r="E1" s="48"/>
      <c r="F1" s="48"/>
      <c r="G1" s="48"/>
      <c r="H1" s="48"/>
      <c r="I1" s="48"/>
      <c r="J1" s="48"/>
      <c r="K1" s="48"/>
      <c r="L1" s="48"/>
      <c r="M1" s="48"/>
      <c r="N1" s="48"/>
      <c r="O1" s="48"/>
      <c r="P1" s="48"/>
      <c r="Q1" s="48"/>
    </row>
    <row r="2" spans="1:17" outlineLevel="1">
      <c r="A2" s="53" t="s">
        <v>2846</v>
      </c>
      <c r="B2" s="194"/>
      <c r="C2" s="195"/>
      <c r="D2" s="51"/>
      <c r="E2" s="51"/>
      <c r="F2" s="51"/>
      <c r="G2" s="51"/>
      <c r="H2" s="51"/>
      <c r="I2" s="51"/>
      <c r="J2" s="51"/>
      <c r="K2" s="51"/>
      <c r="L2" s="51"/>
      <c r="M2" s="51"/>
      <c r="N2" s="51"/>
      <c r="O2" s="51"/>
      <c r="P2" s="51"/>
      <c r="Q2" s="51"/>
    </row>
    <row r="3" spans="1:17" outlineLevel="1">
      <c r="A3" s="196" t="s">
        <v>2847</v>
      </c>
      <c r="B3" s="51"/>
      <c r="C3" s="52"/>
      <c r="D3" s="51"/>
      <c r="E3" s="51"/>
      <c r="F3" s="51"/>
      <c r="G3" s="51"/>
      <c r="H3" s="51"/>
      <c r="I3" s="51"/>
      <c r="J3" s="51"/>
      <c r="K3" s="51"/>
      <c r="L3" s="51"/>
      <c r="M3" s="51"/>
      <c r="N3" s="51"/>
      <c r="O3" s="51"/>
      <c r="P3" s="51"/>
      <c r="Q3" s="51"/>
    </row>
    <row r="4" spans="1:17" outlineLevel="1">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outlineLevel="1">
      <c r="A6" s="50" t="s">
        <v>265</v>
      </c>
      <c r="B6" s="51"/>
      <c r="C6" s="52"/>
      <c r="D6" s="51"/>
      <c r="E6" s="51"/>
      <c r="F6" s="51"/>
      <c r="G6" s="51"/>
      <c r="H6" s="51"/>
      <c r="I6" s="51"/>
      <c r="J6" s="51"/>
      <c r="K6" s="51"/>
      <c r="L6" s="51"/>
      <c r="M6" s="51"/>
      <c r="N6" s="51"/>
      <c r="O6" s="51"/>
      <c r="P6" s="57" t="s">
        <v>62</v>
      </c>
      <c r="Q6" s="104">
        <f>Q127</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c r="G9" s="62">
        <v>0</v>
      </c>
      <c r="H9" s="62"/>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572</v>
      </c>
      <c r="D10" s="59"/>
      <c r="E10" s="61"/>
      <c r="F10" s="62"/>
      <c r="G10" s="62">
        <v>0</v>
      </c>
      <c r="H10" s="62"/>
      <c r="I10" s="62">
        <f t="shared" ref="I10:I15" si="0">+ROUND(H10*G10,2)</f>
        <v>0</v>
      </c>
      <c r="J10" s="62">
        <v>0</v>
      </c>
      <c r="K10" s="62">
        <v>0</v>
      </c>
      <c r="L10" s="62">
        <f t="shared" ref="L10:L15" si="1">+I10+J10+K10</f>
        <v>0</v>
      </c>
      <c r="M10" s="62">
        <f t="shared" ref="M10:M15" si="2">+ROUND(G10*$F10,2)</f>
        <v>0</v>
      </c>
      <c r="N10" s="62">
        <f t="shared" ref="N10:P15" si="3">+ROUND(I10*$F10,2)</f>
        <v>0</v>
      </c>
      <c r="O10" s="62">
        <f t="shared" si="3"/>
        <v>0</v>
      </c>
      <c r="P10" s="62">
        <f t="shared" si="3"/>
        <v>0</v>
      </c>
      <c r="Q10" s="62">
        <f t="shared" ref="Q10:Q15" si="4">+N10+O10+P10</f>
        <v>0</v>
      </c>
    </row>
    <row r="11" spans="1:17" ht="25.5">
      <c r="A11" s="58" t="s">
        <v>28</v>
      </c>
      <c r="B11" s="59"/>
      <c r="C11" s="75" t="s">
        <v>573</v>
      </c>
      <c r="D11" s="59"/>
      <c r="E11" s="61"/>
      <c r="F11" s="62"/>
      <c r="G11" s="62">
        <v>0</v>
      </c>
      <c r="H11" s="62"/>
      <c r="I11" s="62">
        <f t="shared" si="0"/>
        <v>0</v>
      </c>
      <c r="J11" s="62">
        <v>0</v>
      </c>
      <c r="K11" s="62">
        <v>0</v>
      </c>
      <c r="L11" s="62">
        <f t="shared" si="1"/>
        <v>0</v>
      </c>
      <c r="M11" s="62">
        <f t="shared" si="2"/>
        <v>0</v>
      </c>
      <c r="N11" s="62">
        <f t="shared" si="3"/>
        <v>0</v>
      </c>
      <c r="O11" s="62">
        <f t="shared" si="3"/>
        <v>0</v>
      </c>
      <c r="P11" s="62">
        <f t="shared" si="3"/>
        <v>0</v>
      </c>
      <c r="Q11" s="62">
        <f t="shared" si="4"/>
        <v>0</v>
      </c>
    </row>
    <row r="12" spans="1:17" ht="153">
      <c r="A12" s="83"/>
      <c r="B12" s="82"/>
      <c r="C12" s="159" t="s">
        <v>2616</v>
      </c>
      <c r="D12" s="82"/>
      <c r="E12" s="86"/>
      <c r="F12" s="87"/>
      <c r="G12" s="62">
        <v>0</v>
      </c>
      <c r="H12" s="62"/>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t="s">
        <v>28</v>
      </c>
      <c r="B13" s="59"/>
      <c r="C13" s="93" t="s">
        <v>2465</v>
      </c>
      <c r="D13" s="60"/>
      <c r="E13" s="61"/>
      <c r="F13" s="62"/>
      <c r="G13" s="62">
        <v>0</v>
      </c>
      <c r="H13" s="62"/>
      <c r="I13" s="62">
        <f t="shared" si="0"/>
        <v>0</v>
      </c>
      <c r="J13" s="62">
        <v>0</v>
      </c>
      <c r="K13" s="62">
        <v>0</v>
      </c>
      <c r="L13" s="62">
        <f t="shared" si="1"/>
        <v>0</v>
      </c>
      <c r="M13" s="62">
        <f t="shared" si="2"/>
        <v>0</v>
      </c>
      <c r="N13" s="62">
        <f t="shared" si="3"/>
        <v>0</v>
      </c>
      <c r="O13" s="62">
        <f t="shared" si="3"/>
        <v>0</v>
      </c>
      <c r="P13" s="62">
        <f t="shared" si="3"/>
        <v>0</v>
      </c>
      <c r="Q13" s="62">
        <f t="shared" si="4"/>
        <v>0</v>
      </c>
    </row>
    <row r="14" spans="1:17">
      <c r="A14" s="83"/>
      <c r="B14" s="82"/>
      <c r="C14" s="88" t="s">
        <v>2527</v>
      </c>
      <c r="D14" s="85"/>
      <c r="E14" s="86"/>
      <c r="F14" s="87"/>
      <c r="G14" s="62">
        <v>0</v>
      </c>
      <c r="H14" s="87"/>
      <c r="I14" s="62">
        <f t="shared" si="0"/>
        <v>0</v>
      </c>
      <c r="J14" s="62">
        <v>0</v>
      </c>
      <c r="K14" s="62">
        <v>0</v>
      </c>
      <c r="L14" s="62">
        <f t="shared" si="1"/>
        <v>0</v>
      </c>
      <c r="M14" s="62">
        <f t="shared" si="2"/>
        <v>0</v>
      </c>
      <c r="N14" s="62">
        <f t="shared" si="3"/>
        <v>0</v>
      </c>
      <c r="O14" s="62">
        <f t="shared" si="3"/>
        <v>0</v>
      </c>
      <c r="P14" s="62">
        <f t="shared" si="3"/>
        <v>0</v>
      </c>
      <c r="Q14" s="62">
        <f t="shared" si="4"/>
        <v>0</v>
      </c>
    </row>
    <row r="15" spans="1:17">
      <c r="A15" s="83"/>
      <c r="B15" s="82"/>
      <c r="C15" s="88" t="s">
        <v>2450</v>
      </c>
      <c r="D15" s="85"/>
      <c r="E15" s="86"/>
      <c r="F15" s="87"/>
      <c r="G15" s="62">
        <v>0</v>
      </c>
      <c r="H15" s="87"/>
      <c r="I15" s="62">
        <f t="shared" si="0"/>
        <v>0</v>
      </c>
      <c r="J15" s="62">
        <v>0</v>
      </c>
      <c r="K15" s="62">
        <v>0</v>
      </c>
      <c r="L15" s="62">
        <f t="shared" si="1"/>
        <v>0</v>
      </c>
      <c r="M15" s="62">
        <f t="shared" si="2"/>
        <v>0</v>
      </c>
      <c r="N15" s="62">
        <f t="shared" si="3"/>
        <v>0</v>
      </c>
      <c r="O15" s="62">
        <f t="shared" si="3"/>
        <v>0</v>
      </c>
      <c r="P15" s="62">
        <f t="shared" si="3"/>
        <v>0</v>
      </c>
      <c r="Q15" s="62">
        <f t="shared" si="4"/>
        <v>0</v>
      </c>
    </row>
    <row r="16" spans="1:17" ht="89.25">
      <c r="A16" s="58">
        <v>1</v>
      </c>
      <c r="B16" s="59" t="s">
        <v>506</v>
      </c>
      <c r="C16" s="92" t="s">
        <v>2592</v>
      </c>
      <c r="D16" s="60"/>
      <c r="E16" s="61" t="s">
        <v>56</v>
      </c>
      <c r="F16" s="62">
        <v>2134.9299999999998</v>
      </c>
      <c r="G16" s="62"/>
      <c r="H16" s="62"/>
      <c r="I16" s="62"/>
      <c r="J16" s="62"/>
      <c r="K16" s="62"/>
      <c r="L16" s="62"/>
      <c r="M16" s="62"/>
      <c r="N16" s="62"/>
      <c r="O16" s="62"/>
      <c r="P16" s="62"/>
      <c r="Q16" s="62"/>
    </row>
    <row r="17" spans="1:17">
      <c r="A17" s="83"/>
      <c r="B17" s="82"/>
      <c r="C17" s="88" t="s">
        <v>2527</v>
      </c>
      <c r="D17" s="82"/>
      <c r="E17" s="86"/>
      <c r="F17" s="87"/>
      <c r="G17" s="62"/>
      <c r="H17" s="87"/>
      <c r="I17" s="62"/>
      <c r="J17" s="62"/>
      <c r="K17" s="62"/>
      <c r="L17" s="62"/>
      <c r="M17" s="62"/>
      <c r="N17" s="62"/>
      <c r="O17" s="62"/>
      <c r="P17" s="62"/>
      <c r="Q17" s="62"/>
    </row>
    <row r="18" spans="1:17" ht="25.5">
      <c r="A18" s="83"/>
      <c r="B18" s="82"/>
      <c r="C18" s="91" t="s">
        <v>2453</v>
      </c>
      <c r="D18" s="82"/>
      <c r="E18" s="86"/>
      <c r="F18" s="87"/>
      <c r="G18" s="62"/>
      <c r="H18" s="87"/>
      <c r="I18" s="62"/>
      <c r="J18" s="62"/>
      <c r="K18" s="62"/>
      <c r="L18" s="62"/>
      <c r="M18" s="62"/>
      <c r="N18" s="62"/>
      <c r="O18" s="62"/>
      <c r="P18" s="62"/>
      <c r="Q18" s="62"/>
    </row>
    <row r="19" spans="1:17" ht="102">
      <c r="A19" s="58">
        <v>3</v>
      </c>
      <c r="B19" s="59" t="s">
        <v>506</v>
      </c>
      <c r="C19" s="92" t="s">
        <v>2593</v>
      </c>
      <c r="D19" s="59"/>
      <c r="E19" s="61" t="s">
        <v>56</v>
      </c>
      <c r="F19" s="62">
        <v>1172.3800000000001</v>
      </c>
      <c r="G19" s="62"/>
      <c r="H19" s="62"/>
      <c r="I19" s="62"/>
      <c r="J19" s="62"/>
      <c r="K19" s="62"/>
      <c r="L19" s="62"/>
      <c r="M19" s="62"/>
      <c r="N19" s="62"/>
      <c r="O19" s="62"/>
      <c r="P19" s="62"/>
      <c r="Q19" s="62"/>
    </row>
    <row r="20" spans="1:17">
      <c r="A20" s="83"/>
      <c r="B20" s="82"/>
      <c r="C20" s="88" t="s">
        <v>2527</v>
      </c>
      <c r="D20" s="82"/>
      <c r="E20" s="86"/>
      <c r="F20" s="87"/>
      <c r="G20" s="62"/>
      <c r="H20" s="87"/>
      <c r="I20" s="62"/>
      <c r="J20" s="62"/>
      <c r="K20" s="62"/>
      <c r="L20" s="62"/>
      <c r="M20" s="62"/>
      <c r="N20" s="62"/>
      <c r="O20" s="62"/>
      <c r="P20" s="62"/>
      <c r="Q20" s="62"/>
    </row>
    <row r="21" spans="1:17" ht="25.5">
      <c r="A21" s="83"/>
      <c r="B21" s="82"/>
      <c r="C21" s="91" t="s">
        <v>2454</v>
      </c>
      <c r="D21" s="82"/>
      <c r="E21" s="86"/>
      <c r="F21" s="87"/>
      <c r="G21" s="62"/>
      <c r="H21" s="87"/>
      <c r="I21" s="62"/>
      <c r="J21" s="62"/>
      <c r="K21" s="62"/>
      <c r="L21" s="62"/>
      <c r="M21" s="62"/>
      <c r="N21" s="62"/>
      <c r="O21" s="62"/>
      <c r="P21" s="62"/>
      <c r="Q21" s="62"/>
    </row>
    <row r="22" spans="1:17" ht="165.75">
      <c r="A22" s="83">
        <v>4</v>
      </c>
      <c r="B22" s="59" t="s">
        <v>506</v>
      </c>
      <c r="C22" s="90" t="s">
        <v>2455</v>
      </c>
      <c r="D22" s="82"/>
      <c r="E22" s="61" t="s">
        <v>56</v>
      </c>
      <c r="F22" s="62">
        <v>45.6</v>
      </c>
      <c r="G22" s="62"/>
      <c r="H22" s="62"/>
      <c r="I22" s="62"/>
      <c r="J22" s="62"/>
      <c r="K22" s="62"/>
      <c r="L22" s="62"/>
      <c r="M22" s="62"/>
      <c r="N22" s="62"/>
      <c r="O22" s="62"/>
      <c r="P22" s="62"/>
      <c r="Q22" s="62"/>
    </row>
    <row r="23" spans="1:17">
      <c r="A23" s="83"/>
      <c r="B23" s="82"/>
      <c r="C23" s="88" t="s">
        <v>2527</v>
      </c>
      <c r="D23" s="82"/>
      <c r="E23" s="86"/>
      <c r="F23" s="87"/>
      <c r="G23" s="62"/>
      <c r="H23" s="87"/>
      <c r="I23" s="62"/>
      <c r="J23" s="62"/>
      <c r="K23" s="62"/>
      <c r="L23" s="62"/>
      <c r="M23" s="62"/>
      <c r="N23" s="62"/>
      <c r="O23" s="62"/>
      <c r="P23" s="62"/>
      <c r="Q23" s="62"/>
    </row>
    <row r="24" spans="1:17">
      <c r="A24" s="83"/>
      <c r="B24" s="82"/>
      <c r="C24" s="91" t="s">
        <v>2456</v>
      </c>
      <c r="D24" s="82"/>
      <c r="E24" s="86"/>
      <c r="F24" s="87"/>
      <c r="G24" s="62"/>
      <c r="H24" s="87"/>
      <c r="I24" s="62"/>
      <c r="J24" s="62"/>
      <c r="K24" s="62"/>
      <c r="L24" s="62"/>
      <c r="M24" s="62"/>
      <c r="N24" s="62"/>
      <c r="O24" s="62"/>
      <c r="P24" s="62"/>
      <c r="Q24" s="62"/>
    </row>
    <row r="25" spans="1:17" ht="63.75">
      <c r="A25" s="83">
        <v>5</v>
      </c>
      <c r="B25" s="59" t="s">
        <v>506</v>
      </c>
      <c r="C25" s="90" t="s">
        <v>2457</v>
      </c>
      <c r="D25" s="82"/>
      <c r="E25" s="61" t="s">
        <v>56</v>
      </c>
      <c r="F25" s="62">
        <v>56.54</v>
      </c>
      <c r="G25" s="62"/>
      <c r="H25" s="62"/>
      <c r="I25" s="127"/>
      <c r="J25" s="62"/>
      <c r="K25" s="62"/>
      <c r="L25" s="62"/>
      <c r="M25" s="62"/>
      <c r="N25" s="62"/>
      <c r="O25" s="62"/>
      <c r="P25" s="62"/>
      <c r="Q25" s="62"/>
    </row>
    <row r="26" spans="1:17">
      <c r="A26" s="83"/>
      <c r="B26" s="82"/>
      <c r="C26" s="88" t="s">
        <v>2527</v>
      </c>
      <c r="D26" s="82"/>
      <c r="E26" s="86"/>
      <c r="F26" s="87"/>
      <c r="G26" s="62"/>
      <c r="H26" s="87"/>
      <c r="I26" s="62"/>
      <c r="J26" s="62"/>
      <c r="K26" s="62"/>
      <c r="L26" s="62"/>
      <c r="M26" s="62"/>
      <c r="N26" s="62"/>
      <c r="O26" s="62"/>
      <c r="P26" s="62"/>
      <c r="Q26" s="62"/>
    </row>
    <row r="27" spans="1:17">
      <c r="A27" s="83"/>
      <c r="B27" s="82"/>
      <c r="C27" s="91" t="s">
        <v>2458</v>
      </c>
      <c r="D27" s="82"/>
      <c r="E27" s="86"/>
      <c r="F27" s="87"/>
      <c r="G27" s="62"/>
      <c r="H27" s="87"/>
      <c r="I27" s="62"/>
      <c r="J27" s="62"/>
      <c r="K27" s="62"/>
      <c r="L27" s="62"/>
      <c r="M27" s="62"/>
      <c r="N27" s="62"/>
      <c r="O27" s="62"/>
      <c r="P27" s="62"/>
      <c r="Q27" s="62"/>
    </row>
    <row r="28" spans="1:17" ht="89.25">
      <c r="A28" s="83">
        <v>6</v>
      </c>
      <c r="B28" s="59" t="s">
        <v>506</v>
      </c>
      <c r="C28" s="90" t="s">
        <v>2459</v>
      </c>
      <c r="D28" s="82"/>
      <c r="E28" s="61" t="s">
        <v>56</v>
      </c>
      <c r="F28" s="127">
        <v>63.4</v>
      </c>
      <c r="G28" s="62"/>
      <c r="H28" s="62"/>
      <c r="I28" s="127"/>
      <c r="J28" s="62"/>
      <c r="K28" s="62"/>
      <c r="L28" s="62"/>
      <c r="M28" s="62"/>
      <c r="N28" s="62"/>
      <c r="O28" s="62"/>
      <c r="P28" s="62"/>
      <c r="Q28" s="62"/>
    </row>
    <row r="29" spans="1:17">
      <c r="A29" s="83"/>
      <c r="B29" s="82"/>
      <c r="C29" s="88" t="s">
        <v>2527</v>
      </c>
      <c r="D29" s="82"/>
      <c r="E29" s="86"/>
      <c r="F29" s="87"/>
      <c r="G29" s="62"/>
      <c r="H29" s="87"/>
      <c r="I29" s="62"/>
      <c r="J29" s="62"/>
      <c r="K29" s="62"/>
      <c r="L29" s="62"/>
      <c r="M29" s="62"/>
      <c r="N29" s="62"/>
      <c r="O29" s="62"/>
      <c r="P29" s="62"/>
      <c r="Q29" s="62"/>
    </row>
    <row r="30" spans="1:17">
      <c r="A30" s="83"/>
      <c r="B30" s="82"/>
      <c r="C30" s="91" t="s">
        <v>2460</v>
      </c>
      <c r="D30" s="82"/>
      <c r="E30" s="86"/>
      <c r="F30" s="87"/>
      <c r="G30" s="62"/>
      <c r="H30" s="87"/>
      <c r="I30" s="62"/>
      <c r="J30" s="62"/>
      <c r="K30" s="62"/>
      <c r="L30" s="62"/>
      <c r="M30" s="62"/>
      <c r="N30" s="62"/>
      <c r="O30" s="62"/>
      <c r="P30" s="62"/>
      <c r="Q30" s="62"/>
    </row>
    <row r="31" spans="1:17" ht="76.5">
      <c r="A31" s="83">
        <v>7</v>
      </c>
      <c r="B31" s="59" t="s">
        <v>506</v>
      </c>
      <c r="C31" s="90" t="s">
        <v>2461</v>
      </c>
      <c r="D31" s="82"/>
      <c r="E31" s="61" t="s">
        <v>56</v>
      </c>
      <c r="F31" s="62">
        <v>89.3</v>
      </c>
      <c r="G31" s="62"/>
      <c r="H31" s="62"/>
      <c r="I31" s="62"/>
      <c r="J31" s="62"/>
      <c r="K31" s="62"/>
      <c r="L31" s="62"/>
      <c r="M31" s="62"/>
      <c r="N31" s="62"/>
      <c r="O31" s="62"/>
      <c r="P31" s="62"/>
      <c r="Q31" s="62"/>
    </row>
    <row r="32" spans="1:17">
      <c r="A32" s="83"/>
      <c r="B32" s="82"/>
      <c r="C32" s="88" t="s">
        <v>2527</v>
      </c>
      <c r="D32" s="82"/>
      <c r="E32" s="86"/>
      <c r="F32" s="87"/>
      <c r="G32" s="62"/>
      <c r="H32" s="87"/>
      <c r="I32" s="62"/>
      <c r="J32" s="62"/>
      <c r="K32" s="62"/>
      <c r="L32" s="62"/>
      <c r="M32" s="62"/>
      <c r="N32" s="62"/>
      <c r="O32" s="62"/>
      <c r="P32" s="62"/>
      <c r="Q32" s="62"/>
    </row>
    <row r="33" spans="1:17">
      <c r="A33" s="83"/>
      <c r="B33" s="82"/>
      <c r="C33" s="91" t="s">
        <v>2462</v>
      </c>
      <c r="D33" s="82"/>
      <c r="E33" s="86"/>
      <c r="F33" s="87"/>
      <c r="G33" s="62"/>
      <c r="H33" s="87"/>
      <c r="I33" s="62"/>
      <c r="J33" s="62"/>
      <c r="K33" s="62"/>
      <c r="L33" s="62"/>
      <c r="M33" s="62"/>
      <c r="N33" s="62"/>
      <c r="O33" s="62"/>
      <c r="P33" s="62"/>
      <c r="Q33" s="62"/>
    </row>
    <row r="34" spans="1:17" ht="25.5">
      <c r="A34" s="83">
        <v>8</v>
      </c>
      <c r="B34" s="59" t="s">
        <v>506</v>
      </c>
      <c r="C34" s="90" t="s">
        <v>2463</v>
      </c>
      <c r="D34" s="82"/>
      <c r="E34" s="137" t="s">
        <v>57</v>
      </c>
      <c r="F34" s="62">
        <v>5</v>
      </c>
      <c r="G34" s="62"/>
      <c r="H34" s="62"/>
      <c r="I34" s="62"/>
      <c r="J34" s="62"/>
      <c r="K34" s="62"/>
      <c r="L34" s="62"/>
      <c r="M34" s="62"/>
      <c r="N34" s="62"/>
      <c r="O34" s="62"/>
      <c r="P34" s="62"/>
      <c r="Q34" s="62"/>
    </row>
    <row r="35" spans="1:17">
      <c r="A35" s="83"/>
      <c r="B35" s="82"/>
      <c r="C35" s="90"/>
      <c r="D35" s="82"/>
      <c r="E35" s="160"/>
      <c r="F35" s="87"/>
      <c r="G35" s="62"/>
      <c r="H35" s="87"/>
      <c r="I35" s="62"/>
      <c r="J35" s="62"/>
      <c r="K35" s="62"/>
      <c r="L35" s="62"/>
      <c r="M35" s="62"/>
      <c r="N35" s="62"/>
      <c r="O35" s="62"/>
      <c r="P35" s="62"/>
      <c r="Q35" s="62"/>
    </row>
    <row r="36" spans="1:17">
      <c r="A36" s="83"/>
      <c r="B36" s="82"/>
      <c r="C36" s="94" t="s">
        <v>2466</v>
      </c>
      <c r="D36" s="82"/>
      <c r="E36" s="86"/>
      <c r="F36" s="87"/>
      <c r="G36" s="62"/>
      <c r="H36" s="87"/>
      <c r="I36" s="62"/>
      <c r="J36" s="62"/>
      <c r="K36" s="62"/>
      <c r="L36" s="62"/>
      <c r="M36" s="62"/>
      <c r="N36" s="62"/>
      <c r="O36" s="62"/>
      <c r="P36" s="62"/>
      <c r="Q36" s="62"/>
    </row>
    <row r="37" spans="1:17">
      <c r="A37" s="83"/>
      <c r="B37" s="82"/>
      <c r="C37" s="88" t="s">
        <v>2527</v>
      </c>
      <c r="D37" s="82"/>
      <c r="E37" s="86"/>
      <c r="F37" s="87"/>
      <c r="G37" s="62"/>
      <c r="H37" s="87"/>
      <c r="I37" s="62"/>
      <c r="J37" s="62"/>
      <c r="K37" s="62"/>
      <c r="L37" s="62"/>
      <c r="M37" s="62"/>
      <c r="N37" s="62"/>
      <c r="O37" s="62"/>
      <c r="P37" s="62"/>
      <c r="Q37" s="62"/>
    </row>
    <row r="38" spans="1:17">
      <c r="A38" s="83"/>
      <c r="B38" s="82"/>
      <c r="C38" s="91" t="s">
        <v>2464</v>
      </c>
      <c r="D38" s="82"/>
      <c r="E38" s="86"/>
      <c r="F38" s="87"/>
      <c r="G38" s="62"/>
      <c r="H38" s="87"/>
      <c r="I38" s="62"/>
      <c r="J38" s="62"/>
      <c r="K38" s="62"/>
      <c r="L38" s="62"/>
      <c r="M38" s="62"/>
      <c r="N38" s="62"/>
      <c r="O38" s="62"/>
      <c r="P38" s="62"/>
      <c r="Q38" s="62"/>
    </row>
    <row r="39" spans="1:17" ht="89.25">
      <c r="A39" s="83">
        <v>9</v>
      </c>
      <c r="B39" s="59" t="s">
        <v>506</v>
      </c>
      <c r="C39" s="90" t="s">
        <v>2467</v>
      </c>
      <c r="D39" s="82"/>
      <c r="E39" s="61" t="s">
        <v>56</v>
      </c>
      <c r="F39" s="62">
        <v>300.10000000000002</v>
      </c>
      <c r="G39" s="62"/>
      <c r="H39" s="62"/>
      <c r="I39" s="127"/>
      <c r="J39" s="62"/>
      <c r="K39" s="62"/>
      <c r="L39" s="62"/>
      <c r="M39" s="62"/>
      <c r="N39" s="62"/>
      <c r="O39" s="62"/>
      <c r="P39" s="62"/>
      <c r="Q39" s="62"/>
    </row>
    <row r="40" spans="1:17">
      <c r="A40" s="83"/>
      <c r="B40" s="82"/>
      <c r="C40" s="88" t="s">
        <v>2527</v>
      </c>
      <c r="D40" s="82"/>
      <c r="E40" s="86"/>
      <c r="F40" s="87"/>
      <c r="G40" s="62"/>
      <c r="H40" s="87"/>
      <c r="I40" s="62"/>
      <c r="J40" s="62"/>
      <c r="K40" s="62"/>
      <c r="L40" s="62"/>
      <c r="M40" s="62"/>
      <c r="N40" s="62"/>
      <c r="O40" s="62"/>
      <c r="P40" s="62"/>
      <c r="Q40" s="62"/>
    </row>
    <row r="41" spans="1:17" ht="25.5">
      <c r="A41" s="83"/>
      <c r="B41" s="82"/>
      <c r="C41" s="91" t="s">
        <v>2468</v>
      </c>
      <c r="D41" s="82"/>
      <c r="E41" s="86"/>
      <c r="F41" s="87"/>
      <c r="G41" s="62"/>
      <c r="H41" s="87"/>
      <c r="I41" s="62"/>
      <c r="J41" s="62"/>
      <c r="K41" s="62"/>
      <c r="L41" s="62"/>
      <c r="M41" s="62"/>
      <c r="N41" s="62"/>
      <c r="O41" s="62"/>
      <c r="P41" s="62"/>
      <c r="Q41" s="62"/>
    </row>
    <row r="42" spans="1:17" ht="89.25">
      <c r="A42" s="83">
        <v>11</v>
      </c>
      <c r="B42" s="59" t="s">
        <v>506</v>
      </c>
      <c r="C42" s="90" t="s">
        <v>2469</v>
      </c>
      <c r="D42" s="82"/>
      <c r="E42" s="61" t="s">
        <v>56</v>
      </c>
      <c r="F42" s="62">
        <v>149.6</v>
      </c>
      <c r="G42" s="62"/>
      <c r="H42" s="62"/>
      <c r="I42" s="127"/>
      <c r="J42" s="62"/>
      <c r="K42" s="62"/>
      <c r="L42" s="62"/>
      <c r="M42" s="62"/>
      <c r="N42" s="62"/>
      <c r="O42" s="62"/>
      <c r="P42" s="62"/>
      <c r="Q42" s="62"/>
    </row>
    <row r="43" spans="1:17">
      <c r="A43" s="83"/>
      <c r="B43" s="82"/>
      <c r="C43" s="88" t="s">
        <v>2527</v>
      </c>
      <c r="D43" s="82"/>
      <c r="E43" s="86"/>
      <c r="F43" s="87"/>
      <c r="G43" s="62"/>
      <c r="H43" s="87"/>
      <c r="I43" s="62"/>
      <c r="J43" s="62"/>
      <c r="K43" s="62"/>
      <c r="L43" s="62"/>
      <c r="M43" s="62"/>
      <c r="N43" s="62"/>
      <c r="O43" s="62"/>
      <c r="P43" s="62"/>
      <c r="Q43" s="62"/>
    </row>
    <row r="44" spans="1:17">
      <c r="A44" s="83"/>
      <c r="B44" s="82"/>
      <c r="C44" s="91" t="s">
        <v>2470</v>
      </c>
      <c r="D44" s="82"/>
      <c r="E44" s="86"/>
      <c r="F44" s="87"/>
      <c r="G44" s="62"/>
      <c r="H44" s="87"/>
      <c r="I44" s="62"/>
      <c r="J44" s="62"/>
      <c r="K44" s="62"/>
      <c r="L44" s="62"/>
      <c r="M44" s="62"/>
      <c r="N44" s="62"/>
      <c r="O44" s="62"/>
      <c r="P44" s="62"/>
      <c r="Q44" s="62"/>
    </row>
    <row r="45" spans="1:17" ht="89.25">
      <c r="A45" s="83">
        <v>12</v>
      </c>
      <c r="B45" s="59" t="s">
        <v>506</v>
      </c>
      <c r="C45" s="90" t="s">
        <v>2471</v>
      </c>
      <c r="D45" s="82"/>
      <c r="E45" s="61" t="s">
        <v>56</v>
      </c>
      <c r="F45" s="62">
        <v>51.32</v>
      </c>
      <c r="G45" s="62"/>
      <c r="H45" s="62"/>
      <c r="I45" s="127"/>
      <c r="J45" s="62"/>
      <c r="K45" s="62"/>
      <c r="L45" s="62"/>
      <c r="M45" s="62"/>
      <c r="N45" s="62"/>
      <c r="O45" s="62"/>
      <c r="P45" s="62"/>
      <c r="Q45" s="62"/>
    </row>
    <row r="46" spans="1:17">
      <c r="A46" s="83"/>
      <c r="B46" s="82"/>
      <c r="C46" s="88" t="s">
        <v>2527</v>
      </c>
      <c r="D46" s="82"/>
      <c r="E46" s="86"/>
      <c r="F46" s="87"/>
      <c r="G46" s="62"/>
      <c r="H46" s="87"/>
      <c r="I46" s="62"/>
      <c r="J46" s="62"/>
      <c r="K46" s="62"/>
      <c r="L46" s="62"/>
      <c r="M46" s="62"/>
      <c r="N46" s="62"/>
      <c r="O46" s="62"/>
      <c r="P46" s="62"/>
      <c r="Q46" s="62"/>
    </row>
    <row r="47" spans="1:17">
      <c r="A47" s="83"/>
      <c r="B47" s="82"/>
      <c r="C47" s="91" t="s">
        <v>2472</v>
      </c>
      <c r="D47" s="82"/>
      <c r="E47" s="86"/>
      <c r="F47" s="87"/>
      <c r="G47" s="62"/>
      <c r="H47" s="87"/>
      <c r="I47" s="62"/>
      <c r="J47" s="62"/>
      <c r="K47" s="62"/>
      <c r="L47" s="62"/>
      <c r="M47" s="62"/>
      <c r="N47" s="62"/>
      <c r="O47" s="62"/>
      <c r="P47" s="62"/>
      <c r="Q47" s="62"/>
    </row>
    <row r="48" spans="1:17" ht="89.25">
      <c r="A48" s="83">
        <v>13</v>
      </c>
      <c r="B48" s="59" t="s">
        <v>506</v>
      </c>
      <c r="C48" s="90" t="s">
        <v>2467</v>
      </c>
      <c r="D48" s="82"/>
      <c r="E48" s="61" t="s">
        <v>56</v>
      </c>
      <c r="F48" s="62">
        <v>9.08</v>
      </c>
      <c r="G48" s="62"/>
      <c r="H48" s="62"/>
      <c r="I48" s="127"/>
      <c r="J48" s="62"/>
      <c r="K48" s="62"/>
      <c r="L48" s="62"/>
      <c r="M48" s="62"/>
      <c r="N48" s="62"/>
      <c r="O48" s="62"/>
      <c r="P48" s="62"/>
      <c r="Q48" s="62"/>
    </row>
    <row r="49" spans="1:17">
      <c r="A49" s="83"/>
      <c r="B49" s="82"/>
      <c r="C49" s="88" t="s">
        <v>2527</v>
      </c>
      <c r="D49" s="82"/>
      <c r="E49" s="86"/>
      <c r="F49" s="87"/>
      <c r="G49" s="62"/>
      <c r="H49" s="87"/>
      <c r="I49" s="62"/>
      <c r="J49" s="62"/>
      <c r="K49" s="62"/>
      <c r="L49" s="62"/>
      <c r="M49" s="62"/>
      <c r="N49" s="62"/>
      <c r="O49" s="62"/>
      <c r="P49" s="62"/>
      <c r="Q49" s="62"/>
    </row>
    <row r="50" spans="1:17">
      <c r="A50" s="83"/>
      <c r="B50" s="82"/>
      <c r="C50" s="91" t="s">
        <v>2473</v>
      </c>
      <c r="D50" s="82"/>
      <c r="E50" s="86"/>
      <c r="F50" s="87"/>
      <c r="G50" s="62"/>
      <c r="H50" s="87"/>
      <c r="I50" s="62"/>
      <c r="J50" s="62"/>
      <c r="K50" s="62"/>
      <c r="L50" s="62"/>
      <c r="M50" s="62"/>
      <c r="N50" s="62"/>
      <c r="O50" s="62"/>
      <c r="P50" s="62"/>
      <c r="Q50" s="62"/>
    </row>
    <row r="51" spans="1:17" ht="89.25">
      <c r="A51" s="83">
        <v>14</v>
      </c>
      <c r="B51" s="59" t="s">
        <v>506</v>
      </c>
      <c r="C51" s="90" t="s">
        <v>2474</v>
      </c>
      <c r="D51" s="82"/>
      <c r="E51" s="61" t="s">
        <v>56</v>
      </c>
      <c r="F51" s="62">
        <v>242.4</v>
      </c>
      <c r="G51" s="62"/>
      <c r="H51" s="62"/>
      <c r="I51" s="127"/>
      <c r="J51" s="62"/>
      <c r="K51" s="62"/>
      <c r="L51" s="62"/>
      <c r="M51" s="62"/>
      <c r="N51" s="62"/>
      <c r="O51" s="62"/>
      <c r="P51" s="62"/>
      <c r="Q51" s="62"/>
    </row>
    <row r="52" spans="1:17">
      <c r="A52" s="83"/>
      <c r="B52" s="82"/>
      <c r="C52" s="88" t="s">
        <v>2527</v>
      </c>
      <c r="D52" s="82"/>
      <c r="E52" s="86"/>
      <c r="F52" s="87"/>
      <c r="G52" s="62"/>
      <c r="H52" s="87"/>
      <c r="I52" s="62"/>
      <c r="J52" s="62"/>
      <c r="K52" s="62"/>
      <c r="L52" s="62"/>
      <c r="M52" s="62"/>
      <c r="N52" s="62"/>
      <c r="O52" s="62"/>
      <c r="P52" s="62"/>
      <c r="Q52" s="62"/>
    </row>
    <row r="53" spans="1:17" ht="25.5">
      <c r="A53" s="83"/>
      <c r="B53" s="82"/>
      <c r="C53" s="91" t="s">
        <v>2475</v>
      </c>
      <c r="D53" s="82"/>
      <c r="E53" s="86"/>
      <c r="F53" s="87"/>
      <c r="G53" s="62"/>
      <c r="H53" s="87"/>
      <c r="I53" s="62"/>
      <c r="J53" s="62"/>
      <c r="K53" s="62"/>
      <c r="L53" s="62"/>
      <c r="M53" s="62"/>
      <c r="N53" s="62"/>
      <c r="O53" s="62"/>
      <c r="P53" s="62"/>
      <c r="Q53" s="62"/>
    </row>
    <row r="54" spans="1:17" ht="89.25">
      <c r="A54" s="83">
        <v>15</v>
      </c>
      <c r="B54" s="59" t="s">
        <v>506</v>
      </c>
      <c r="C54" s="90" t="s">
        <v>2467</v>
      </c>
      <c r="D54" s="82"/>
      <c r="E54" s="61" t="s">
        <v>56</v>
      </c>
      <c r="F54" s="62">
        <v>561.6</v>
      </c>
      <c r="G54" s="62"/>
      <c r="H54" s="62"/>
      <c r="I54" s="127"/>
      <c r="J54" s="62"/>
      <c r="K54" s="62"/>
      <c r="L54" s="62"/>
      <c r="M54" s="62"/>
      <c r="N54" s="62"/>
      <c r="O54" s="62"/>
      <c r="P54" s="62"/>
      <c r="Q54" s="62"/>
    </row>
    <row r="55" spans="1:17">
      <c r="A55" s="83"/>
      <c r="B55" s="82"/>
      <c r="C55" s="88" t="s">
        <v>2527</v>
      </c>
      <c r="D55" s="82"/>
      <c r="E55" s="86"/>
      <c r="F55" s="87"/>
      <c r="G55" s="62"/>
      <c r="H55" s="87"/>
      <c r="I55" s="62"/>
      <c r="J55" s="62"/>
      <c r="K55" s="62"/>
      <c r="L55" s="62"/>
      <c r="M55" s="62"/>
      <c r="N55" s="62"/>
      <c r="O55" s="62"/>
      <c r="P55" s="62"/>
      <c r="Q55" s="62"/>
    </row>
    <row r="56" spans="1:17" ht="25.5">
      <c r="A56" s="83"/>
      <c r="B56" s="82"/>
      <c r="C56" s="91" t="s">
        <v>2476</v>
      </c>
      <c r="D56" s="82"/>
      <c r="E56" s="86"/>
      <c r="F56" s="87"/>
      <c r="G56" s="62"/>
      <c r="H56" s="87"/>
      <c r="I56" s="62"/>
      <c r="J56" s="62"/>
      <c r="K56" s="62"/>
      <c r="L56" s="62"/>
      <c r="M56" s="62"/>
      <c r="N56" s="62"/>
      <c r="O56" s="62"/>
      <c r="P56" s="62"/>
      <c r="Q56" s="62"/>
    </row>
    <row r="57" spans="1:17" ht="76.5">
      <c r="A57" s="83">
        <v>16</v>
      </c>
      <c r="B57" s="59" t="s">
        <v>506</v>
      </c>
      <c r="C57" s="90" t="s">
        <v>2477</v>
      </c>
      <c r="D57" s="82"/>
      <c r="E57" s="61" t="s">
        <v>56</v>
      </c>
      <c r="F57" s="62">
        <v>429.6</v>
      </c>
      <c r="G57" s="62"/>
      <c r="H57" s="62"/>
      <c r="I57" s="127"/>
      <c r="J57" s="62"/>
      <c r="K57" s="62"/>
      <c r="L57" s="62"/>
      <c r="M57" s="62"/>
      <c r="N57" s="62"/>
      <c r="O57" s="62"/>
      <c r="P57" s="62"/>
      <c r="Q57" s="62"/>
    </row>
    <row r="58" spans="1:17">
      <c r="A58" s="83"/>
      <c r="B58" s="82"/>
      <c r="C58" s="88" t="s">
        <v>2527</v>
      </c>
      <c r="D58" s="82"/>
      <c r="E58" s="86"/>
      <c r="F58" s="87"/>
      <c r="G58" s="62"/>
      <c r="H58" s="87"/>
      <c r="I58" s="62"/>
      <c r="J58" s="62"/>
      <c r="K58" s="62"/>
      <c r="L58" s="62"/>
      <c r="M58" s="62"/>
      <c r="N58" s="62"/>
      <c r="O58" s="62"/>
      <c r="P58" s="62"/>
      <c r="Q58" s="62"/>
    </row>
    <row r="59" spans="1:17" ht="25.5">
      <c r="A59" s="83"/>
      <c r="B59" s="82"/>
      <c r="C59" s="88" t="s">
        <v>2480</v>
      </c>
      <c r="D59" s="82"/>
      <c r="E59" s="86"/>
      <c r="F59" s="87"/>
      <c r="G59" s="62"/>
      <c r="H59" s="87"/>
      <c r="I59" s="62"/>
      <c r="J59" s="62"/>
      <c r="K59" s="62"/>
      <c r="L59" s="62"/>
      <c r="M59" s="62"/>
      <c r="N59" s="62"/>
      <c r="O59" s="62"/>
      <c r="P59" s="62"/>
      <c r="Q59" s="62"/>
    </row>
    <row r="60" spans="1:17" ht="38.25">
      <c r="A60" s="83">
        <v>17</v>
      </c>
      <c r="B60" s="59" t="s">
        <v>506</v>
      </c>
      <c r="C60" s="85" t="s">
        <v>2481</v>
      </c>
      <c r="D60" s="82"/>
      <c r="E60" s="61" t="s">
        <v>56</v>
      </c>
      <c r="F60" s="62">
        <v>4</v>
      </c>
      <c r="G60" s="62"/>
      <c r="H60" s="62"/>
      <c r="I60" s="62"/>
      <c r="J60" s="62"/>
      <c r="K60" s="62"/>
      <c r="L60" s="62"/>
      <c r="M60" s="62"/>
      <c r="N60" s="62"/>
      <c r="O60" s="62"/>
      <c r="P60" s="62"/>
      <c r="Q60" s="62"/>
    </row>
    <row r="61" spans="1:17">
      <c r="A61" s="83"/>
      <c r="B61" s="82"/>
      <c r="C61" s="88" t="s">
        <v>2527</v>
      </c>
      <c r="D61" s="82"/>
      <c r="E61" s="86"/>
      <c r="F61" s="87"/>
      <c r="G61" s="62"/>
      <c r="H61" s="87"/>
      <c r="I61" s="62"/>
      <c r="J61" s="62"/>
      <c r="K61" s="62"/>
      <c r="L61" s="62"/>
      <c r="M61" s="62"/>
      <c r="N61" s="62"/>
      <c r="O61" s="62"/>
      <c r="P61" s="62"/>
      <c r="Q61" s="62"/>
    </row>
    <row r="62" spans="1:17">
      <c r="A62" s="83"/>
      <c r="B62" s="82"/>
      <c r="C62" s="91" t="s">
        <v>2482</v>
      </c>
      <c r="D62" s="82"/>
      <c r="E62" s="86"/>
      <c r="F62" s="87"/>
      <c r="G62" s="62"/>
      <c r="H62" s="87"/>
      <c r="I62" s="62"/>
      <c r="J62" s="62"/>
      <c r="K62" s="62"/>
      <c r="L62" s="62"/>
      <c r="M62" s="62"/>
      <c r="N62" s="62"/>
      <c r="O62" s="62"/>
      <c r="P62" s="62"/>
      <c r="Q62" s="62"/>
    </row>
    <row r="63" spans="1:17" ht="102">
      <c r="A63" s="83">
        <v>18</v>
      </c>
      <c r="B63" s="59" t="s">
        <v>506</v>
      </c>
      <c r="C63" s="90" t="s">
        <v>2483</v>
      </c>
      <c r="D63" s="82"/>
      <c r="E63" s="61" t="s">
        <v>56</v>
      </c>
      <c r="F63" s="62">
        <v>40.1</v>
      </c>
      <c r="G63" s="62"/>
      <c r="H63" s="62"/>
      <c r="I63" s="62"/>
      <c r="J63" s="62"/>
      <c r="K63" s="62"/>
      <c r="L63" s="62"/>
      <c r="M63" s="62"/>
      <c r="N63" s="62"/>
      <c r="O63" s="62"/>
      <c r="P63" s="62"/>
      <c r="Q63" s="62"/>
    </row>
    <row r="64" spans="1:17">
      <c r="A64" s="83"/>
      <c r="B64" s="82"/>
      <c r="C64" s="88" t="s">
        <v>2527</v>
      </c>
      <c r="D64" s="82"/>
      <c r="E64" s="86"/>
      <c r="F64" s="87"/>
      <c r="G64" s="62"/>
      <c r="H64" s="87"/>
      <c r="I64" s="62"/>
      <c r="J64" s="62"/>
      <c r="K64" s="62"/>
      <c r="L64" s="62"/>
      <c r="M64" s="62"/>
      <c r="N64" s="62"/>
      <c r="O64" s="62"/>
      <c r="P64" s="62"/>
      <c r="Q64" s="62"/>
    </row>
    <row r="65" spans="1:18">
      <c r="A65" s="83"/>
      <c r="B65" s="82"/>
      <c r="C65" s="150" t="s">
        <v>2743</v>
      </c>
      <c r="D65" s="82"/>
      <c r="E65" s="86"/>
      <c r="F65" s="87"/>
      <c r="G65" s="62"/>
      <c r="H65" s="87"/>
      <c r="I65" s="62"/>
      <c r="J65" s="62"/>
      <c r="K65" s="62"/>
      <c r="L65" s="62"/>
      <c r="M65" s="62"/>
      <c r="N65" s="62"/>
      <c r="O65" s="62"/>
      <c r="P65" s="62"/>
      <c r="Q65" s="62"/>
    </row>
    <row r="66" spans="1:18" ht="25.5">
      <c r="A66" s="83">
        <v>19</v>
      </c>
      <c r="B66" s="59" t="s">
        <v>506</v>
      </c>
      <c r="C66" s="148" t="s">
        <v>2742</v>
      </c>
      <c r="D66" s="82"/>
      <c r="E66" s="61" t="s">
        <v>56</v>
      </c>
      <c r="F66" s="62">
        <v>23.7</v>
      </c>
      <c r="G66" s="62"/>
      <c r="H66" s="62"/>
      <c r="I66" s="62"/>
      <c r="J66" s="62"/>
      <c r="K66" s="62"/>
      <c r="L66" s="62"/>
      <c r="M66" s="62"/>
      <c r="N66" s="62"/>
      <c r="O66" s="62"/>
      <c r="P66" s="62"/>
      <c r="Q66" s="62"/>
    </row>
    <row r="67" spans="1:18">
      <c r="A67" s="58" t="s">
        <v>28</v>
      </c>
      <c r="B67" s="59"/>
      <c r="C67" s="60"/>
      <c r="D67" s="59"/>
      <c r="E67" s="61"/>
      <c r="F67" s="62"/>
      <c r="G67" s="62"/>
      <c r="H67" s="62"/>
      <c r="I67" s="62"/>
      <c r="J67" s="62"/>
      <c r="K67" s="62"/>
      <c r="L67" s="62"/>
      <c r="M67" s="62"/>
      <c r="N67" s="62"/>
      <c r="O67" s="62"/>
      <c r="P67" s="62"/>
      <c r="Q67" s="62"/>
    </row>
    <row r="68" spans="1:18">
      <c r="A68" s="83"/>
      <c r="B68" s="82"/>
      <c r="C68" s="95" t="s">
        <v>2486</v>
      </c>
      <c r="D68" s="82"/>
      <c r="E68" s="86"/>
      <c r="F68" s="87"/>
      <c r="G68" s="62"/>
      <c r="H68" s="87"/>
      <c r="I68" s="62"/>
      <c r="J68" s="62"/>
      <c r="K68" s="62"/>
      <c r="L68" s="62"/>
      <c r="M68" s="62"/>
      <c r="N68" s="62"/>
      <c r="O68" s="62"/>
      <c r="P68" s="62"/>
      <c r="Q68" s="62"/>
    </row>
    <row r="69" spans="1:18">
      <c r="A69" s="83"/>
      <c r="B69" s="82"/>
      <c r="C69" s="88" t="s">
        <v>2527</v>
      </c>
      <c r="D69" s="82"/>
      <c r="E69" s="86"/>
      <c r="F69" s="87"/>
      <c r="G69" s="62"/>
      <c r="H69" s="87"/>
      <c r="I69" s="62"/>
      <c r="J69" s="62"/>
      <c r="K69" s="62"/>
      <c r="L69" s="62"/>
      <c r="M69" s="62"/>
      <c r="N69" s="62"/>
      <c r="O69" s="62"/>
      <c r="P69" s="62"/>
      <c r="Q69" s="62"/>
    </row>
    <row r="70" spans="1:18">
      <c r="A70" s="83"/>
      <c r="B70" s="82"/>
      <c r="C70" s="88" t="s">
        <v>2492</v>
      </c>
      <c r="D70" s="82"/>
      <c r="E70" s="86"/>
      <c r="F70" s="87"/>
      <c r="G70" s="62"/>
      <c r="H70" s="87"/>
      <c r="I70" s="62"/>
      <c r="J70" s="62"/>
      <c r="K70" s="62"/>
      <c r="L70" s="62"/>
      <c r="M70" s="62"/>
      <c r="N70" s="62"/>
      <c r="O70" s="62"/>
      <c r="P70" s="62"/>
      <c r="Q70" s="62"/>
    </row>
    <row r="71" spans="1:18" ht="38.25">
      <c r="A71" s="83">
        <v>20</v>
      </c>
      <c r="B71" s="59" t="s">
        <v>506</v>
      </c>
      <c r="C71" s="85" t="s">
        <v>2493</v>
      </c>
      <c r="D71" s="82"/>
      <c r="E71" s="61" t="s">
        <v>55</v>
      </c>
      <c r="F71" s="62">
        <v>1034.7</v>
      </c>
      <c r="G71" s="62"/>
      <c r="H71" s="62"/>
      <c r="I71" s="62"/>
      <c r="J71" s="62"/>
      <c r="K71" s="62"/>
      <c r="L71" s="62"/>
      <c r="M71" s="62"/>
      <c r="N71" s="62"/>
      <c r="O71" s="62"/>
      <c r="P71" s="62"/>
      <c r="Q71" s="62"/>
      <c r="R71" s="182"/>
    </row>
    <row r="72" spans="1:18">
      <c r="A72" s="83"/>
      <c r="B72" s="82"/>
      <c r="C72" s="88" t="s">
        <v>2527</v>
      </c>
      <c r="D72" s="82"/>
      <c r="E72" s="86"/>
      <c r="F72" s="87"/>
      <c r="G72" s="62"/>
      <c r="H72" s="87"/>
      <c r="I72" s="62"/>
      <c r="J72" s="62"/>
      <c r="K72" s="62"/>
      <c r="L72" s="62"/>
      <c r="M72" s="62"/>
      <c r="N72" s="62"/>
      <c r="O72" s="62"/>
      <c r="P72" s="62"/>
      <c r="Q72" s="62"/>
    </row>
    <row r="73" spans="1:18">
      <c r="A73" s="83"/>
      <c r="B73" s="82"/>
      <c r="C73" s="88" t="s">
        <v>2494</v>
      </c>
      <c r="D73" s="82"/>
      <c r="E73" s="86"/>
      <c r="F73" s="87"/>
      <c r="G73" s="62"/>
      <c r="H73" s="87"/>
      <c r="I73" s="62"/>
      <c r="J73" s="62"/>
      <c r="K73" s="62"/>
      <c r="L73" s="62"/>
      <c r="M73" s="62"/>
      <c r="N73" s="62"/>
      <c r="O73" s="62"/>
      <c r="P73" s="62"/>
      <c r="Q73" s="62"/>
    </row>
    <row r="74" spans="1:18" ht="51">
      <c r="A74" s="83">
        <v>22</v>
      </c>
      <c r="B74" s="59" t="s">
        <v>506</v>
      </c>
      <c r="C74" s="85" t="s">
        <v>2495</v>
      </c>
      <c r="D74" s="82"/>
      <c r="E74" s="61" t="s">
        <v>55</v>
      </c>
      <c r="F74" s="62">
        <v>62.5</v>
      </c>
      <c r="G74" s="62"/>
      <c r="H74" s="62"/>
      <c r="I74" s="62"/>
      <c r="J74" s="62"/>
      <c r="K74" s="62"/>
      <c r="L74" s="62"/>
      <c r="M74" s="62"/>
      <c r="N74" s="62"/>
      <c r="O74" s="62"/>
      <c r="P74" s="62"/>
      <c r="Q74" s="62"/>
    </row>
    <row r="75" spans="1:18">
      <c r="A75" s="58" t="s">
        <v>28</v>
      </c>
      <c r="B75" s="59"/>
      <c r="C75" s="60"/>
      <c r="D75" s="59"/>
      <c r="E75" s="61"/>
      <c r="F75" s="62"/>
      <c r="G75" s="62"/>
      <c r="H75" s="62"/>
      <c r="I75" s="62"/>
      <c r="J75" s="62"/>
      <c r="K75" s="62"/>
      <c r="L75" s="62"/>
      <c r="M75" s="62"/>
      <c r="N75" s="62"/>
      <c r="O75" s="62"/>
      <c r="P75" s="62"/>
      <c r="Q75" s="62"/>
    </row>
    <row r="76" spans="1:18">
      <c r="A76" s="58" t="s">
        <v>28</v>
      </c>
      <c r="B76" s="59"/>
      <c r="C76" s="93" t="s">
        <v>2499</v>
      </c>
      <c r="D76" s="59"/>
      <c r="E76" s="61"/>
      <c r="F76" s="62"/>
      <c r="G76" s="62"/>
      <c r="H76" s="62"/>
      <c r="I76" s="62"/>
      <c r="J76" s="62"/>
      <c r="K76" s="62"/>
      <c r="L76" s="62"/>
      <c r="M76" s="62"/>
      <c r="N76" s="62"/>
      <c r="O76" s="62"/>
      <c r="P76" s="62"/>
      <c r="Q76" s="62"/>
    </row>
    <row r="77" spans="1:18">
      <c r="A77" s="83"/>
      <c r="B77" s="82"/>
      <c r="C77" s="88" t="s">
        <v>2527</v>
      </c>
      <c r="D77" s="82"/>
      <c r="E77" s="86"/>
      <c r="F77" s="87"/>
      <c r="G77" s="62"/>
      <c r="H77" s="87"/>
      <c r="I77" s="62"/>
      <c r="J77" s="62"/>
      <c r="K77" s="62"/>
      <c r="L77" s="62"/>
      <c r="M77" s="62"/>
      <c r="N77" s="62"/>
      <c r="O77" s="62"/>
      <c r="P77" s="62"/>
      <c r="Q77" s="62"/>
    </row>
    <row r="78" spans="1:18">
      <c r="A78" s="83"/>
      <c r="B78" s="82"/>
      <c r="C78" s="88" t="s">
        <v>2500</v>
      </c>
      <c r="D78" s="82"/>
      <c r="E78" s="86"/>
      <c r="F78" s="87"/>
      <c r="G78" s="62"/>
      <c r="H78" s="87"/>
      <c r="I78" s="62"/>
      <c r="J78" s="62"/>
      <c r="K78" s="62"/>
      <c r="L78" s="62"/>
      <c r="M78" s="62"/>
      <c r="N78" s="62"/>
      <c r="O78" s="62"/>
      <c r="P78" s="62"/>
      <c r="Q78" s="62"/>
    </row>
    <row r="79" spans="1:18" ht="127.5">
      <c r="A79" s="83">
        <v>23</v>
      </c>
      <c r="B79" s="59" t="s">
        <v>506</v>
      </c>
      <c r="C79" s="85" t="s">
        <v>2501</v>
      </c>
      <c r="D79" s="82"/>
      <c r="E79" s="61" t="s">
        <v>56</v>
      </c>
      <c r="F79" s="62">
        <v>383.5</v>
      </c>
      <c r="G79" s="62"/>
      <c r="H79" s="62"/>
      <c r="I79" s="62"/>
      <c r="J79" s="62"/>
      <c r="K79" s="62"/>
      <c r="L79" s="62"/>
      <c r="M79" s="62"/>
      <c r="N79" s="62"/>
      <c r="O79" s="62"/>
      <c r="P79" s="62"/>
      <c r="Q79" s="62"/>
    </row>
    <row r="80" spans="1:18">
      <c r="A80" s="83"/>
      <c r="B80" s="82"/>
      <c r="C80" s="88" t="s">
        <v>2527</v>
      </c>
      <c r="D80" s="82"/>
      <c r="E80" s="86"/>
      <c r="F80" s="87"/>
      <c r="G80" s="62"/>
      <c r="H80" s="87"/>
      <c r="I80" s="62"/>
      <c r="J80" s="62"/>
      <c r="K80" s="62"/>
      <c r="L80" s="62"/>
      <c r="M80" s="62"/>
      <c r="N80" s="62"/>
      <c r="O80" s="62"/>
      <c r="P80" s="62"/>
      <c r="Q80" s="62"/>
    </row>
    <row r="81" spans="1:17">
      <c r="A81" s="83"/>
      <c r="B81" s="82"/>
      <c r="C81" s="88" t="s">
        <v>2502</v>
      </c>
      <c r="D81" s="82"/>
      <c r="E81" s="86"/>
      <c r="F81" s="87"/>
      <c r="G81" s="62"/>
      <c r="H81" s="87"/>
      <c r="I81" s="62"/>
      <c r="J81" s="62"/>
      <c r="K81" s="62"/>
      <c r="L81" s="62"/>
      <c r="M81" s="62"/>
      <c r="N81" s="62"/>
      <c r="O81" s="62"/>
      <c r="P81" s="62"/>
      <c r="Q81" s="62"/>
    </row>
    <row r="82" spans="1:17" ht="127.5">
      <c r="A82" s="83">
        <v>24</v>
      </c>
      <c r="B82" s="59" t="s">
        <v>506</v>
      </c>
      <c r="C82" s="148" t="s">
        <v>2501</v>
      </c>
      <c r="D82" s="82"/>
      <c r="E82" s="61" t="s">
        <v>56</v>
      </c>
      <c r="F82" s="62">
        <v>774</v>
      </c>
      <c r="G82" s="62"/>
      <c r="H82" s="62"/>
      <c r="I82" s="62"/>
      <c r="J82" s="62"/>
      <c r="K82" s="62"/>
      <c r="L82" s="62"/>
      <c r="M82" s="62"/>
      <c r="N82" s="62"/>
      <c r="O82" s="62"/>
      <c r="P82" s="62"/>
      <c r="Q82" s="62"/>
    </row>
    <row r="83" spans="1:17">
      <c r="A83" s="83"/>
      <c r="B83" s="82"/>
      <c r="C83" s="88" t="s">
        <v>2527</v>
      </c>
      <c r="D83" s="82"/>
      <c r="E83" s="86"/>
      <c r="F83" s="87"/>
      <c r="G83" s="62"/>
      <c r="H83" s="87"/>
      <c r="I83" s="62"/>
      <c r="J83" s="62"/>
      <c r="K83" s="62"/>
      <c r="L83" s="62"/>
      <c r="M83" s="62"/>
      <c r="N83" s="62"/>
      <c r="O83" s="62"/>
      <c r="P83" s="62"/>
      <c r="Q83" s="62"/>
    </row>
    <row r="84" spans="1:17" ht="25.5">
      <c r="A84" s="83"/>
      <c r="B84" s="82"/>
      <c r="C84" s="88" t="s">
        <v>2503</v>
      </c>
      <c r="D84" s="82"/>
      <c r="E84" s="86"/>
      <c r="F84" s="87"/>
      <c r="G84" s="62"/>
      <c r="H84" s="87"/>
      <c r="I84" s="62"/>
      <c r="J84" s="62"/>
      <c r="K84" s="62"/>
      <c r="L84" s="62"/>
      <c r="M84" s="62"/>
      <c r="N84" s="62"/>
      <c r="O84" s="62"/>
      <c r="P84" s="62"/>
      <c r="Q84" s="62"/>
    </row>
    <row r="85" spans="1:17" ht="51">
      <c r="A85" s="83">
        <v>25</v>
      </c>
      <c r="B85" s="59" t="s">
        <v>506</v>
      </c>
      <c r="C85" s="85" t="s">
        <v>2504</v>
      </c>
      <c r="D85" s="82"/>
      <c r="E85" s="61" t="s">
        <v>56</v>
      </c>
      <c r="F85" s="127">
        <v>376.92</v>
      </c>
      <c r="G85" s="62"/>
      <c r="H85" s="62"/>
      <c r="I85" s="62"/>
      <c r="J85" s="62"/>
      <c r="K85" s="62"/>
      <c r="L85" s="62"/>
      <c r="M85" s="62"/>
      <c r="N85" s="62"/>
      <c r="O85" s="62"/>
      <c r="P85" s="62"/>
      <c r="Q85" s="62"/>
    </row>
    <row r="86" spans="1:17">
      <c r="A86" s="83"/>
      <c r="B86" s="82"/>
      <c r="C86" s="88" t="s">
        <v>2527</v>
      </c>
      <c r="D86" s="82"/>
      <c r="E86" s="86"/>
      <c r="F86" s="87"/>
      <c r="G86" s="62"/>
      <c r="H86" s="87"/>
      <c r="I86" s="62"/>
      <c r="J86" s="62"/>
      <c r="K86" s="62"/>
      <c r="L86" s="62"/>
      <c r="M86" s="62"/>
      <c r="N86" s="62"/>
      <c r="O86" s="62"/>
      <c r="P86" s="62"/>
      <c r="Q86" s="62"/>
    </row>
    <row r="87" spans="1:17">
      <c r="A87" s="83"/>
      <c r="B87" s="82"/>
      <c r="C87" s="88" t="s">
        <v>2505</v>
      </c>
      <c r="D87" s="82"/>
      <c r="E87" s="86"/>
      <c r="F87" s="87"/>
      <c r="G87" s="62"/>
      <c r="H87" s="87"/>
      <c r="I87" s="62"/>
      <c r="J87" s="62"/>
      <c r="K87" s="62"/>
      <c r="L87" s="62"/>
      <c r="M87" s="62"/>
      <c r="N87" s="62"/>
      <c r="O87" s="62"/>
      <c r="P87" s="62"/>
      <c r="Q87" s="62"/>
    </row>
    <row r="88" spans="1:17" ht="140.25">
      <c r="A88" s="83">
        <v>26</v>
      </c>
      <c r="B88" s="59" t="s">
        <v>506</v>
      </c>
      <c r="C88" s="85" t="s">
        <v>2506</v>
      </c>
      <c r="D88" s="82"/>
      <c r="E88" s="61" t="s">
        <v>56</v>
      </c>
      <c r="F88" s="62">
        <v>45.9</v>
      </c>
      <c r="G88" s="62"/>
      <c r="H88" s="62"/>
      <c r="I88" s="62"/>
      <c r="J88" s="62"/>
      <c r="K88" s="62"/>
      <c r="L88" s="62"/>
      <c r="M88" s="62"/>
      <c r="N88" s="62"/>
      <c r="O88" s="62"/>
      <c r="P88" s="62"/>
      <c r="Q88" s="62"/>
    </row>
    <row r="89" spans="1:17">
      <c r="A89" s="83"/>
      <c r="B89" s="82"/>
      <c r="C89" s="88" t="s">
        <v>2527</v>
      </c>
      <c r="D89" s="82"/>
      <c r="E89" s="86"/>
      <c r="F89" s="87"/>
      <c r="G89" s="62"/>
      <c r="H89" s="87"/>
      <c r="I89" s="62"/>
      <c r="J89" s="62"/>
      <c r="K89" s="62"/>
      <c r="L89" s="62"/>
      <c r="M89" s="62"/>
      <c r="N89" s="62"/>
      <c r="O89" s="62"/>
      <c r="P89" s="62"/>
      <c r="Q89" s="62"/>
    </row>
    <row r="90" spans="1:17">
      <c r="A90" s="83"/>
      <c r="B90" s="82"/>
      <c r="C90" s="88" t="s">
        <v>2507</v>
      </c>
      <c r="D90" s="82"/>
      <c r="E90" s="86"/>
      <c r="F90" s="87"/>
      <c r="G90" s="62"/>
      <c r="H90" s="87"/>
      <c r="I90" s="62"/>
      <c r="J90" s="62"/>
      <c r="K90" s="62"/>
      <c r="L90" s="62"/>
      <c r="M90" s="62"/>
      <c r="N90" s="62"/>
      <c r="O90" s="62"/>
      <c r="P90" s="62"/>
      <c r="Q90" s="62"/>
    </row>
    <row r="91" spans="1:17" ht="127.5">
      <c r="A91" s="83">
        <v>27</v>
      </c>
      <c r="B91" s="59" t="s">
        <v>506</v>
      </c>
      <c r="C91" s="85" t="s">
        <v>2508</v>
      </c>
      <c r="D91" s="82"/>
      <c r="E91" s="61" t="s">
        <v>56</v>
      </c>
      <c r="F91" s="62">
        <v>30.2</v>
      </c>
      <c r="G91" s="62"/>
      <c r="H91" s="62"/>
      <c r="I91" s="62"/>
      <c r="J91" s="62"/>
      <c r="K91" s="62"/>
      <c r="L91" s="62"/>
      <c r="M91" s="62"/>
      <c r="N91" s="62"/>
      <c r="O91" s="62"/>
      <c r="P91" s="62"/>
      <c r="Q91" s="62"/>
    </row>
    <row r="92" spans="1:17">
      <c r="A92" s="83"/>
      <c r="B92" s="82"/>
      <c r="C92" s="88" t="s">
        <v>2527</v>
      </c>
      <c r="D92" s="82"/>
      <c r="E92" s="86"/>
      <c r="F92" s="87"/>
      <c r="G92" s="62"/>
      <c r="H92" s="87"/>
      <c r="I92" s="62"/>
      <c r="J92" s="62"/>
      <c r="K92" s="62"/>
      <c r="L92" s="62"/>
      <c r="M92" s="62"/>
      <c r="N92" s="62"/>
      <c r="O92" s="62"/>
      <c r="P92" s="62"/>
      <c r="Q92" s="62"/>
    </row>
    <row r="93" spans="1:17">
      <c r="A93" s="83"/>
      <c r="B93" s="82"/>
      <c r="C93" s="88" t="s">
        <v>2509</v>
      </c>
      <c r="D93" s="82"/>
      <c r="E93" s="86"/>
      <c r="F93" s="87"/>
      <c r="G93" s="62"/>
      <c r="H93" s="87"/>
      <c r="I93" s="62"/>
      <c r="J93" s="62"/>
      <c r="K93" s="62"/>
      <c r="L93" s="62"/>
      <c r="M93" s="62"/>
      <c r="N93" s="62"/>
      <c r="O93" s="62"/>
      <c r="P93" s="62"/>
      <c r="Q93" s="62"/>
    </row>
    <row r="94" spans="1:17" ht="89.25">
      <c r="A94" s="83">
        <v>28</v>
      </c>
      <c r="B94" s="59" t="s">
        <v>506</v>
      </c>
      <c r="C94" s="85" t="s">
        <v>2510</v>
      </c>
      <c r="D94" s="82"/>
      <c r="E94" s="137" t="s">
        <v>57</v>
      </c>
      <c r="F94" s="62">
        <v>6</v>
      </c>
      <c r="G94" s="62"/>
      <c r="H94" s="62"/>
      <c r="I94" s="62"/>
      <c r="J94" s="62"/>
      <c r="K94" s="62"/>
      <c r="L94" s="62"/>
      <c r="M94" s="62"/>
      <c r="N94" s="62"/>
      <c r="O94" s="62"/>
      <c r="P94" s="62"/>
      <c r="Q94" s="62"/>
    </row>
    <row r="95" spans="1:17">
      <c r="A95" s="83"/>
      <c r="B95" s="82"/>
      <c r="C95" s="88" t="s">
        <v>2527</v>
      </c>
      <c r="D95" s="82"/>
      <c r="E95" s="160"/>
      <c r="F95" s="87"/>
      <c r="G95" s="62"/>
      <c r="H95" s="87"/>
      <c r="I95" s="62"/>
      <c r="J95" s="62"/>
      <c r="K95" s="62"/>
      <c r="L95" s="62"/>
      <c r="M95" s="62"/>
      <c r="N95" s="62"/>
      <c r="O95" s="62"/>
      <c r="P95" s="62"/>
      <c r="Q95" s="62"/>
    </row>
    <row r="96" spans="1:17">
      <c r="A96" s="83"/>
      <c r="B96" s="82"/>
      <c r="C96" s="88" t="s">
        <v>2511</v>
      </c>
      <c r="D96" s="82"/>
      <c r="E96" s="160"/>
      <c r="F96" s="87"/>
      <c r="G96" s="62"/>
      <c r="H96" s="87"/>
      <c r="I96" s="62"/>
      <c r="J96" s="62"/>
      <c r="K96" s="62"/>
      <c r="L96" s="62"/>
      <c r="M96" s="62"/>
      <c r="N96" s="62"/>
      <c r="O96" s="62"/>
      <c r="P96" s="62"/>
      <c r="Q96" s="62"/>
    </row>
    <row r="97" spans="1:17" ht="89.25">
      <c r="A97" s="83">
        <v>29</v>
      </c>
      <c r="B97" s="59" t="s">
        <v>506</v>
      </c>
      <c r="C97" s="85" t="s">
        <v>2512</v>
      </c>
      <c r="D97" s="82"/>
      <c r="E97" s="137" t="s">
        <v>57</v>
      </c>
      <c r="F97" s="62">
        <v>1</v>
      </c>
      <c r="G97" s="62"/>
      <c r="H97" s="62"/>
      <c r="I97" s="62"/>
      <c r="J97" s="62"/>
      <c r="K97" s="62"/>
      <c r="L97" s="62"/>
      <c r="M97" s="62"/>
      <c r="N97" s="62"/>
      <c r="O97" s="62"/>
      <c r="P97" s="62"/>
      <c r="Q97" s="62"/>
    </row>
    <row r="98" spans="1:17">
      <c r="A98" s="83"/>
      <c r="B98" s="82"/>
      <c r="C98" s="88" t="s">
        <v>2527</v>
      </c>
      <c r="D98" s="82"/>
      <c r="E98" s="160"/>
      <c r="F98" s="87"/>
      <c r="G98" s="62"/>
      <c r="H98" s="87"/>
      <c r="I98" s="62"/>
      <c r="J98" s="62"/>
      <c r="K98" s="62"/>
      <c r="L98" s="62"/>
      <c r="M98" s="62"/>
      <c r="N98" s="62"/>
      <c r="O98" s="62"/>
      <c r="P98" s="62"/>
      <c r="Q98" s="62"/>
    </row>
    <row r="99" spans="1:17">
      <c r="A99" s="83"/>
      <c r="B99" s="82"/>
      <c r="C99" s="88" t="s">
        <v>2513</v>
      </c>
      <c r="D99" s="82"/>
      <c r="E99" s="160"/>
      <c r="F99" s="87"/>
      <c r="G99" s="62"/>
      <c r="H99" s="87"/>
      <c r="I99" s="62"/>
      <c r="J99" s="62"/>
      <c r="K99" s="62"/>
      <c r="L99" s="62"/>
      <c r="M99" s="62"/>
      <c r="N99" s="62"/>
      <c r="O99" s="62"/>
      <c r="P99" s="62"/>
      <c r="Q99" s="62"/>
    </row>
    <row r="100" spans="1:17" ht="89.25">
      <c r="A100" s="83">
        <v>30</v>
      </c>
      <c r="B100" s="59" t="s">
        <v>506</v>
      </c>
      <c r="C100" s="85" t="s">
        <v>2514</v>
      </c>
      <c r="D100" s="82"/>
      <c r="E100" s="137" t="s">
        <v>57</v>
      </c>
      <c r="F100" s="62">
        <v>8</v>
      </c>
      <c r="G100" s="62"/>
      <c r="H100" s="62"/>
      <c r="I100" s="62"/>
      <c r="J100" s="62"/>
      <c r="K100" s="62"/>
      <c r="L100" s="62"/>
      <c r="M100" s="62"/>
      <c r="N100" s="62"/>
      <c r="O100" s="62"/>
      <c r="P100" s="62"/>
      <c r="Q100" s="62"/>
    </row>
    <row r="101" spans="1:17">
      <c r="A101" s="83"/>
      <c r="B101" s="82"/>
      <c r="C101" s="88" t="s">
        <v>2527</v>
      </c>
      <c r="D101" s="82"/>
      <c r="E101" s="160"/>
      <c r="F101" s="87"/>
      <c r="G101" s="62"/>
      <c r="H101" s="87"/>
      <c r="I101" s="62"/>
      <c r="J101" s="62"/>
      <c r="K101" s="62"/>
      <c r="L101" s="62"/>
      <c r="M101" s="62"/>
      <c r="N101" s="62"/>
      <c r="O101" s="62"/>
      <c r="P101" s="62"/>
      <c r="Q101" s="62"/>
    </row>
    <row r="102" spans="1:17">
      <c r="A102" s="83"/>
      <c r="B102" s="82"/>
      <c r="C102" s="88" t="s">
        <v>2515</v>
      </c>
      <c r="D102" s="82"/>
      <c r="E102" s="160"/>
      <c r="F102" s="87"/>
      <c r="G102" s="62"/>
      <c r="H102" s="87"/>
      <c r="I102" s="62"/>
      <c r="J102" s="62"/>
      <c r="K102" s="62"/>
      <c r="L102" s="62"/>
      <c r="M102" s="62"/>
      <c r="N102" s="62"/>
      <c r="O102" s="62"/>
      <c r="P102" s="62"/>
      <c r="Q102" s="62"/>
    </row>
    <row r="103" spans="1:17" ht="89.25">
      <c r="A103" s="83">
        <v>31</v>
      </c>
      <c r="B103" s="59" t="s">
        <v>506</v>
      </c>
      <c r="C103" s="90" t="s">
        <v>2639</v>
      </c>
      <c r="D103" s="82"/>
      <c r="E103" s="137" t="s">
        <v>57</v>
      </c>
      <c r="F103" s="62">
        <v>134</v>
      </c>
      <c r="G103" s="62"/>
      <c r="H103" s="62"/>
      <c r="I103" s="62"/>
      <c r="J103" s="62"/>
      <c r="K103" s="62"/>
      <c r="L103" s="62"/>
      <c r="M103" s="62"/>
      <c r="N103" s="62"/>
      <c r="O103" s="62"/>
      <c r="P103" s="62"/>
      <c r="Q103" s="62"/>
    </row>
    <row r="104" spans="1:17">
      <c r="A104" s="83"/>
      <c r="B104" s="82"/>
      <c r="C104" s="88" t="s">
        <v>2527</v>
      </c>
      <c r="D104" s="82"/>
      <c r="E104" s="160"/>
      <c r="F104" s="87"/>
      <c r="G104" s="62"/>
      <c r="H104" s="87"/>
      <c r="I104" s="62"/>
      <c r="J104" s="62"/>
      <c r="K104" s="62"/>
      <c r="L104" s="62"/>
      <c r="M104" s="62"/>
      <c r="N104" s="62"/>
      <c r="O104" s="62"/>
      <c r="P104" s="62"/>
      <c r="Q104" s="62"/>
    </row>
    <row r="105" spans="1:17">
      <c r="A105" s="83"/>
      <c r="B105" s="82"/>
      <c r="C105" s="91" t="s">
        <v>2635</v>
      </c>
      <c r="D105" s="82"/>
      <c r="E105" s="160"/>
      <c r="F105" s="87"/>
      <c r="G105" s="62"/>
      <c r="H105" s="87"/>
      <c r="I105" s="62"/>
      <c r="J105" s="62"/>
      <c r="K105" s="62"/>
      <c r="L105" s="62"/>
      <c r="M105" s="62"/>
      <c r="N105" s="62"/>
      <c r="O105" s="62"/>
      <c r="P105" s="62"/>
      <c r="Q105" s="62"/>
    </row>
    <row r="106" spans="1:17" ht="51">
      <c r="A106" s="58">
        <v>32</v>
      </c>
      <c r="B106" s="59" t="s">
        <v>506</v>
      </c>
      <c r="C106" s="92" t="s">
        <v>2594</v>
      </c>
      <c r="D106" s="59"/>
      <c r="E106" s="61" t="s">
        <v>56</v>
      </c>
      <c r="F106" s="62">
        <v>234.14</v>
      </c>
      <c r="G106" s="62"/>
      <c r="H106" s="62"/>
      <c r="I106" s="62"/>
      <c r="J106" s="62"/>
      <c r="K106" s="62"/>
      <c r="L106" s="62"/>
      <c r="M106" s="62"/>
      <c r="N106" s="62"/>
      <c r="O106" s="62"/>
      <c r="P106" s="62"/>
      <c r="Q106" s="62"/>
    </row>
    <row r="107" spans="1:17">
      <c r="A107" s="83"/>
      <c r="B107" s="82"/>
      <c r="C107" s="88" t="s">
        <v>2527</v>
      </c>
      <c r="D107" s="82"/>
      <c r="E107" s="86"/>
      <c r="F107" s="87"/>
      <c r="G107" s="62"/>
      <c r="H107" s="87"/>
      <c r="I107" s="62"/>
      <c r="J107" s="62"/>
      <c r="K107" s="62"/>
      <c r="L107" s="62"/>
      <c r="M107" s="62"/>
      <c r="N107" s="62"/>
      <c r="O107" s="62"/>
      <c r="P107" s="62"/>
      <c r="Q107" s="62"/>
    </row>
    <row r="108" spans="1:17">
      <c r="A108" s="83"/>
      <c r="B108" s="82"/>
      <c r="C108" s="91" t="s">
        <v>2636</v>
      </c>
      <c r="D108" s="82"/>
      <c r="E108" s="86"/>
      <c r="F108" s="87"/>
      <c r="G108" s="62"/>
      <c r="H108" s="87"/>
      <c r="I108" s="62"/>
      <c r="J108" s="62"/>
      <c r="K108" s="62"/>
      <c r="L108" s="62"/>
      <c r="M108" s="62"/>
      <c r="N108" s="62"/>
      <c r="O108" s="62"/>
      <c r="P108" s="62"/>
      <c r="Q108" s="62"/>
    </row>
    <row r="109" spans="1:17" ht="25.5">
      <c r="A109" s="83">
        <v>33</v>
      </c>
      <c r="B109" s="59" t="s">
        <v>506</v>
      </c>
      <c r="C109" s="90" t="s">
        <v>2637</v>
      </c>
      <c r="D109" s="82"/>
      <c r="E109" s="61" t="s">
        <v>56</v>
      </c>
      <c r="F109" s="62">
        <v>151</v>
      </c>
      <c r="G109" s="62"/>
      <c r="H109" s="62"/>
      <c r="I109" s="62"/>
      <c r="J109" s="62"/>
      <c r="K109" s="62"/>
      <c r="L109" s="62"/>
      <c r="M109" s="62"/>
      <c r="N109" s="62"/>
      <c r="O109" s="62"/>
      <c r="P109" s="62"/>
      <c r="Q109" s="62"/>
    </row>
    <row r="110" spans="1:17">
      <c r="A110" s="83"/>
      <c r="B110" s="82"/>
      <c r="C110" s="88" t="s">
        <v>2527</v>
      </c>
      <c r="D110" s="82"/>
      <c r="E110" s="86"/>
      <c r="F110" s="87"/>
      <c r="G110" s="62"/>
      <c r="H110" s="87"/>
      <c r="I110" s="62"/>
      <c r="J110" s="62"/>
      <c r="K110" s="62"/>
      <c r="L110" s="62"/>
      <c r="M110" s="62"/>
      <c r="N110" s="62"/>
      <c r="O110" s="62"/>
      <c r="P110" s="62"/>
      <c r="Q110" s="62"/>
    </row>
    <row r="111" spans="1:17" ht="38.25">
      <c r="A111" s="83"/>
      <c r="B111" s="82"/>
      <c r="C111" s="91" t="s">
        <v>2519</v>
      </c>
      <c r="D111" s="82"/>
      <c r="E111" s="86"/>
      <c r="F111" s="87"/>
      <c r="G111" s="62"/>
      <c r="H111" s="87"/>
      <c r="I111" s="62"/>
      <c r="J111" s="62"/>
      <c r="K111" s="62"/>
      <c r="L111" s="62"/>
      <c r="M111" s="62"/>
      <c r="N111" s="62"/>
      <c r="O111" s="62"/>
      <c r="P111" s="62"/>
      <c r="Q111" s="62"/>
    </row>
    <row r="112" spans="1:17" ht="38.25">
      <c r="A112" s="83">
        <v>34</v>
      </c>
      <c r="B112" s="59" t="s">
        <v>506</v>
      </c>
      <c r="C112" s="90" t="s">
        <v>2595</v>
      </c>
      <c r="D112" s="82"/>
      <c r="E112" s="86" t="s">
        <v>56</v>
      </c>
      <c r="F112" s="87">
        <v>409.8</v>
      </c>
      <c r="G112" s="62"/>
      <c r="H112" s="62"/>
      <c r="I112" s="62"/>
      <c r="J112" s="62"/>
      <c r="K112" s="62"/>
      <c r="L112" s="62"/>
      <c r="M112" s="62"/>
      <c r="N112" s="62"/>
      <c r="O112" s="62"/>
      <c r="P112" s="62"/>
      <c r="Q112" s="62"/>
    </row>
    <row r="113" spans="1:17" ht="63.75">
      <c r="A113" s="83"/>
      <c r="B113" s="82"/>
      <c r="C113" s="88" t="s">
        <v>2591</v>
      </c>
      <c r="D113" s="82"/>
      <c r="E113" s="86"/>
      <c r="F113" s="87"/>
      <c r="G113" s="62"/>
      <c r="H113" s="87"/>
      <c r="I113" s="62"/>
      <c r="J113" s="62"/>
      <c r="K113" s="62"/>
      <c r="L113" s="62"/>
      <c r="M113" s="62"/>
      <c r="N113" s="62"/>
      <c r="O113" s="62"/>
      <c r="P113" s="62"/>
      <c r="Q113" s="62"/>
    </row>
    <row r="114" spans="1:17" ht="25.5">
      <c r="A114" s="83"/>
      <c r="B114" s="82"/>
      <c r="C114" s="89" t="s">
        <v>2554</v>
      </c>
      <c r="D114" s="82"/>
      <c r="E114" s="86"/>
      <c r="F114" s="87"/>
      <c r="G114" s="62"/>
      <c r="H114" s="87"/>
      <c r="I114" s="62"/>
      <c r="J114" s="62"/>
      <c r="K114" s="62"/>
      <c r="L114" s="62"/>
      <c r="M114" s="62"/>
      <c r="N114" s="62"/>
      <c r="O114" s="62"/>
      <c r="P114" s="62"/>
      <c r="Q114" s="62"/>
    </row>
    <row r="115" spans="1:17">
      <c r="A115" s="83"/>
      <c r="B115" s="82"/>
      <c r="C115" s="88" t="s">
        <v>2430</v>
      </c>
      <c r="D115" s="82"/>
      <c r="E115" s="86"/>
      <c r="F115" s="87"/>
      <c r="G115" s="62"/>
      <c r="H115" s="87"/>
      <c r="I115" s="62"/>
      <c r="J115" s="62"/>
      <c r="K115" s="62"/>
      <c r="L115" s="62"/>
      <c r="M115" s="62"/>
      <c r="N115" s="62"/>
      <c r="O115" s="62"/>
      <c r="P115" s="62"/>
      <c r="Q115" s="62"/>
    </row>
    <row r="116" spans="1:17">
      <c r="A116" s="83">
        <v>36</v>
      </c>
      <c r="B116" s="59" t="s">
        <v>506</v>
      </c>
      <c r="C116" s="85" t="s">
        <v>2427</v>
      </c>
      <c r="D116" s="82"/>
      <c r="E116" s="86" t="s">
        <v>56</v>
      </c>
      <c r="F116" s="87">
        <v>638.85</v>
      </c>
      <c r="G116" s="62"/>
      <c r="H116" s="62"/>
      <c r="I116" s="62"/>
      <c r="J116" s="62"/>
      <c r="K116" s="62"/>
      <c r="L116" s="62"/>
      <c r="M116" s="62"/>
      <c r="N116" s="62"/>
      <c r="O116" s="62"/>
      <c r="P116" s="62"/>
      <c r="Q116" s="62"/>
    </row>
    <row r="117" spans="1:17">
      <c r="A117" s="83">
        <v>37</v>
      </c>
      <c r="B117" s="59" t="s">
        <v>506</v>
      </c>
      <c r="C117" s="85" t="s">
        <v>2428</v>
      </c>
      <c r="D117" s="82"/>
      <c r="E117" s="86" t="s">
        <v>56</v>
      </c>
      <c r="F117" s="87">
        <v>326.95999999999998</v>
      </c>
      <c r="G117" s="62"/>
      <c r="H117" s="62"/>
      <c r="I117" s="62"/>
      <c r="J117" s="62"/>
      <c r="K117" s="62"/>
      <c r="L117" s="62"/>
      <c r="M117" s="62"/>
      <c r="N117" s="62"/>
      <c r="O117" s="62"/>
      <c r="P117" s="62"/>
      <c r="Q117" s="62"/>
    </row>
    <row r="118" spans="1:17">
      <c r="A118" s="83">
        <v>38</v>
      </c>
      <c r="B118" s="59" t="s">
        <v>506</v>
      </c>
      <c r="C118" s="85" t="s">
        <v>2427</v>
      </c>
      <c r="D118" s="82"/>
      <c r="E118" s="86" t="s">
        <v>56</v>
      </c>
      <c r="F118" s="87">
        <v>4.88</v>
      </c>
      <c r="G118" s="62"/>
      <c r="H118" s="62"/>
      <c r="I118" s="62"/>
      <c r="J118" s="62"/>
      <c r="K118" s="62"/>
      <c r="L118" s="62"/>
      <c r="M118" s="62"/>
      <c r="N118" s="62"/>
      <c r="O118" s="62"/>
      <c r="P118" s="62"/>
      <c r="Q118" s="62"/>
    </row>
    <row r="119" spans="1:17">
      <c r="A119" s="83">
        <v>39</v>
      </c>
      <c r="B119" s="59" t="s">
        <v>506</v>
      </c>
      <c r="C119" s="85" t="s">
        <v>2428</v>
      </c>
      <c r="D119" s="82"/>
      <c r="E119" s="86" t="s">
        <v>56</v>
      </c>
      <c r="F119" s="87">
        <v>4.88</v>
      </c>
      <c r="G119" s="62"/>
      <c r="H119" s="62"/>
      <c r="I119" s="62"/>
      <c r="J119" s="62"/>
      <c r="K119" s="62"/>
      <c r="L119" s="62"/>
      <c r="M119" s="62"/>
      <c r="N119" s="62"/>
      <c r="O119" s="62"/>
      <c r="P119" s="62"/>
      <c r="Q119" s="62"/>
    </row>
    <row r="120" spans="1:17" ht="25.5">
      <c r="A120" s="83"/>
      <c r="B120" s="82"/>
      <c r="C120" s="89" t="s">
        <v>2555</v>
      </c>
      <c r="D120" s="82"/>
      <c r="E120" s="86"/>
      <c r="F120" s="87"/>
      <c r="G120" s="62"/>
      <c r="H120" s="87"/>
      <c r="I120" s="62"/>
      <c r="J120" s="62"/>
      <c r="K120" s="62"/>
      <c r="L120" s="62"/>
      <c r="M120" s="62"/>
      <c r="N120" s="62"/>
      <c r="O120" s="62"/>
      <c r="P120" s="62"/>
      <c r="Q120" s="62"/>
    </row>
    <row r="121" spans="1:17">
      <c r="A121" s="83"/>
      <c r="B121" s="82"/>
      <c r="C121" s="88" t="s">
        <v>2430</v>
      </c>
      <c r="D121" s="82"/>
      <c r="E121" s="86"/>
      <c r="F121" s="87"/>
      <c r="G121" s="62"/>
      <c r="H121" s="87"/>
      <c r="I121" s="62"/>
      <c r="J121" s="62"/>
      <c r="K121" s="62"/>
      <c r="L121" s="62"/>
      <c r="M121" s="62"/>
      <c r="N121" s="62"/>
      <c r="O121" s="62"/>
      <c r="P121" s="62"/>
      <c r="Q121" s="62"/>
    </row>
    <row r="122" spans="1:17">
      <c r="A122" s="83">
        <v>40</v>
      </c>
      <c r="B122" s="59" t="s">
        <v>506</v>
      </c>
      <c r="C122" s="85" t="s">
        <v>2427</v>
      </c>
      <c r="D122" s="82"/>
      <c r="E122" s="86" t="s">
        <v>56</v>
      </c>
      <c r="F122" s="87">
        <v>101.78</v>
      </c>
      <c r="G122" s="62"/>
      <c r="H122" s="62"/>
      <c r="I122" s="62"/>
      <c r="J122" s="62"/>
      <c r="K122" s="62"/>
      <c r="L122" s="62"/>
      <c r="M122" s="62"/>
      <c r="N122" s="62"/>
      <c r="O122" s="62"/>
      <c r="P122" s="62"/>
      <c r="Q122" s="62"/>
    </row>
    <row r="123" spans="1:17">
      <c r="A123" s="83">
        <v>41</v>
      </c>
      <c r="B123" s="59" t="s">
        <v>506</v>
      </c>
      <c r="C123" s="85" t="s">
        <v>2433</v>
      </c>
      <c r="D123" s="82"/>
      <c r="E123" s="86" t="s">
        <v>56</v>
      </c>
      <c r="F123" s="87">
        <v>57.86</v>
      </c>
      <c r="G123" s="62"/>
      <c r="H123" s="62"/>
      <c r="I123" s="62"/>
      <c r="J123" s="62"/>
      <c r="K123" s="62"/>
      <c r="L123" s="62"/>
      <c r="M123" s="62"/>
      <c r="N123" s="62"/>
      <c r="O123" s="62"/>
      <c r="P123" s="62"/>
      <c r="Q123" s="62"/>
    </row>
    <row r="124" spans="1:17">
      <c r="A124" s="58" t="s">
        <v>28</v>
      </c>
      <c r="B124" s="59"/>
      <c r="C124" s="60"/>
      <c r="D124" s="59"/>
      <c r="E124" s="61"/>
      <c r="F124" s="62"/>
      <c r="G124" s="62">
        <v>0</v>
      </c>
      <c r="H124" s="62"/>
      <c r="I124" s="62">
        <f t="shared" ref="I124" si="5">+ROUND(H124*G124,2)</f>
        <v>0</v>
      </c>
      <c r="J124" s="62">
        <v>0</v>
      </c>
      <c r="K124" s="62">
        <v>0</v>
      </c>
      <c r="L124" s="62">
        <f t="shared" ref="L124" si="6">+I124+J124+K124</f>
        <v>0</v>
      </c>
      <c r="M124" s="62">
        <f t="shared" ref="M124" si="7">+ROUND(G124*$F124,2)</f>
        <v>0</v>
      </c>
      <c r="N124" s="62">
        <f t="shared" ref="N124:P124" si="8">+ROUND(I124*$F124,2)</f>
        <v>0</v>
      </c>
      <c r="O124" s="62">
        <f t="shared" si="8"/>
        <v>0</v>
      </c>
      <c r="P124" s="62">
        <f t="shared" si="8"/>
        <v>0</v>
      </c>
      <c r="Q124" s="62">
        <f t="shared" ref="Q124" si="9">+N124+O124+P124</f>
        <v>0</v>
      </c>
    </row>
    <row r="125" spans="1:17">
      <c r="A125" s="63"/>
      <c r="B125" s="63"/>
      <c r="C125" s="64" t="s">
        <v>52</v>
      </c>
      <c r="D125" s="63"/>
      <c r="E125" s="63"/>
      <c r="F125" s="65"/>
      <c r="G125" s="65"/>
      <c r="H125" s="65"/>
      <c r="I125" s="65"/>
      <c r="J125" s="65"/>
      <c r="K125" s="65"/>
      <c r="L125" s="65"/>
      <c r="M125" s="65">
        <f>SUM(M9:M124)</f>
        <v>0</v>
      </c>
      <c r="N125" s="65">
        <f>SUM(N9:N124)</f>
        <v>0</v>
      </c>
      <c r="O125" s="65">
        <f>SUM(O9:O124)</f>
        <v>0</v>
      </c>
      <c r="P125" s="65">
        <f>SUM(P9:P124)</f>
        <v>0</v>
      </c>
      <c r="Q125" s="65">
        <f>SUM(Q9:Q124)</f>
        <v>0</v>
      </c>
    </row>
    <row r="126" spans="1:17">
      <c r="A126" s="66"/>
      <c r="B126" s="66"/>
      <c r="C126" s="92" t="s">
        <v>2198</v>
      </c>
      <c r="D126" s="66"/>
      <c r="E126" s="66" t="s">
        <v>60</v>
      </c>
      <c r="F126" s="127">
        <f>' 1-1'!$F$35</f>
        <v>0</v>
      </c>
      <c r="G126" s="68"/>
      <c r="H126" s="68"/>
      <c r="I126" s="68"/>
      <c r="J126" s="68"/>
      <c r="K126" s="68"/>
      <c r="L126" s="68"/>
      <c r="M126" s="68"/>
      <c r="N126" s="68"/>
      <c r="O126" s="62">
        <f>ROUND(O125*F126%,2)</f>
        <v>0</v>
      </c>
      <c r="P126" s="68"/>
      <c r="Q126" s="62">
        <f>O126</f>
        <v>0</v>
      </c>
    </row>
    <row r="127" spans="1:17">
      <c r="A127" s="63"/>
      <c r="B127" s="63"/>
      <c r="C127" s="64" t="s">
        <v>2524</v>
      </c>
      <c r="D127" s="63"/>
      <c r="E127" s="63" t="s">
        <v>61</v>
      </c>
      <c r="F127" s="65"/>
      <c r="G127" s="65"/>
      <c r="H127" s="65"/>
      <c r="I127" s="65"/>
      <c r="J127" s="65"/>
      <c r="K127" s="65"/>
      <c r="L127" s="65"/>
      <c r="M127" s="65">
        <f t="shared" ref="M127:Q127" si="10">SUM(M125:M126)</f>
        <v>0</v>
      </c>
      <c r="N127" s="65">
        <f t="shared" si="10"/>
        <v>0</v>
      </c>
      <c r="O127" s="65">
        <f t="shared" si="10"/>
        <v>0</v>
      </c>
      <c r="P127" s="65">
        <f t="shared" si="10"/>
        <v>0</v>
      </c>
      <c r="Q127" s="65">
        <f t="shared" si="10"/>
        <v>0</v>
      </c>
    </row>
  </sheetData>
  <autoFilter ref="A9:Q127"/>
  <mergeCells count="8">
    <mergeCell ref="G7:L7"/>
    <mergeCell ref="M7:Q7"/>
    <mergeCell ref="A7:A8"/>
    <mergeCell ref="B7:B8"/>
    <mergeCell ref="C7:C8"/>
    <mergeCell ref="D7:D8"/>
    <mergeCell ref="E7:E8"/>
    <mergeCell ref="F7:F8"/>
  </mergeCells>
  <conditionalFormatting sqref="C13:C119">
    <cfRule type="expression" dxfId="80" priority="9" stopIfTrue="1">
      <formula>#REF!="tx"</formula>
    </cfRule>
  </conditionalFormatting>
  <conditionalFormatting sqref="C120:C123">
    <cfRule type="expression" dxfId="79" priority="7" stopIfTrue="1">
      <formula>#REF!="tx"</formula>
    </cfRule>
  </conditionalFormatting>
  <conditionalFormatting sqref="C124 C9:C11">
    <cfRule type="expression" dxfId="78" priority="411" stopIfTrue="1">
      <formula>#REF!="tx"</formula>
    </cfRule>
  </conditionalFormatting>
  <printOptions horizontalCentered="1"/>
  <pageMargins left="0.39" right="0.39" top="0.74" bottom="0.47" header="0.3" footer="0.3"/>
  <pageSetup paperSize="9" scale="82"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19" stopIfTrue="1" id="{8F75CAA3-ECE0-4AA1-83AB-7ABF293E3EF2}">
            <xm:f>' 1-9-18'!#REF!="tx"</xm:f>
            <x14:dxf>
              <font>
                <b/>
                <i val="0"/>
                <strike val="0"/>
                <color rgb="FF800080"/>
              </font>
            </x14:dxf>
          </x14:cfRule>
          <xm:sqref>C12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2">
    <pageSetUpPr fitToPage="1"/>
  </sheetPr>
  <dimension ref="A1:R118"/>
  <sheetViews>
    <sheetView showZeros="0" defaultGridColor="0" colorId="23" zoomScaleNormal="100" zoomScaleSheetLayoutView="100" workbookViewId="0">
      <pane ySplit="9" topLeftCell="A109" activePane="bottomLeft" state="frozen"/>
      <selection activeCell="G22" sqref="G22"/>
      <selection pane="bottomLeft" activeCell="A5" sqref="A5:XFD5"/>
    </sheetView>
  </sheetViews>
  <sheetFormatPr defaultRowHeight="15" outlineLevelRow="1" outlineLevelCol="1"/>
  <cols>
    <col min="1" max="1" width="5.42578125" style="44" customWidth="1"/>
    <col min="2" max="2" width="8.5703125" style="44" bestFit="1" customWidth="1" outlineLevel="1"/>
    <col min="3" max="3" width="49.28515625" style="69" customWidth="1"/>
    <col min="4" max="4" width="48.28515625" style="44" hidden="1" customWidth="1" outlineLevel="1"/>
    <col min="5" max="5" width="6.8554687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2581</v>
      </c>
      <c r="D1" s="49"/>
      <c r="E1" s="48"/>
      <c r="F1" s="48"/>
      <c r="G1" s="48"/>
      <c r="H1" s="48"/>
      <c r="I1" s="48"/>
      <c r="J1" s="48"/>
      <c r="K1" s="48"/>
      <c r="L1" s="48"/>
      <c r="M1" s="48"/>
      <c r="N1" s="48"/>
      <c r="O1" s="48"/>
      <c r="P1" s="48"/>
      <c r="Q1" s="48"/>
    </row>
    <row r="2" spans="1:17" outlineLevel="1">
      <c r="A2" s="53" t="s">
        <v>2846</v>
      </c>
      <c r="B2" s="194"/>
      <c r="C2" s="195"/>
      <c r="D2" s="51"/>
      <c r="E2" s="51"/>
      <c r="F2" s="51"/>
      <c r="G2" s="51"/>
      <c r="H2" s="51"/>
      <c r="I2" s="51"/>
      <c r="J2" s="51"/>
      <c r="K2" s="51"/>
      <c r="L2" s="51"/>
      <c r="M2" s="51"/>
      <c r="N2" s="51"/>
      <c r="O2" s="51"/>
      <c r="P2" s="51"/>
      <c r="Q2" s="51"/>
    </row>
    <row r="3" spans="1:17" outlineLevel="1">
      <c r="A3" s="196" t="s">
        <v>2847</v>
      </c>
      <c r="B3" s="51"/>
      <c r="C3" s="52"/>
      <c r="D3" s="51"/>
      <c r="E3" s="51"/>
      <c r="F3" s="51"/>
      <c r="G3" s="51"/>
      <c r="H3" s="51"/>
      <c r="I3" s="51"/>
      <c r="J3" s="51"/>
      <c r="K3" s="51"/>
      <c r="L3" s="51"/>
      <c r="M3" s="51"/>
      <c r="N3" s="51"/>
      <c r="O3" s="51"/>
      <c r="P3" s="51"/>
      <c r="Q3" s="51"/>
    </row>
    <row r="4" spans="1:17" outlineLevel="1">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outlineLevel="1">
      <c r="A6" s="50" t="s">
        <v>265</v>
      </c>
      <c r="B6" s="51"/>
      <c r="C6" s="52"/>
      <c r="D6" s="51"/>
      <c r="E6" s="51"/>
      <c r="F6" s="51"/>
      <c r="G6" s="51"/>
      <c r="H6" s="51"/>
      <c r="I6" s="51"/>
      <c r="J6" s="51"/>
      <c r="K6" s="51"/>
      <c r="L6" s="51"/>
      <c r="M6" s="51"/>
      <c r="N6" s="51"/>
      <c r="O6" s="51"/>
      <c r="P6" s="57" t="s">
        <v>62</v>
      </c>
      <c r="Q6" s="104">
        <f>Q118</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c r="G9" s="62">
        <v>0</v>
      </c>
      <c r="H9" s="62"/>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572</v>
      </c>
      <c r="D10" s="59"/>
      <c r="E10" s="61"/>
      <c r="F10" s="62"/>
      <c r="G10" s="62">
        <v>0</v>
      </c>
      <c r="H10" s="62"/>
      <c r="I10" s="62">
        <f t="shared" ref="I10:I15" si="0">+ROUND(H10*G10,2)</f>
        <v>0</v>
      </c>
      <c r="J10" s="62">
        <v>0</v>
      </c>
      <c r="K10" s="62">
        <v>0</v>
      </c>
      <c r="L10" s="62">
        <f t="shared" ref="L10:L15" si="1">+I10+J10+K10</f>
        <v>0</v>
      </c>
      <c r="M10" s="62">
        <f t="shared" ref="M10:M15" si="2">+ROUND(G10*$F10,2)</f>
        <v>0</v>
      </c>
      <c r="N10" s="62">
        <f t="shared" ref="N10:P15" si="3">+ROUND(I10*$F10,2)</f>
        <v>0</v>
      </c>
      <c r="O10" s="62">
        <f t="shared" si="3"/>
        <v>0</v>
      </c>
      <c r="P10" s="62">
        <f t="shared" si="3"/>
        <v>0</v>
      </c>
      <c r="Q10" s="62">
        <f t="shared" ref="Q10:Q15" si="4">+N10+O10+P10</f>
        <v>0</v>
      </c>
    </row>
    <row r="11" spans="1:17" ht="25.5">
      <c r="A11" s="58" t="s">
        <v>28</v>
      </c>
      <c r="B11" s="59"/>
      <c r="C11" s="75" t="s">
        <v>573</v>
      </c>
      <c r="D11" s="59"/>
      <c r="E11" s="61"/>
      <c r="F11" s="62"/>
      <c r="G11" s="62">
        <v>0</v>
      </c>
      <c r="H11" s="62"/>
      <c r="I11" s="62">
        <f t="shared" si="0"/>
        <v>0</v>
      </c>
      <c r="J11" s="62">
        <v>0</v>
      </c>
      <c r="K11" s="62">
        <v>0</v>
      </c>
      <c r="L11" s="62">
        <f t="shared" si="1"/>
        <v>0</v>
      </c>
      <c r="M11" s="62">
        <f t="shared" si="2"/>
        <v>0</v>
      </c>
      <c r="N11" s="62">
        <f t="shared" si="3"/>
        <v>0</v>
      </c>
      <c r="O11" s="62">
        <f t="shared" si="3"/>
        <v>0</v>
      </c>
      <c r="P11" s="62">
        <f t="shared" si="3"/>
        <v>0</v>
      </c>
      <c r="Q11" s="62">
        <f t="shared" si="4"/>
        <v>0</v>
      </c>
    </row>
    <row r="12" spans="1:17" ht="153">
      <c r="A12" s="83"/>
      <c r="B12" s="82"/>
      <c r="C12" s="159" t="s">
        <v>2616</v>
      </c>
      <c r="D12" s="82"/>
      <c r="E12" s="86"/>
      <c r="F12" s="87"/>
      <c r="G12" s="62">
        <v>0</v>
      </c>
      <c r="H12" s="62"/>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t="s">
        <v>28</v>
      </c>
      <c r="B13" s="59"/>
      <c r="C13" s="93" t="s">
        <v>2465</v>
      </c>
      <c r="D13" s="60"/>
      <c r="E13" s="61"/>
      <c r="F13" s="62"/>
      <c r="G13" s="62">
        <v>0</v>
      </c>
      <c r="H13" s="62"/>
      <c r="I13" s="62">
        <f t="shared" si="0"/>
        <v>0</v>
      </c>
      <c r="J13" s="62">
        <v>0</v>
      </c>
      <c r="K13" s="62">
        <v>0</v>
      </c>
      <c r="L13" s="62">
        <f t="shared" si="1"/>
        <v>0</v>
      </c>
      <c r="M13" s="62">
        <f t="shared" si="2"/>
        <v>0</v>
      </c>
      <c r="N13" s="62">
        <f t="shared" si="3"/>
        <v>0</v>
      </c>
      <c r="O13" s="62">
        <f t="shared" si="3"/>
        <v>0</v>
      </c>
      <c r="P13" s="62">
        <f t="shared" si="3"/>
        <v>0</v>
      </c>
      <c r="Q13" s="62">
        <f t="shared" si="4"/>
        <v>0</v>
      </c>
    </row>
    <row r="14" spans="1:17">
      <c r="A14" s="83"/>
      <c r="B14" s="82"/>
      <c r="C14" s="88" t="s">
        <v>2529</v>
      </c>
      <c r="D14" s="85"/>
      <c r="E14" s="86"/>
      <c r="F14" s="87"/>
      <c r="G14" s="62">
        <v>0</v>
      </c>
      <c r="H14" s="87"/>
      <c r="I14" s="62">
        <f t="shared" si="0"/>
        <v>0</v>
      </c>
      <c r="J14" s="62">
        <v>0</v>
      </c>
      <c r="K14" s="62">
        <v>0</v>
      </c>
      <c r="L14" s="62">
        <f t="shared" si="1"/>
        <v>0</v>
      </c>
      <c r="M14" s="62">
        <f t="shared" si="2"/>
        <v>0</v>
      </c>
      <c r="N14" s="62">
        <f t="shared" si="3"/>
        <v>0</v>
      </c>
      <c r="O14" s="62">
        <f t="shared" si="3"/>
        <v>0</v>
      </c>
      <c r="P14" s="62">
        <f t="shared" si="3"/>
        <v>0</v>
      </c>
      <c r="Q14" s="62">
        <f t="shared" si="4"/>
        <v>0</v>
      </c>
    </row>
    <row r="15" spans="1:17">
      <c r="A15" s="83"/>
      <c r="B15" s="82"/>
      <c r="C15" s="88" t="s">
        <v>2450</v>
      </c>
      <c r="D15" s="85"/>
      <c r="E15" s="86"/>
      <c r="F15" s="87"/>
      <c r="G15" s="62">
        <v>0</v>
      </c>
      <c r="H15" s="87"/>
      <c r="I15" s="62">
        <f t="shared" si="0"/>
        <v>0</v>
      </c>
      <c r="J15" s="62">
        <v>0</v>
      </c>
      <c r="K15" s="62">
        <v>0</v>
      </c>
      <c r="L15" s="62">
        <f t="shared" si="1"/>
        <v>0</v>
      </c>
      <c r="M15" s="62">
        <f t="shared" si="2"/>
        <v>0</v>
      </c>
      <c r="N15" s="62">
        <f t="shared" si="3"/>
        <v>0</v>
      </c>
      <c r="O15" s="62">
        <f t="shared" si="3"/>
        <v>0</v>
      </c>
      <c r="P15" s="62">
        <f t="shared" si="3"/>
        <v>0</v>
      </c>
      <c r="Q15" s="62">
        <f t="shared" si="4"/>
        <v>0</v>
      </c>
    </row>
    <row r="16" spans="1:17" ht="89.25">
      <c r="A16" s="58">
        <v>1</v>
      </c>
      <c r="B16" s="59" t="s">
        <v>506</v>
      </c>
      <c r="C16" s="92" t="s">
        <v>2592</v>
      </c>
      <c r="D16" s="60"/>
      <c r="E16" s="61" t="s">
        <v>56</v>
      </c>
      <c r="F16" s="62">
        <v>2236.4499999999998</v>
      </c>
      <c r="G16" s="62"/>
      <c r="H16" s="62"/>
      <c r="I16" s="62"/>
      <c r="J16" s="62"/>
      <c r="K16" s="62"/>
      <c r="L16" s="62"/>
      <c r="M16" s="62"/>
      <c r="N16" s="62"/>
      <c r="O16" s="62"/>
      <c r="P16" s="62"/>
      <c r="Q16" s="62"/>
    </row>
    <row r="17" spans="1:17">
      <c r="A17" s="83"/>
      <c r="B17" s="82"/>
      <c r="C17" s="88" t="s">
        <v>2529</v>
      </c>
      <c r="D17" s="82"/>
      <c r="E17" s="86"/>
      <c r="F17" s="87"/>
      <c r="G17" s="62"/>
      <c r="H17" s="87"/>
      <c r="I17" s="62"/>
      <c r="J17" s="62"/>
      <c r="K17" s="62"/>
      <c r="L17" s="62"/>
      <c r="M17" s="62"/>
      <c r="N17" s="62"/>
      <c r="O17" s="62"/>
      <c r="P17" s="62"/>
      <c r="Q17" s="62"/>
    </row>
    <row r="18" spans="1:17" ht="25.5">
      <c r="A18" s="83"/>
      <c r="B18" s="82"/>
      <c r="C18" s="91" t="s">
        <v>2453</v>
      </c>
      <c r="D18" s="82"/>
      <c r="E18" s="86"/>
      <c r="F18" s="87"/>
      <c r="G18" s="62"/>
      <c r="H18" s="87"/>
      <c r="I18" s="62"/>
      <c r="J18" s="62"/>
      <c r="K18" s="62"/>
      <c r="L18" s="62"/>
      <c r="M18" s="62"/>
      <c r="N18" s="62"/>
      <c r="O18" s="62"/>
      <c r="P18" s="62"/>
      <c r="Q18" s="62"/>
    </row>
    <row r="19" spans="1:17" ht="102">
      <c r="A19" s="58">
        <v>3</v>
      </c>
      <c r="B19" s="59" t="s">
        <v>506</v>
      </c>
      <c r="C19" s="92" t="s">
        <v>2593</v>
      </c>
      <c r="D19" s="59"/>
      <c r="E19" s="61" t="s">
        <v>56</v>
      </c>
      <c r="F19" s="62">
        <v>1162.5899999999999</v>
      </c>
      <c r="G19" s="62"/>
      <c r="H19" s="62"/>
      <c r="I19" s="62"/>
      <c r="J19" s="62"/>
      <c r="K19" s="62"/>
      <c r="L19" s="62"/>
      <c r="M19" s="62"/>
      <c r="N19" s="62"/>
      <c r="O19" s="62"/>
      <c r="P19" s="62"/>
      <c r="Q19" s="62"/>
    </row>
    <row r="20" spans="1:17">
      <c r="A20" s="83"/>
      <c r="B20" s="82"/>
      <c r="C20" s="88" t="s">
        <v>2529</v>
      </c>
      <c r="D20" s="82"/>
      <c r="E20" s="86"/>
      <c r="F20" s="87"/>
      <c r="G20" s="62"/>
      <c r="H20" s="87"/>
      <c r="I20" s="62"/>
      <c r="J20" s="62"/>
      <c r="K20" s="62"/>
      <c r="L20" s="62"/>
      <c r="M20" s="62"/>
      <c r="N20" s="62"/>
      <c r="O20" s="62"/>
      <c r="P20" s="62"/>
      <c r="Q20" s="62"/>
    </row>
    <row r="21" spans="1:17" ht="25.5">
      <c r="A21" s="83"/>
      <c r="B21" s="82"/>
      <c r="C21" s="91" t="s">
        <v>2454</v>
      </c>
      <c r="D21" s="82"/>
      <c r="E21" s="86"/>
      <c r="F21" s="87"/>
      <c r="G21" s="62"/>
      <c r="H21" s="87"/>
      <c r="I21" s="62"/>
      <c r="J21" s="62"/>
      <c r="K21" s="62"/>
      <c r="L21" s="62"/>
      <c r="M21" s="62"/>
      <c r="N21" s="62"/>
      <c r="O21" s="62"/>
      <c r="P21" s="62"/>
      <c r="Q21" s="62"/>
    </row>
    <row r="22" spans="1:17" ht="165.75">
      <c r="A22" s="83">
        <v>4</v>
      </c>
      <c r="B22" s="59" t="s">
        <v>506</v>
      </c>
      <c r="C22" s="90" t="s">
        <v>2455</v>
      </c>
      <c r="D22" s="82"/>
      <c r="E22" s="61" t="s">
        <v>56</v>
      </c>
      <c r="F22" s="62">
        <v>51.3</v>
      </c>
      <c r="G22" s="62"/>
      <c r="H22" s="62"/>
      <c r="I22" s="62"/>
      <c r="J22" s="62"/>
      <c r="K22" s="62"/>
      <c r="L22" s="62"/>
      <c r="M22" s="62"/>
      <c r="N22" s="62"/>
      <c r="O22" s="62"/>
      <c r="P22" s="62"/>
      <c r="Q22" s="62"/>
    </row>
    <row r="23" spans="1:17">
      <c r="A23" s="83"/>
      <c r="B23" s="82"/>
      <c r="C23" s="88" t="s">
        <v>2529</v>
      </c>
      <c r="D23" s="82"/>
      <c r="E23" s="86"/>
      <c r="F23" s="87"/>
      <c r="G23" s="62"/>
      <c r="H23" s="87"/>
      <c r="I23" s="62"/>
      <c r="J23" s="62"/>
      <c r="K23" s="62"/>
      <c r="L23" s="62"/>
      <c r="M23" s="62"/>
      <c r="N23" s="62"/>
      <c r="O23" s="62"/>
      <c r="P23" s="62"/>
      <c r="Q23" s="62"/>
    </row>
    <row r="24" spans="1:17">
      <c r="A24" s="83"/>
      <c r="B24" s="82"/>
      <c r="C24" s="91" t="s">
        <v>2456</v>
      </c>
      <c r="D24" s="82"/>
      <c r="E24" s="86"/>
      <c r="F24" s="87"/>
      <c r="G24" s="62"/>
      <c r="H24" s="87"/>
      <c r="I24" s="62"/>
      <c r="J24" s="62"/>
      <c r="K24" s="62"/>
      <c r="L24" s="62"/>
      <c r="M24" s="62"/>
      <c r="N24" s="62"/>
      <c r="O24" s="62"/>
      <c r="P24" s="62"/>
      <c r="Q24" s="62"/>
    </row>
    <row r="25" spans="1:17" ht="63.75">
      <c r="A25" s="83">
        <v>5</v>
      </c>
      <c r="B25" s="59" t="s">
        <v>506</v>
      </c>
      <c r="C25" s="90" t="s">
        <v>2457</v>
      </c>
      <c r="D25" s="82"/>
      <c r="E25" s="61" t="s">
        <v>56</v>
      </c>
      <c r="F25" s="62">
        <v>54.6</v>
      </c>
      <c r="G25" s="62"/>
      <c r="H25" s="62"/>
      <c r="I25" s="127"/>
      <c r="J25" s="62"/>
      <c r="K25" s="62"/>
      <c r="L25" s="62"/>
      <c r="M25" s="62"/>
      <c r="N25" s="62"/>
      <c r="O25" s="62"/>
      <c r="P25" s="62"/>
      <c r="Q25" s="62"/>
    </row>
    <row r="26" spans="1:17">
      <c r="A26" s="83"/>
      <c r="B26" s="82"/>
      <c r="C26" s="88" t="s">
        <v>2529</v>
      </c>
      <c r="D26" s="82"/>
      <c r="E26" s="86"/>
      <c r="F26" s="87"/>
      <c r="G26" s="62"/>
      <c r="H26" s="87"/>
      <c r="I26" s="62"/>
      <c r="J26" s="62"/>
      <c r="K26" s="62"/>
      <c r="L26" s="62"/>
      <c r="M26" s="62"/>
      <c r="N26" s="62"/>
      <c r="O26" s="62"/>
      <c r="P26" s="62"/>
      <c r="Q26" s="62"/>
    </row>
    <row r="27" spans="1:17">
      <c r="A27" s="83"/>
      <c r="B27" s="82"/>
      <c r="C27" s="91" t="s">
        <v>2458</v>
      </c>
      <c r="D27" s="82"/>
      <c r="E27" s="86"/>
      <c r="F27" s="87"/>
      <c r="G27" s="62"/>
      <c r="H27" s="87"/>
      <c r="I27" s="62"/>
      <c r="J27" s="62"/>
      <c r="K27" s="62"/>
      <c r="L27" s="62"/>
      <c r="M27" s="62"/>
      <c r="N27" s="62"/>
      <c r="O27" s="62"/>
      <c r="P27" s="62"/>
      <c r="Q27" s="62"/>
    </row>
    <row r="28" spans="1:17" ht="89.25">
      <c r="A28" s="83">
        <v>6</v>
      </c>
      <c r="B28" s="59" t="s">
        <v>506</v>
      </c>
      <c r="C28" s="90" t="s">
        <v>2459</v>
      </c>
      <c r="D28" s="82"/>
      <c r="E28" s="61" t="s">
        <v>56</v>
      </c>
      <c r="F28" s="127">
        <v>72.900000000000006</v>
      </c>
      <c r="G28" s="62"/>
      <c r="H28" s="62"/>
      <c r="I28" s="127"/>
      <c r="J28" s="62"/>
      <c r="K28" s="62"/>
      <c r="L28" s="62"/>
      <c r="M28" s="62"/>
      <c r="N28" s="62"/>
      <c r="O28" s="62"/>
      <c r="P28" s="62"/>
      <c r="Q28" s="62"/>
    </row>
    <row r="29" spans="1:17">
      <c r="A29" s="83"/>
      <c r="B29" s="82"/>
      <c r="C29" s="88" t="s">
        <v>2529</v>
      </c>
      <c r="D29" s="82"/>
      <c r="E29" s="86"/>
      <c r="F29" s="87"/>
      <c r="G29" s="62"/>
      <c r="H29" s="87"/>
      <c r="I29" s="62"/>
      <c r="J29" s="62"/>
      <c r="K29" s="62"/>
      <c r="L29" s="62"/>
      <c r="M29" s="62"/>
      <c r="N29" s="62"/>
      <c r="O29" s="62"/>
      <c r="P29" s="62"/>
      <c r="Q29" s="62"/>
    </row>
    <row r="30" spans="1:17">
      <c r="A30" s="83"/>
      <c r="B30" s="82"/>
      <c r="C30" s="91" t="s">
        <v>2460</v>
      </c>
      <c r="D30" s="82"/>
      <c r="E30" s="86"/>
      <c r="F30" s="87"/>
      <c r="G30" s="62"/>
      <c r="H30" s="87"/>
      <c r="I30" s="62"/>
      <c r="J30" s="62"/>
      <c r="K30" s="62"/>
      <c r="L30" s="62"/>
      <c r="M30" s="62"/>
      <c r="N30" s="62"/>
      <c r="O30" s="62"/>
      <c r="P30" s="62"/>
      <c r="Q30" s="62"/>
    </row>
    <row r="31" spans="1:17" ht="76.5">
      <c r="A31" s="83">
        <v>7</v>
      </c>
      <c r="B31" s="59" t="s">
        <v>506</v>
      </c>
      <c r="C31" s="90" t="s">
        <v>2461</v>
      </c>
      <c r="D31" s="82"/>
      <c r="E31" s="61" t="s">
        <v>56</v>
      </c>
      <c r="F31" s="62">
        <v>89.3</v>
      </c>
      <c r="G31" s="62"/>
      <c r="H31" s="62"/>
      <c r="I31" s="62"/>
      <c r="J31" s="62"/>
      <c r="K31" s="62"/>
      <c r="L31" s="62"/>
      <c r="M31" s="62"/>
      <c r="N31" s="62"/>
      <c r="O31" s="62"/>
      <c r="P31" s="62"/>
      <c r="Q31" s="62"/>
    </row>
    <row r="32" spans="1:17">
      <c r="A32" s="83"/>
      <c r="B32" s="82"/>
      <c r="C32" s="88" t="s">
        <v>2529</v>
      </c>
      <c r="D32" s="82"/>
      <c r="E32" s="86"/>
      <c r="F32" s="87"/>
      <c r="G32" s="62"/>
      <c r="H32" s="87"/>
      <c r="I32" s="62"/>
      <c r="J32" s="62"/>
      <c r="K32" s="62"/>
      <c r="L32" s="62"/>
      <c r="M32" s="62"/>
      <c r="N32" s="62"/>
      <c r="O32" s="62"/>
      <c r="P32" s="62"/>
      <c r="Q32" s="62"/>
    </row>
    <row r="33" spans="1:17">
      <c r="A33" s="83"/>
      <c r="B33" s="82"/>
      <c r="C33" s="91" t="s">
        <v>2462</v>
      </c>
      <c r="D33" s="82"/>
      <c r="E33" s="86"/>
      <c r="F33" s="87"/>
      <c r="G33" s="62"/>
      <c r="H33" s="87"/>
      <c r="I33" s="62"/>
      <c r="J33" s="62"/>
      <c r="K33" s="62"/>
      <c r="L33" s="62"/>
      <c r="M33" s="62"/>
      <c r="N33" s="62"/>
      <c r="O33" s="62"/>
      <c r="P33" s="62"/>
      <c r="Q33" s="62"/>
    </row>
    <row r="34" spans="1:17" ht="25.5">
      <c r="A34" s="83">
        <v>8</v>
      </c>
      <c r="B34" s="59" t="s">
        <v>506</v>
      </c>
      <c r="C34" s="90" t="s">
        <v>2463</v>
      </c>
      <c r="D34" s="82"/>
      <c r="E34" s="137" t="s">
        <v>57</v>
      </c>
      <c r="F34" s="62">
        <v>5</v>
      </c>
      <c r="G34" s="62"/>
      <c r="H34" s="62"/>
      <c r="I34" s="62"/>
      <c r="J34" s="62"/>
      <c r="K34" s="62"/>
      <c r="L34" s="62"/>
      <c r="M34" s="62"/>
      <c r="N34" s="62"/>
      <c r="O34" s="62"/>
      <c r="P34" s="62"/>
      <c r="Q34" s="62"/>
    </row>
    <row r="35" spans="1:17">
      <c r="A35" s="83"/>
      <c r="B35" s="82"/>
      <c r="C35" s="90"/>
      <c r="D35" s="82"/>
      <c r="E35" s="160"/>
      <c r="F35" s="87"/>
      <c r="G35" s="62"/>
      <c r="H35" s="87"/>
      <c r="I35" s="62"/>
      <c r="J35" s="62"/>
      <c r="K35" s="62"/>
      <c r="L35" s="62"/>
      <c r="M35" s="62"/>
      <c r="N35" s="62"/>
      <c r="O35" s="62"/>
      <c r="P35" s="62"/>
      <c r="Q35" s="62"/>
    </row>
    <row r="36" spans="1:17">
      <c r="A36" s="83"/>
      <c r="B36" s="82"/>
      <c r="C36" s="94" t="s">
        <v>2466</v>
      </c>
      <c r="D36" s="82"/>
      <c r="E36" s="86"/>
      <c r="F36" s="87"/>
      <c r="G36" s="62"/>
      <c r="H36" s="87"/>
      <c r="I36" s="62"/>
      <c r="J36" s="62"/>
      <c r="K36" s="62"/>
      <c r="L36" s="62"/>
      <c r="M36" s="62"/>
      <c r="N36" s="62"/>
      <c r="O36" s="62"/>
      <c r="P36" s="62"/>
      <c r="Q36" s="62"/>
    </row>
    <row r="37" spans="1:17">
      <c r="A37" s="83"/>
      <c r="B37" s="82"/>
      <c r="C37" s="88" t="s">
        <v>2529</v>
      </c>
      <c r="D37" s="82"/>
      <c r="E37" s="86"/>
      <c r="F37" s="87"/>
      <c r="G37" s="62"/>
      <c r="H37" s="87"/>
      <c r="I37" s="62"/>
      <c r="J37" s="62"/>
      <c r="K37" s="62"/>
      <c r="L37" s="62"/>
      <c r="M37" s="62"/>
      <c r="N37" s="62"/>
      <c r="O37" s="62"/>
      <c r="P37" s="62"/>
      <c r="Q37" s="62"/>
    </row>
    <row r="38" spans="1:17">
      <c r="A38" s="83"/>
      <c r="B38" s="82"/>
      <c r="C38" s="91" t="s">
        <v>2464</v>
      </c>
      <c r="D38" s="82"/>
      <c r="E38" s="86"/>
      <c r="F38" s="87"/>
      <c r="G38" s="62"/>
      <c r="H38" s="87"/>
      <c r="I38" s="62"/>
      <c r="J38" s="62"/>
      <c r="K38" s="62"/>
      <c r="L38" s="62"/>
      <c r="M38" s="62"/>
      <c r="N38" s="62"/>
      <c r="O38" s="62"/>
      <c r="P38" s="62"/>
      <c r="Q38" s="62"/>
    </row>
    <row r="39" spans="1:17" ht="89.25">
      <c r="A39" s="83">
        <v>9</v>
      </c>
      <c r="B39" s="59" t="s">
        <v>506</v>
      </c>
      <c r="C39" s="90" t="s">
        <v>2467</v>
      </c>
      <c r="D39" s="82"/>
      <c r="E39" s="61" t="s">
        <v>56</v>
      </c>
      <c r="F39" s="62">
        <v>295.39999999999998</v>
      </c>
      <c r="G39" s="62"/>
      <c r="H39" s="62"/>
      <c r="I39" s="127"/>
      <c r="J39" s="62"/>
      <c r="K39" s="62"/>
      <c r="L39" s="62"/>
      <c r="M39" s="62"/>
      <c r="N39" s="62"/>
      <c r="O39" s="62"/>
      <c r="P39" s="62"/>
      <c r="Q39" s="62"/>
    </row>
    <row r="40" spans="1:17">
      <c r="A40" s="83"/>
      <c r="B40" s="82"/>
      <c r="C40" s="88" t="s">
        <v>2529</v>
      </c>
      <c r="D40" s="82"/>
      <c r="E40" s="86"/>
      <c r="F40" s="87"/>
      <c r="G40" s="62"/>
      <c r="H40" s="87"/>
      <c r="I40" s="62"/>
      <c r="J40" s="62"/>
      <c r="K40" s="62"/>
      <c r="L40" s="62"/>
      <c r="M40" s="62"/>
      <c r="N40" s="62"/>
      <c r="O40" s="62"/>
      <c r="P40" s="62"/>
      <c r="Q40" s="62"/>
    </row>
    <row r="41" spans="1:17" ht="25.5">
      <c r="A41" s="83"/>
      <c r="B41" s="82"/>
      <c r="C41" s="91" t="s">
        <v>2468</v>
      </c>
      <c r="D41" s="82"/>
      <c r="E41" s="86"/>
      <c r="F41" s="87"/>
      <c r="G41" s="62"/>
      <c r="H41" s="87"/>
      <c r="I41" s="62"/>
      <c r="J41" s="62"/>
      <c r="K41" s="62"/>
      <c r="L41" s="62"/>
      <c r="M41" s="62"/>
      <c r="N41" s="62"/>
      <c r="O41" s="62"/>
      <c r="P41" s="62"/>
      <c r="Q41" s="62"/>
    </row>
    <row r="42" spans="1:17" ht="89.25">
      <c r="A42" s="83">
        <v>11</v>
      </c>
      <c r="B42" s="59" t="s">
        <v>506</v>
      </c>
      <c r="C42" s="90" t="s">
        <v>2469</v>
      </c>
      <c r="D42" s="82"/>
      <c r="E42" s="61" t="s">
        <v>56</v>
      </c>
      <c r="F42" s="62">
        <v>149.6</v>
      </c>
      <c r="G42" s="62"/>
      <c r="H42" s="62"/>
      <c r="I42" s="127"/>
      <c r="J42" s="62"/>
      <c r="K42" s="62"/>
      <c r="L42" s="62"/>
      <c r="M42" s="62"/>
      <c r="N42" s="62"/>
      <c r="O42" s="62"/>
      <c r="P42" s="62"/>
      <c r="Q42" s="62"/>
    </row>
    <row r="43" spans="1:17">
      <c r="A43" s="83"/>
      <c r="B43" s="82"/>
      <c r="C43" s="88" t="s">
        <v>2529</v>
      </c>
      <c r="D43" s="82"/>
      <c r="E43" s="86"/>
      <c r="F43" s="87"/>
      <c r="G43" s="62"/>
      <c r="H43" s="87"/>
      <c r="I43" s="62"/>
      <c r="J43" s="62"/>
      <c r="K43" s="62"/>
      <c r="L43" s="62"/>
      <c r="M43" s="62"/>
      <c r="N43" s="62"/>
      <c r="O43" s="62"/>
      <c r="P43" s="62"/>
      <c r="Q43" s="62"/>
    </row>
    <row r="44" spans="1:17">
      <c r="A44" s="83"/>
      <c r="B44" s="82"/>
      <c r="C44" s="91" t="s">
        <v>2470</v>
      </c>
      <c r="D44" s="82"/>
      <c r="E44" s="86"/>
      <c r="F44" s="87"/>
      <c r="G44" s="62"/>
      <c r="H44" s="87"/>
      <c r="I44" s="62"/>
      <c r="J44" s="62"/>
      <c r="K44" s="62"/>
      <c r="L44" s="62"/>
      <c r="M44" s="62"/>
      <c r="N44" s="62"/>
      <c r="O44" s="62"/>
      <c r="P44" s="62"/>
      <c r="Q44" s="62"/>
    </row>
    <row r="45" spans="1:17" ht="89.25">
      <c r="A45" s="83">
        <v>12</v>
      </c>
      <c r="B45" s="59" t="s">
        <v>506</v>
      </c>
      <c r="C45" s="90" t="s">
        <v>2471</v>
      </c>
      <c r="D45" s="82"/>
      <c r="E45" s="61" t="s">
        <v>56</v>
      </c>
      <c r="F45" s="62">
        <v>54</v>
      </c>
      <c r="G45" s="62"/>
      <c r="H45" s="62"/>
      <c r="I45" s="127"/>
      <c r="J45" s="62"/>
      <c r="K45" s="62"/>
      <c r="L45" s="62"/>
      <c r="M45" s="62"/>
      <c r="N45" s="62"/>
      <c r="O45" s="62"/>
      <c r="P45" s="62"/>
      <c r="Q45" s="62"/>
    </row>
    <row r="46" spans="1:17">
      <c r="A46" s="83"/>
      <c r="B46" s="82"/>
      <c r="C46" s="88" t="s">
        <v>2529</v>
      </c>
      <c r="D46" s="82"/>
      <c r="E46" s="86"/>
      <c r="F46" s="87"/>
      <c r="G46" s="62"/>
      <c r="H46" s="87"/>
      <c r="I46" s="62"/>
      <c r="J46" s="62"/>
      <c r="K46" s="62"/>
      <c r="L46" s="62"/>
      <c r="M46" s="62"/>
      <c r="N46" s="62"/>
      <c r="O46" s="62"/>
      <c r="P46" s="62"/>
      <c r="Q46" s="62"/>
    </row>
    <row r="47" spans="1:17">
      <c r="A47" s="83"/>
      <c r="B47" s="82"/>
      <c r="C47" s="91" t="s">
        <v>2472</v>
      </c>
      <c r="D47" s="82"/>
      <c r="E47" s="86"/>
      <c r="F47" s="87"/>
      <c r="G47" s="62"/>
      <c r="H47" s="87"/>
      <c r="I47" s="62"/>
      <c r="J47" s="62"/>
      <c r="K47" s="62"/>
      <c r="L47" s="62"/>
      <c r="M47" s="62"/>
      <c r="N47" s="62"/>
      <c r="O47" s="62"/>
      <c r="P47" s="62"/>
      <c r="Q47" s="62"/>
    </row>
    <row r="48" spans="1:17" ht="89.25">
      <c r="A48" s="83">
        <v>13</v>
      </c>
      <c r="B48" s="59" t="s">
        <v>506</v>
      </c>
      <c r="C48" s="90" t="s">
        <v>2467</v>
      </c>
      <c r="D48" s="82"/>
      <c r="E48" s="61" t="s">
        <v>56</v>
      </c>
      <c r="F48" s="62">
        <v>8.5</v>
      </c>
      <c r="G48" s="62"/>
      <c r="H48" s="62"/>
      <c r="I48" s="127"/>
      <c r="J48" s="62"/>
      <c r="K48" s="62"/>
      <c r="L48" s="62"/>
      <c r="M48" s="62"/>
      <c r="N48" s="62"/>
      <c r="O48" s="62"/>
      <c r="P48" s="62"/>
      <c r="Q48" s="62"/>
    </row>
    <row r="49" spans="1:17">
      <c r="A49" s="83"/>
      <c r="B49" s="82"/>
      <c r="C49" s="88" t="s">
        <v>2529</v>
      </c>
      <c r="D49" s="82"/>
      <c r="E49" s="86"/>
      <c r="F49" s="87"/>
      <c r="G49" s="62"/>
      <c r="H49" s="87"/>
      <c r="I49" s="62"/>
      <c r="J49" s="62"/>
      <c r="K49" s="62"/>
      <c r="L49" s="62"/>
      <c r="M49" s="62"/>
      <c r="N49" s="62"/>
      <c r="O49" s="62"/>
      <c r="P49" s="62"/>
      <c r="Q49" s="62"/>
    </row>
    <row r="50" spans="1:17">
      <c r="A50" s="83"/>
      <c r="B50" s="82"/>
      <c r="C50" s="91" t="s">
        <v>2473</v>
      </c>
      <c r="D50" s="82"/>
      <c r="E50" s="86"/>
      <c r="F50" s="87"/>
      <c r="G50" s="62"/>
      <c r="H50" s="87"/>
      <c r="I50" s="62"/>
      <c r="J50" s="62"/>
      <c r="K50" s="62"/>
      <c r="L50" s="62"/>
      <c r="M50" s="62"/>
      <c r="N50" s="62"/>
      <c r="O50" s="62"/>
      <c r="P50" s="62"/>
      <c r="Q50" s="62"/>
    </row>
    <row r="51" spans="1:17" ht="89.25">
      <c r="A51" s="83">
        <v>14</v>
      </c>
      <c r="B51" s="59" t="s">
        <v>506</v>
      </c>
      <c r="C51" s="90" t="s">
        <v>2474</v>
      </c>
      <c r="D51" s="82"/>
      <c r="E51" s="61" t="s">
        <v>56</v>
      </c>
      <c r="F51" s="62">
        <v>242.8</v>
      </c>
      <c r="G51" s="62"/>
      <c r="H51" s="62"/>
      <c r="I51" s="127"/>
      <c r="J51" s="62"/>
      <c r="K51" s="62"/>
      <c r="L51" s="62"/>
      <c r="M51" s="62"/>
      <c r="N51" s="62"/>
      <c r="O51" s="62"/>
      <c r="P51" s="62"/>
      <c r="Q51" s="62"/>
    </row>
    <row r="52" spans="1:17">
      <c r="A52" s="83"/>
      <c r="B52" s="82"/>
      <c r="C52" s="88" t="s">
        <v>2529</v>
      </c>
      <c r="D52" s="82"/>
      <c r="E52" s="86"/>
      <c r="F52" s="87"/>
      <c r="G52" s="62"/>
      <c r="H52" s="87"/>
      <c r="I52" s="62"/>
      <c r="J52" s="62"/>
      <c r="K52" s="62"/>
      <c r="L52" s="62"/>
      <c r="M52" s="62"/>
      <c r="N52" s="62"/>
      <c r="O52" s="62"/>
      <c r="P52" s="62"/>
      <c r="Q52" s="62"/>
    </row>
    <row r="53" spans="1:17" ht="25.5">
      <c r="A53" s="83"/>
      <c r="B53" s="82"/>
      <c r="C53" s="91" t="s">
        <v>2475</v>
      </c>
      <c r="D53" s="82"/>
      <c r="E53" s="86"/>
      <c r="F53" s="87"/>
      <c r="G53" s="62"/>
      <c r="H53" s="87"/>
      <c r="I53" s="62"/>
      <c r="J53" s="62"/>
      <c r="K53" s="62"/>
      <c r="L53" s="62"/>
      <c r="M53" s="62"/>
      <c r="N53" s="62"/>
      <c r="O53" s="62"/>
      <c r="P53" s="62"/>
      <c r="Q53" s="62"/>
    </row>
    <row r="54" spans="1:17" ht="89.25">
      <c r="A54" s="83">
        <v>15</v>
      </c>
      <c r="B54" s="59" t="s">
        <v>506</v>
      </c>
      <c r="C54" s="90" t="s">
        <v>2467</v>
      </c>
      <c r="D54" s="82"/>
      <c r="E54" s="61" t="s">
        <v>56</v>
      </c>
      <c r="F54" s="62">
        <v>1003</v>
      </c>
      <c r="G54" s="62"/>
      <c r="H54" s="62"/>
      <c r="I54" s="127"/>
      <c r="J54" s="62"/>
      <c r="K54" s="62"/>
      <c r="L54" s="62"/>
      <c r="M54" s="62"/>
      <c r="N54" s="62"/>
      <c r="O54" s="62"/>
      <c r="P54" s="62"/>
      <c r="Q54" s="62"/>
    </row>
    <row r="55" spans="1:17">
      <c r="A55" s="83"/>
      <c r="B55" s="82"/>
      <c r="C55" s="88" t="s">
        <v>2529</v>
      </c>
      <c r="D55" s="82"/>
      <c r="E55" s="86"/>
      <c r="F55" s="87"/>
      <c r="G55" s="62"/>
      <c r="H55" s="87"/>
      <c r="I55" s="62"/>
      <c r="J55" s="62"/>
      <c r="K55" s="62"/>
      <c r="L55" s="62"/>
      <c r="M55" s="62"/>
      <c r="N55" s="62"/>
      <c r="O55" s="62"/>
      <c r="P55" s="62"/>
      <c r="Q55" s="62"/>
    </row>
    <row r="56" spans="1:17">
      <c r="A56" s="83"/>
      <c r="B56" s="82"/>
      <c r="C56" s="91" t="s">
        <v>2482</v>
      </c>
      <c r="D56" s="82"/>
      <c r="E56" s="86"/>
      <c r="F56" s="87"/>
      <c r="G56" s="62"/>
      <c r="H56" s="87"/>
      <c r="I56" s="62"/>
      <c r="J56" s="62"/>
      <c r="K56" s="62"/>
      <c r="L56" s="62"/>
      <c r="M56" s="62"/>
      <c r="N56" s="62"/>
      <c r="O56" s="62"/>
      <c r="P56" s="62"/>
      <c r="Q56" s="62"/>
    </row>
    <row r="57" spans="1:17" ht="102">
      <c r="A57" s="83">
        <v>16</v>
      </c>
      <c r="B57" s="59" t="s">
        <v>506</v>
      </c>
      <c r="C57" s="90" t="s">
        <v>2483</v>
      </c>
      <c r="D57" s="82"/>
      <c r="E57" s="61" t="s">
        <v>56</v>
      </c>
      <c r="F57" s="62">
        <v>39.5</v>
      </c>
      <c r="G57" s="62"/>
      <c r="H57" s="62"/>
      <c r="I57" s="62"/>
      <c r="J57" s="62"/>
      <c r="K57" s="62"/>
      <c r="L57" s="62"/>
      <c r="M57" s="62"/>
      <c r="N57" s="62"/>
      <c r="O57" s="62"/>
      <c r="P57" s="62"/>
      <c r="Q57" s="62"/>
    </row>
    <row r="58" spans="1:17">
      <c r="A58" s="83"/>
      <c r="B58" s="82"/>
      <c r="C58" s="88" t="s">
        <v>2529</v>
      </c>
      <c r="D58" s="82"/>
      <c r="E58" s="86"/>
      <c r="F58" s="87"/>
      <c r="G58" s="62"/>
      <c r="H58" s="87"/>
      <c r="I58" s="62"/>
      <c r="J58" s="62"/>
      <c r="K58" s="62"/>
      <c r="L58" s="62"/>
      <c r="M58" s="62"/>
      <c r="N58" s="62"/>
      <c r="O58" s="62"/>
      <c r="P58" s="62"/>
      <c r="Q58" s="62"/>
    </row>
    <row r="59" spans="1:17" ht="25.5">
      <c r="A59" s="83"/>
      <c r="B59" s="82"/>
      <c r="C59" s="150" t="s">
        <v>2743</v>
      </c>
      <c r="D59" s="82"/>
      <c r="E59" s="86"/>
      <c r="F59" s="87"/>
      <c r="G59" s="62"/>
      <c r="H59" s="87"/>
      <c r="I59" s="62"/>
      <c r="J59" s="62"/>
      <c r="K59" s="62"/>
      <c r="L59" s="62"/>
      <c r="M59" s="62"/>
      <c r="N59" s="62"/>
      <c r="O59" s="62"/>
      <c r="P59" s="62"/>
      <c r="Q59" s="62"/>
    </row>
    <row r="60" spans="1:17" ht="25.5">
      <c r="A60" s="83">
        <v>17</v>
      </c>
      <c r="B60" s="59" t="s">
        <v>506</v>
      </c>
      <c r="C60" s="148" t="s">
        <v>2742</v>
      </c>
      <c r="D60" s="82"/>
      <c r="E60" s="61" t="s">
        <v>56</v>
      </c>
      <c r="F60" s="62">
        <v>23.7</v>
      </c>
      <c r="G60" s="62"/>
      <c r="H60" s="62"/>
      <c r="I60" s="62"/>
      <c r="J60" s="62"/>
      <c r="K60" s="62"/>
      <c r="L60" s="62"/>
      <c r="M60" s="62"/>
      <c r="N60" s="62"/>
      <c r="O60" s="62"/>
      <c r="P60" s="62"/>
      <c r="Q60" s="62"/>
    </row>
    <row r="61" spans="1:17">
      <c r="A61" s="58" t="s">
        <v>28</v>
      </c>
      <c r="B61" s="59"/>
      <c r="C61" s="60"/>
      <c r="D61" s="59"/>
      <c r="E61" s="61"/>
      <c r="F61" s="62"/>
      <c r="G61" s="62"/>
      <c r="H61" s="62"/>
      <c r="I61" s="62"/>
      <c r="J61" s="62"/>
      <c r="K61" s="62"/>
      <c r="L61" s="62"/>
      <c r="M61" s="62"/>
      <c r="N61" s="62"/>
      <c r="O61" s="62"/>
      <c r="P61" s="62"/>
      <c r="Q61" s="62"/>
    </row>
    <row r="62" spans="1:17">
      <c r="A62" s="83"/>
      <c r="B62" s="82"/>
      <c r="C62" s="95" t="s">
        <v>2486</v>
      </c>
      <c r="D62" s="82"/>
      <c r="E62" s="86"/>
      <c r="F62" s="87"/>
      <c r="G62" s="62"/>
      <c r="H62" s="87"/>
      <c r="I62" s="62"/>
      <c r="J62" s="62"/>
      <c r="K62" s="62"/>
      <c r="L62" s="62"/>
      <c r="M62" s="62"/>
      <c r="N62" s="62"/>
      <c r="O62" s="62"/>
      <c r="P62" s="62"/>
      <c r="Q62" s="62"/>
    </row>
    <row r="63" spans="1:17">
      <c r="A63" s="83"/>
      <c r="B63" s="82"/>
      <c r="C63" s="88" t="s">
        <v>2529</v>
      </c>
      <c r="D63" s="82"/>
      <c r="E63" s="86"/>
      <c r="F63" s="87"/>
      <c r="G63" s="62"/>
      <c r="H63" s="87"/>
      <c r="I63" s="62"/>
      <c r="J63" s="62"/>
      <c r="K63" s="62"/>
      <c r="L63" s="62"/>
      <c r="M63" s="62"/>
      <c r="N63" s="62"/>
      <c r="O63" s="62"/>
      <c r="P63" s="62"/>
      <c r="Q63" s="62"/>
    </row>
    <row r="64" spans="1:17">
      <c r="A64" s="83"/>
      <c r="B64" s="82"/>
      <c r="C64" s="88" t="s">
        <v>2492</v>
      </c>
      <c r="D64" s="82"/>
      <c r="E64" s="86"/>
      <c r="F64" s="87"/>
      <c r="G64" s="62"/>
      <c r="H64" s="87"/>
      <c r="I64" s="62"/>
      <c r="J64" s="62"/>
      <c r="K64" s="62"/>
      <c r="L64" s="62"/>
      <c r="M64" s="62"/>
      <c r="N64" s="62"/>
      <c r="O64" s="62"/>
      <c r="P64" s="62"/>
      <c r="Q64" s="62"/>
    </row>
    <row r="65" spans="1:18" ht="38.25">
      <c r="A65" s="83">
        <v>18</v>
      </c>
      <c r="B65" s="59" t="s">
        <v>506</v>
      </c>
      <c r="C65" s="85" t="s">
        <v>2493</v>
      </c>
      <c r="D65" s="82"/>
      <c r="E65" s="61" t="s">
        <v>55</v>
      </c>
      <c r="F65" s="62">
        <v>1080.0899999999999</v>
      </c>
      <c r="G65" s="62"/>
      <c r="H65" s="62"/>
      <c r="I65" s="62"/>
      <c r="J65" s="62"/>
      <c r="K65" s="62"/>
      <c r="L65" s="62"/>
      <c r="M65" s="62"/>
      <c r="N65" s="62"/>
      <c r="O65" s="62"/>
      <c r="P65" s="62"/>
      <c r="Q65" s="62"/>
      <c r="R65" s="182"/>
    </row>
    <row r="66" spans="1:18">
      <c r="A66" s="83"/>
      <c r="B66" s="82"/>
      <c r="C66" s="88" t="s">
        <v>2529</v>
      </c>
      <c r="D66" s="82"/>
      <c r="E66" s="86"/>
      <c r="F66" s="87"/>
      <c r="G66" s="62"/>
      <c r="H66" s="87"/>
      <c r="I66" s="62"/>
      <c r="J66" s="62"/>
      <c r="K66" s="62"/>
      <c r="L66" s="62"/>
      <c r="M66" s="62"/>
      <c r="N66" s="62"/>
      <c r="O66" s="62"/>
      <c r="P66" s="62"/>
      <c r="Q66" s="62"/>
    </row>
    <row r="67" spans="1:18">
      <c r="A67" s="83"/>
      <c r="B67" s="82"/>
      <c r="C67" s="88" t="s">
        <v>2494</v>
      </c>
      <c r="D67" s="82"/>
      <c r="E67" s="86"/>
      <c r="F67" s="87"/>
      <c r="G67" s="62"/>
      <c r="H67" s="87"/>
      <c r="I67" s="62"/>
      <c r="J67" s="62"/>
      <c r="K67" s="62"/>
      <c r="L67" s="62"/>
      <c r="M67" s="62"/>
      <c r="N67" s="62"/>
      <c r="O67" s="62"/>
      <c r="P67" s="62"/>
      <c r="Q67" s="62"/>
    </row>
    <row r="68" spans="1:18" ht="51">
      <c r="A68" s="83">
        <v>20</v>
      </c>
      <c r="B68" s="59" t="s">
        <v>506</v>
      </c>
      <c r="C68" s="85" t="s">
        <v>2495</v>
      </c>
      <c r="D68" s="82"/>
      <c r="E68" s="61" t="s">
        <v>55</v>
      </c>
      <c r="F68" s="62">
        <v>62.5</v>
      </c>
      <c r="G68" s="62"/>
      <c r="H68" s="62"/>
      <c r="I68" s="62"/>
      <c r="J68" s="62"/>
      <c r="K68" s="62"/>
      <c r="L68" s="62"/>
      <c r="M68" s="62"/>
      <c r="N68" s="62"/>
      <c r="O68" s="62"/>
      <c r="P68" s="62"/>
      <c r="Q68" s="62"/>
    </row>
    <row r="69" spans="1:18">
      <c r="A69" s="83"/>
      <c r="B69" s="82"/>
      <c r="C69" s="85"/>
      <c r="D69" s="82"/>
      <c r="E69" s="86"/>
      <c r="F69" s="87"/>
      <c r="G69" s="62"/>
      <c r="H69" s="87"/>
      <c r="I69" s="62"/>
      <c r="J69" s="62"/>
      <c r="K69" s="62"/>
      <c r="L69" s="62"/>
      <c r="M69" s="62"/>
      <c r="N69" s="62"/>
      <c r="O69" s="62"/>
      <c r="P69" s="62"/>
      <c r="Q69" s="62"/>
    </row>
    <row r="70" spans="1:18">
      <c r="A70" s="58" t="s">
        <v>28</v>
      </c>
      <c r="B70" s="59"/>
      <c r="C70" s="93" t="s">
        <v>2499</v>
      </c>
      <c r="D70" s="59"/>
      <c r="E70" s="61"/>
      <c r="F70" s="62"/>
      <c r="G70" s="62"/>
      <c r="H70" s="62"/>
      <c r="I70" s="62"/>
      <c r="J70" s="62"/>
      <c r="K70" s="62"/>
      <c r="L70" s="62"/>
      <c r="M70" s="62"/>
      <c r="N70" s="62"/>
      <c r="O70" s="62"/>
      <c r="P70" s="62"/>
      <c r="Q70" s="62"/>
    </row>
    <row r="71" spans="1:18">
      <c r="A71" s="83"/>
      <c r="B71" s="82"/>
      <c r="C71" s="88" t="s">
        <v>2529</v>
      </c>
      <c r="D71" s="82"/>
      <c r="E71" s="86"/>
      <c r="F71" s="87"/>
      <c r="G71" s="62"/>
      <c r="H71" s="87"/>
      <c r="I71" s="62"/>
      <c r="J71" s="62"/>
      <c r="K71" s="62"/>
      <c r="L71" s="62"/>
      <c r="M71" s="62"/>
      <c r="N71" s="62"/>
      <c r="O71" s="62"/>
      <c r="P71" s="62"/>
      <c r="Q71" s="62"/>
    </row>
    <row r="72" spans="1:18">
      <c r="A72" s="83"/>
      <c r="B72" s="82"/>
      <c r="C72" s="88" t="s">
        <v>2500</v>
      </c>
      <c r="D72" s="82"/>
      <c r="E72" s="86"/>
      <c r="F72" s="87"/>
      <c r="G72" s="62"/>
      <c r="H72" s="87"/>
      <c r="I72" s="62"/>
      <c r="J72" s="62"/>
      <c r="K72" s="62"/>
      <c r="L72" s="62"/>
      <c r="M72" s="62"/>
      <c r="N72" s="62"/>
      <c r="O72" s="62"/>
      <c r="P72" s="62"/>
      <c r="Q72" s="62"/>
    </row>
    <row r="73" spans="1:18" ht="127.5">
      <c r="A73" s="83">
        <v>21</v>
      </c>
      <c r="B73" s="59" t="s">
        <v>506</v>
      </c>
      <c r="C73" s="85" t="s">
        <v>2501</v>
      </c>
      <c r="D73" s="82"/>
      <c r="E73" s="61" t="s">
        <v>56</v>
      </c>
      <c r="F73" s="62">
        <v>392.8</v>
      </c>
      <c r="G73" s="62"/>
      <c r="H73" s="62"/>
      <c r="I73" s="62"/>
      <c r="J73" s="62"/>
      <c r="K73" s="62"/>
      <c r="L73" s="62"/>
      <c r="M73" s="62"/>
      <c r="N73" s="62"/>
      <c r="O73" s="62"/>
      <c r="P73" s="62"/>
      <c r="Q73" s="62"/>
    </row>
    <row r="74" spans="1:18">
      <c r="A74" s="83"/>
      <c r="B74" s="82"/>
      <c r="C74" s="88" t="s">
        <v>2529</v>
      </c>
      <c r="D74" s="82"/>
      <c r="E74" s="86"/>
      <c r="F74" s="87"/>
      <c r="G74" s="62"/>
      <c r="H74" s="87"/>
      <c r="I74" s="62"/>
      <c r="J74" s="62"/>
      <c r="K74" s="62"/>
      <c r="L74" s="62"/>
      <c r="M74" s="62"/>
      <c r="N74" s="62"/>
      <c r="O74" s="62"/>
      <c r="P74" s="62"/>
      <c r="Q74" s="62"/>
    </row>
    <row r="75" spans="1:18">
      <c r="A75" s="83"/>
      <c r="B75" s="82"/>
      <c r="C75" s="88" t="s">
        <v>2502</v>
      </c>
      <c r="D75" s="82"/>
      <c r="E75" s="86"/>
      <c r="F75" s="87"/>
      <c r="G75" s="62"/>
      <c r="H75" s="87"/>
      <c r="I75" s="62"/>
      <c r="J75" s="62"/>
      <c r="K75" s="62"/>
      <c r="L75" s="62"/>
      <c r="M75" s="62"/>
      <c r="N75" s="62"/>
      <c r="O75" s="62"/>
      <c r="P75" s="62"/>
      <c r="Q75" s="62"/>
    </row>
    <row r="76" spans="1:18" ht="127.5">
      <c r="A76" s="83">
        <v>22</v>
      </c>
      <c r="B76" s="59" t="s">
        <v>506</v>
      </c>
      <c r="C76" s="148" t="s">
        <v>2501</v>
      </c>
      <c r="D76" s="82"/>
      <c r="E76" s="61" t="s">
        <v>56</v>
      </c>
      <c r="F76" s="62">
        <v>787.3</v>
      </c>
      <c r="G76" s="62"/>
      <c r="H76" s="62"/>
      <c r="I76" s="62"/>
      <c r="J76" s="62"/>
      <c r="K76" s="62"/>
      <c r="L76" s="62"/>
      <c r="M76" s="62"/>
      <c r="N76" s="62"/>
      <c r="O76" s="62"/>
      <c r="P76" s="62"/>
      <c r="Q76" s="62"/>
    </row>
    <row r="77" spans="1:18">
      <c r="A77" s="83"/>
      <c r="B77" s="82"/>
      <c r="C77" s="88" t="s">
        <v>2529</v>
      </c>
      <c r="D77" s="82"/>
      <c r="E77" s="86"/>
      <c r="F77" s="87"/>
      <c r="G77" s="62"/>
      <c r="H77" s="87"/>
      <c r="I77" s="62"/>
      <c r="J77" s="62"/>
      <c r="K77" s="62"/>
      <c r="L77" s="62"/>
      <c r="M77" s="62"/>
      <c r="N77" s="62"/>
      <c r="O77" s="62"/>
      <c r="P77" s="62"/>
      <c r="Q77" s="62"/>
    </row>
    <row r="78" spans="1:18" ht="25.5">
      <c r="A78" s="83"/>
      <c r="B78" s="82"/>
      <c r="C78" s="88" t="s">
        <v>2503</v>
      </c>
      <c r="D78" s="82"/>
      <c r="E78" s="86"/>
      <c r="F78" s="87"/>
      <c r="G78" s="62"/>
      <c r="H78" s="87"/>
      <c r="I78" s="62"/>
      <c r="J78" s="62"/>
      <c r="K78" s="62"/>
      <c r="L78" s="62"/>
      <c r="M78" s="62"/>
      <c r="N78" s="62"/>
      <c r="O78" s="62"/>
      <c r="P78" s="62"/>
      <c r="Q78" s="62"/>
    </row>
    <row r="79" spans="1:18" ht="51">
      <c r="A79" s="83">
        <v>23</v>
      </c>
      <c r="B79" s="59" t="s">
        <v>506</v>
      </c>
      <c r="C79" s="85" t="s">
        <v>2504</v>
      </c>
      <c r="D79" s="82"/>
      <c r="E79" s="61" t="s">
        <v>56</v>
      </c>
      <c r="F79" s="127">
        <v>371.1</v>
      </c>
      <c r="G79" s="62"/>
      <c r="H79" s="62"/>
      <c r="I79" s="62"/>
      <c r="J79" s="62"/>
      <c r="K79" s="62"/>
      <c r="L79" s="62"/>
      <c r="M79" s="62"/>
      <c r="N79" s="62"/>
      <c r="O79" s="62"/>
      <c r="P79" s="62"/>
      <c r="Q79" s="62"/>
    </row>
    <row r="80" spans="1:18">
      <c r="A80" s="83"/>
      <c r="B80" s="82"/>
      <c r="C80" s="88" t="s">
        <v>2529</v>
      </c>
      <c r="D80" s="82"/>
      <c r="E80" s="86"/>
      <c r="F80" s="87"/>
      <c r="G80" s="62"/>
      <c r="H80" s="87"/>
      <c r="I80" s="62"/>
      <c r="J80" s="62"/>
      <c r="K80" s="62"/>
      <c r="L80" s="62"/>
      <c r="M80" s="62"/>
      <c r="N80" s="62"/>
      <c r="O80" s="62"/>
      <c r="P80" s="62"/>
      <c r="Q80" s="62"/>
    </row>
    <row r="81" spans="1:17">
      <c r="A81" s="83"/>
      <c r="B81" s="82"/>
      <c r="C81" s="88" t="s">
        <v>2505</v>
      </c>
      <c r="D81" s="82"/>
      <c r="E81" s="86"/>
      <c r="F81" s="87"/>
      <c r="G81" s="62"/>
      <c r="H81" s="87"/>
      <c r="I81" s="62"/>
      <c r="J81" s="62"/>
      <c r="K81" s="62"/>
      <c r="L81" s="62"/>
      <c r="M81" s="62"/>
      <c r="N81" s="62"/>
      <c r="O81" s="62"/>
      <c r="P81" s="62"/>
      <c r="Q81" s="62"/>
    </row>
    <row r="82" spans="1:17" ht="140.25">
      <c r="A82" s="83">
        <v>24</v>
      </c>
      <c r="B82" s="59" t="s">
        <v>506</v>
      </c>
      <c r="C82" s="85" t="s">
        <v>2506</v>
      </c>
      <c r="D82" s="82"/>
      <c r="E82" s="61" t="s">
        <v>56</v>
      </c>
      <c r="F82" s="62">
        <v>56.1</v>
      </c>
      <c r="G82" s="62"/>
      <c r="H82" s="62"/>
      <c r="I82" s="62"/>
      <c r="J82" s="62"/>
      <c r="K82" s="62"/>
      <c r="L82" s="62"/>
      <c r="M82" s="62"/>
      <c r="N82" s="62"/>
      <c r="O82" s="62"/>
      <c r="P82" s="62"/>
      <c r="Q82" s="62"/>
    </row>
    <row r="83" spans="1:17">
      <c r="A83" s="83"/>
      <c r="B83" s="82"/>
      <c r="C83" s="88" t="s">
        <v>2529</v>
      </c>
      <c r="D83" s="82"/>
      <c r="E83" s="86"/>
      <c r="F83" s="87"/>
      <c r="G83" s="62"/>
      <c r="H83" s="87"/>
      <c r="I83" s="62"/>
      <c r="J83" s="62"/>
      <c r="K83" s="62"/>
      <c r="L83" s="62"/>
      <c r="M83" s="62"/>
      <c r="N83" s="62"/>
      <c r="O83" s="62"/>
      <c r="P83" s="62"/>
      <c r="Q83" s="62"/>
    </row>
    <row r="84" spans="1:17">
      <c r="A84" s="83"/>
      <c r="B84" s="82"/>
      <c r="C84" s="88" t="s">
        <v>2509</v>
      </c>
      <c r="D84" s="82"/>
      <c r="E84" s="86"/>
      <c r="F84" s="87"/>
      <c r="G84" s="62"/>
      <c r="H84" s="87"/>
      <c r="I84" s="62"/>
      <c r="J84" s="62"/>
      <c r="K84" s="62"/>
      <c r="L84" s="62"/>
      <c r="M84" s="62"/>
      <c r="N84" s="62"/>
      <c r="O84" s="62"/>
      <c r="P84" s="62"/>
      <c r="Q84" s="62"/>
    </row>
    <row r="85" spans="1:17" ht="89.25">
      <c r="A85" s="83">
        <v>25</v>
      </c>
      <c r="B85" s="59" t="s">
        <v>506</v>
      </c>
      <c r="C85" s="85" t="s">
        <v>2510</v>
      </c>
      <c r="D85" s="82"/>
      <c r="E85" s="137" t="s">
        <v>57</v>
      </c>
      <c r="F85" s="62">
        <v>6</v>
      </c>
      <c r="G85" s="62"/>
      <c r="H85" s="62"/>
      <c r="I85" s="62"/>
      <c r="J85" s="62"/>
      <c r="K85" s="62"/>
      <c r="L85" s="62"/>
      <c r="M85" s="62"/>
      <c r="N85" s="62"/>
      <c r="O85" s="62"/>
      <c r="P85" s="62"/>
      <c r="Q85" s="62"/>
    </row>
    <row r="86" spans="1:17">
      <c r="A86" s="83"/>
      <c r="B86" s="82"/>
      <c r="C86" s="88" t="s">
        <v>2529</v>
      </c>
      <c r="D86" s="82"/>
      <c r="E86" s="160"/>
      <c r="F86" s="87"/>
      <c r="G86" s="62"/>
      <c r="H86" s="87"/>
      <c r="I86" s="62"/>
      <c r="J86" s="62"/>
      <c r="K86" s="62"/>
      <c r="L86" s="62"/>
      <c r="M86" s="62"/>
      <c r="N86" s="62"/>
      <c r="O86" s="62"/>
      <c r="P86" s="62"/>
      <c r="Q86" s="62"/>
    </row>
    <row r="87" spans="1:17">
      <c r="A87" s="83"/>
      <c r="B87" s="82"/>
      <c r="C87" s="88" t="s">
        <v>2511</v>
      </c>
      <c r="D87" s="82"/>
      <c r="E87" s="160"/>
      <c r="F87" s="87"/>
      <c r="G87" s="62"/>
      <c r="H87" s="87"/>
      <c r="I87" s="62"/>
      <c r="J87" s="62"/>
      <c r="K87" s="62"/>
      <c r="L87" s="62"/>
      <c r="M87" s="62"/>
      <c r="N87" s="62"/>
      <c r="O87" s="62"/>
      <c r="P87" s="62"/>
      <c r="Q87" s="62"/>
    </row>
    <row r="88" spans="1:17" ht="89.25">
      <c r="A88" s="83">
        <v>26</v>
      </c>
      <c r="B88" s="59" t="s">
        <v>506</v>
      </c>
      <c r="C88" s="85" t="s">
        <v>2512</v>
      </c>
      <c r="D88" s="82"/>
      <c r="E88" s="137" t="s">
        <v>57</v>
      </c>
      <c r="F88" s="62">
        <v>1</v>
      </c>
      <c r="G88" s="62"/>
      <c r="H88" s="62"/>
      <c r="I88" s="62"/>
      <c r="J88" s="62"/>
      <c r="K88" s="62"/>
      <c r="L88" s="62"/>
      <c r="M88" s="62"/>
      <c r="N88" s="62"/>
      <c r="O88" s="62"/>
      <c r="P88" s="62"/>
      <c r="Q88" s="62"/>
    </row>
    <row r="89" spans="1:17">
      <c r="A89" s="83"/>
      <c r="B89" s="82"/>
      <c r="C89" s="88" t="s">
        <v>2529</v>
      </c>
      <c r="D89" s="82"/>
      <c r="E89" s="160"/>
      <c r="F89" s="87"/>
      <c r="G89" s="62"/>
      <c r="H89" s="87"/>
      <c r="I89" s="62"/>
      <c r="J89" s="62"/>
      <c r="K89" s="62"/>
      <c r="L89" s="62"/>
      <c r="M89" s="62"/>
      <c r="N89" s="62"/>
      <c r="O89" s="62"/>
      <c r="P89" s="62"/>
      <c r="Q89" s="62"/>
    </row>
    <row r="90" spans="1:17">
      <c r="A90" s="83"/>
      <c r="B90" s="82"/>
      <c r="C90" s="88" t="s">
        <v>2513</v>
      </c>
      <c r="D90" s="82"/>
      <c r="E90" s="160"/>
      <c r="F90" s="87"/>
      <c r="G90" s="62"/>
      <c r="H90" s="87"/>
      <c r="I90" s="62"/>
      <c r="J90" s="62"/>
      <c r="K90" s="62"/>
      <c r="L90" s="62"/>
      <c r="M90" s="62"/>
      <c r="N90" s="62"/>
      <c r="O90" s="62"/>
      <c r="P90" s="62"/>
      <c r="Q90" s="62"/>
    </row>
    <row r="91" spans="1:17" ht="89.25">
      <c r="A91" s="83">
        <v>27</v>
      </c>
      <c r="B91" s="59" t="s">
        <v>506</v>
      </c>
      <c r="C91" s="85" t="s">
        <v>2514</v>
      </c>
      <c r="D91" s="82"/>
      <c r="E91" s="137" t="s">
        <v>57</v>
      </c>
      <c r="F91" s="62">
        <v>8</v>
      </c>
      <c r="G91" s="62"/>
      <c r="H91" s="62"/>
      <c r="I91" s="62"/>
      <c r="J91" s="62"/>
      <c r="K91" s="62"/>
      <c r="L91" s="62"/>
      <c r="M91" s="62"/>
      <c r="N91" s="62"/>
      <c r="O91" s="62"/>
      <c r="P91" s="62"/>
      <c r="Q91" s="62"/>
    </row>
    <row r="92" spans="1:17">
      <c r="A92" s="83"/>
      <c r="B92" s="82"/>
      <c r="C92" s="88" t="s">
        <v>2529</v>
      </c>
      <c r="D92" s="82"/>
      <c r="E92" s="160"/>
      <c r="F92" s="87"/>
      <c r="G92" s="62"/>
      <c r="H92" s="87"/>
      <c r="I92" s="62"/>
      <c r="J92" s="62"/>
      <c r="K92" s="62"/>
      <c r="L92" s="62"/>
      <c r="M92" s="62"/>
      <c r="N92" s="62"/>
      <c r="O92" s="62"/>
      <c r="P92" s="62"/>
      <c r="Q92" s="62"/>
    </row>
    <row r="93" spans="1:17">
      <c r="A93" s="83"/>
      <c r="B93" s="82"/>
      <c r="C93" s="88" t="s">
        <v>2515</v>
      </c>
      <c r="D93" s="82"/>
      <c r="E93" s="160"/>
      <c r="F93" s="87"/>
      <c r="G93" s="62"/>
      <c r="H93" s="87"/>
      <c r="I93" s="62"/>
      <c r="J93" s="62"/>
      <c r="K93" s="62"/>
      <c r="L93" s="62"/>
      <c r="M93" s="62"/>
      <c r="N93" s="62"/>
      <c r="O93" s="62"/>
      <c r="P93" s="62"/>
      <c r="Q93" s="62"/>
    </row>
    <row r="94" spans="1:17" ht="89.25">
      <c r="A94" s="83">
        <v>28</v>
      </c>
      <c r="B94" s="59" t="s">
        <v>506</v>
      </c>
      <c r="C94" s="90" t="s">
        <v>2639</v>
      </c>
      <c r="D94" s="82"/>
      <c r="E94" s="137" t="s">
        <v>57</v>
      </c>
      <c r="F94" s="62">
        <v>138</v>
      </c>
      <c r="G94" s="62"/>
      <c r="H94" s="62"/>
      <c r="I94" s="62"/>
      <c r="J94" s="62"/>
      <c r="K94" s="62"/>
      <c r="L94" s="62"/>
      <c r="M94" s="62"/>
      <c r="N94" s="62"/>
      <c r="O94" s="62"/>
      <c r="P94" s="62"/>
      <c r="Q94" s="62"/>
    </row>
    <row r="95" spans="1:17">
      <c r="A95" s="83"/>
      <c r="B95" s="82"/>
      <c r="C95" s="88" t="s">
        <v>2529</v>
      </c>
      <c r="D95" s="82"/>
      <c r="E95" s="160"/>
      <c r="F95" s="87"/>
      <c r="G95" s="62"/>
      <c r="H95" s="87"/>
      <c r="I95" s="62"/>
      <c r="J95" s="62"/>
      <c r="K95" s="62"/>
      <c r="L95" s="62"/>
      <c r="M95" s="62"/>
      <c r="N95" s="62"/>
      <c r="O95" s="62"/>
      <c r="P95" s="62"/>
      <c r="Q95" s="62"/>
    </row>
    <row r="96" spans="1:17">
      <c r="A96" s="83"/>
      <c r="B96" s="82"/>
      <c r="C96" s="91" t="s">
        <v>2635</v>
      </c>
      <c r="D96" s="82"/>
      <c r="E96" s="160"/>
      <c r="F96" s="87"/>
      <c r="G96" s="62"/>
      <c r="H96" s="87"/>
      <c r="I96" s="62"/>
      <c r="J96" s="62"/>
      <c r="K96" s="62"/>
      <c r="L96" s="62"/>
      <c r="M96" s="62"/>
      <c r="N96" s="62"/>
      <c r="O96" s="62"/>
      <c r="P96" s="62"/>
      <c r="Q96" s="62"/>
    </row>
    <row r="97" spans="1:17" ht="51">
      <c r="A97" s="58">
        <v>29</v>
      </c>
      <c r="B97" s="59" t="s">
        <v>506</v>
      </c>
      <c r="C97" s="92" t="s">
        <v>2594</v>
      </c>
      <c r="D97" s="59"/>
      <c r="E97" s="61" t="s">
        <v>56</v>
      </c>
      <c r="F97" s="62">
        <v>218</v>
      </c>
      <c r="G97" s="62"/>
      <c r="H97" s="62"/>
      <c r="I97" s="62"/>
      <c r="J97" s="62"/>
      <c r="K97" s="62"/>
      <c r="L97" s="62"/>
      <c r="M97" s="62"/>
      <c r="N97" s="62"/>
      <c r="O97" s="62"/>
      <c r="P97" s="62"/>
      <c r="Q97" s="62"/>
    </row>
    <row r="98" spans="1:17">
      <c r="A98" s="83"/>
      <c r="B98" s="82"/>
      <c r="C98" s="88" t="s">
        <v>2529</v>
      </c>
      <c r="D98" s="82"/>
      <c r="E98" s="86"/>
      <c r="F98" s="87"/>
      <c r="G98" s="62"/>
      <c r="H98" s="87"/>
      <c r="I98" s="62"/>
      <c r="J98" s="62"/>
      <c r="K98" s="62"/>
      <c r="L98" s="62"/>
      <c r="M98" s="62"/>
      <c r="N98" s="62"/>
      <c r="O98" s="62"/>
      <c r="P98" s="62"/>
      <c r="Q98" s="62"/>
    </row>
    <row r="99" spans="1:17">
      <c r="A99" s="83"/>
      <c r="B99" s="82"/>
      <c r="C99" s="91" t="s">
        <v>2636</v>
      </c>
      <c r="D99" s="82"/>
      <c r="E99" s="86"/>
      <c r="F99" s="87"/>
      <c r="G99" s="62"/>
      <c r="H99" s="87"/>
      <c r="I99" s="62"/>
      <c r="J99" s="62"/>
      <c r="K99" s="62"/>
      <c r="L99" s="62"/>
      <c r="M99" s="62"/>
      <c r="N99" s="62"/>
      <c r="O99" s="62"/>
      <c r="P99" s="62"/>
      <c r="Q99" s="62"/>
    </row>
    <row r="100" spans="1:17" ht="25.5">
      <c r="A100" s="83">
        <v>30</v>
      </c>
      <c r="B100" s="59" t="s">
        <v>506</v>
      </c>
      <c r="C100" s="90" t="s">
        <v>2637</v>
      </c>
      <c r="D100" s="82"/>
      <c r="E100" s="61" t="s">
        <v>56</v>
      </c>
      <c r="F100" s="62">
        <v>151</v>
      </c>
      <c r="G100" s="62"/>
      <c r="H100" s="62"/>
      <c r="I100" s="62"/>
      <c r="J100" s="62"/>
      <c r="K100" s="62"/>
      <c r="L100" s="62"/>
      <c r="M100" s="62"/>
      <c r="N100" s="62"/>
      <c r="O100" s="62"/>
      <c r="P100" s="62"/>
      <c r="Q100" s="62"/>
    </row>
    <row r="101" spans="1:17">
      <c r="A101" s="83"/>
      <c r="B101" s="82"/>
      <c r="C101" s="88" t="s">
        <v>2529</v>
      </c>
      <c r="D101" s="82"/>
      <c r="E101" s="86"/>
      <c r="F101" s="87"/>
      <c r="G101" s="62"/>
      <c r="H101" s="87"/>
      <c r="I101" s="62"/>
      <c r="J101" s="62"/>
      <c r="K101" s="62"/>
      <c r="L101" s="62"/>
      <c r="M101" s="62"/>
      <c r="N101" s="62"/>
      <c r="O101" s="62"/>
      <c r="P101" s="62"/>
      <c r="Q101" s="62"/>
    </row>
    <row r="102" spans="1:17" ht="38.25">
      <c r="A102" s="83"/>
      <c r="B102" s="82"/>
      <c r="C102" s="91" t="s">
        <v>2519</v>
      </c>
      <c r="D102" s="82"/>
      <c r="E102" s="86"/>
      <c r="F102" s="87"/>
      <c r="G102" s="62"/>
      <c r="H102" s="87"/>
      <c r="I102" s="62"/>
      <c r="J102" s="62"/>
      <c r="K102" s="62"/>
      <c r="L102" s="62"/>
      <c r="M102" s="62"/>
      <c r="N102" s="62"/>
      <c r="O102" s="62"/>
      <c r="P102" s="62"/>
      <c r="Q102" s="62"/>
    </row>
    <row r="103" spans="1:17" ht="38.25">
      <c r="A103" s="83">
        <v>31</v>
      </c>
      <c r="B103" s="59" t="s">
        <v>506</v>
      </c>
      <c r="C103" s="90" t="s">
        <v>2595</v>
      </c>
      <c r="D103" s="82"/>
      <c r="E103" s="86" t="s">
        <v>56</v>
      </c>
      <c r="F103" s="87">
        <v>417.8</v>
      </c>
      <c r="G103" s="62"/>
      <c r="H103" s="62"/>
      <c r="I103" s="62"/>
      <c r="J103" s="62"/>
      <c r="K103" s="62"/>
      <c r="L103" s="62"/>
      <c r="M103" s="62"/>
      <c r="N103" s="62"/>
      <c r="O103" s="62"/>
      <c r="P103" s="62"/>
      <c r="Q103" s="62"/>
    </row>
    <row r="104" spans="1:17" ht="63.75">
      <c r="A104" s="83"/>
      <c r="B104" s="82"/>
      <c r="C104" s="88" t="s">
        <v>2591</v>
      </c>
      <c r="D104" s="82"/>
      <c r="E104" s="86"/>
      <c r="F104" s="87"/>
      <c r="G104" s="62"/>
      <c r="H104" s="87"/>
      <c r="I104" s="62"/>
      <c r="J104" s="62"/>
      <c r="K104" s="62"/>
      <c r="L104" s="62"/>
      <c r="M104" s="62"/>
      <c r="N104" s="62"/>
      <c r="O104" s="62"/>
      <c r="P104" s="62"/>
      <c r="Q104" s="62"/>
    </row>
    <row r="105" spans="1:17" ht="25.5">
      <c r="A105" s="83"/>
      <c r="B105" s="82"/>
      <c r="C105" s="89" t="s">
        <v>2554</v>
      </c>
      <c r="D105" s="82"/>
      <c r="E105" s="86"/>
      <c r="F105" s="87"/>
      <c r="G105" s="62"/>
      <c r="H105" s="87"/>
      <c r="I105" s="62"/>
      <c r="J105" s="62"/>
      <c r="K105" s="62"/>
      <c r="L105" s="62"/>
      <c r="M105" s="62"/>
      <c r="N105" s="62"/>
      <c r="O105" s="62"/>
      <c r="P105" s="62"/>
      <c r="Q105" s="62"/>
    </row>
    <row r="106" spans="1:17">
      <c r="A106" s="83"/>
      <c r="B106" s="82"/>
      <c r="C106" s="88" t="s">
        <v>2431</v>
      </c>
      <c r="D106" s="82"/>
      <c r="E106" s="86"/>
      <c r="F106" s="87"/>
      <c r="G106" s="62"/>
      <c r="H106" s="87"/>
      <c r="I106" s="62"/>
      <c r="J106" s="62"/>
      <c r="K106" s="62"/>
      <c r="L106" s="62"/>
      <c r="M106" s="62"/>
      <c r="N106" s="62"/>
      <c r="O106" s="62"/>
      <c r="P106" s="62"/>
      <c r="Q106" s="62"/>
    </row>
    <row r="107" spans="1:17">
      <c r="A107" s="83">
        <v>33</v>
      </c>
      <c r="B107" s="59" t="s">
        <v>506</v>
      </c>
      <c r="C107" s="85" t="s">
        <v>2427</v>
      </c>
      <c r="D107" s="82"/>
      <c r="E107" s="86" t="s">
        <v>56</v>
      </c>
      <c r="F107" s="87">
        <v>616.59</v>
      </c>
      <c r="G107" s="62"/>
      <c r="H107" s="62"/>
      <c r="I107" s="62"/>
      <c r="J107" s="62"/>
      <c r="K107" s="62"/>
      <c r="L107" s="62"/>
      <c r="M107" s="62"/>
      <c r="N107" s="62"/>
      <c r="O107" s="62"/>
      <c r="P107" s="62"/>
      <c r="Q107" s="62"/>
    </row>
    <row r="108" spans="1:17">
      <c r="A108" s="83">
        <v>34</v>
      </c>
      <c r="B108" s="59" t="s">
        <v>506</v>
      </c>
      <c r="C108" s="85" t="s">
        <v>2428</v>
      </c>
      <c r="D108" s="82"/>
      <c r="E108" s="86" t="s">
        <v>56</v>
      </c>
      <c r="F108" s="87">
        <v>361.12</v>
      </c>
      <c r="G108" s="62"/>
      <c r="H108" s="62"/>
      <c r="I108" s="62"/>
      <c r="J108" s="62"/>
      <c r="K108" s="62"/>
      <c r="L108" s="62"/>
      <c r="M108" s="62"/>
      <c r="N108" s="62"/>
      <c r="O108" s="62"/>
      <c r="P108" s="62"/>
      <c r="Q108" s="62"/>
    </row>
    <row r="109" spans="1:17">
      <c r="A109" s="83">
        <v>35</v>
      </c>
      <c r="B109" s="59" t="s">
        <v>506</v>
      </c>
      <c r="C109" s="85" t="s">
        <v>2427</v>
      </c>
      <c r="D109" s="82"/>
      <c r="E109" s="86" t="s">
        <v>56</v>
      </c>
      <c r="F109" s="87">
        <v>60.39</v>
      </c>
      <c r="G109" s="62"/>
      <c r="H109" s="62"/>
      <c r="I109" s="62"/>
      <c r="J109" s="62"/>
      <c r="K109" s="62"/>
      <c r="L109" s="62"/>
      <c r="M109" s="62"/>
      <c r="N109" s="62"/>
      <c r="O109" s="62"/>
      <c r="P109" s="62"/>
      <c r="Q109" s="62"/>
    </row>
    <row r="110" spans="1:17">
      <c r="A110" s="83">
        <v>36</v>
      </c>
      <c r="B110" s="59" t="s">
        <v>506</v>
      </c>
      <c r="C110" s="85" t="s">
        <v>2428</v>
      </c>
      <c r="D110" s="82"/>
      <c r="E110" s="86" t="s">
        <v>56</v>
      </c>
      <c r="F110" s="87">
        <v>4.88</v>
      </c>
      <c r="G110" s="62"/>
      <c r="H110" s="62"/>
      <c r="I110" s="62"/>
      <c r="J110" s="62"/>
      <c r="K110" s="62"/>
      <c r="L110" s="62"/>
      <c r="M110" s="62"/>
      <c r="N110" s="62"/>
      <c r="O110" s="62"/>
      <c r="P110" s="62"/>
      <c r="Q110" s="62"/>
    </row>
    <row r="111" spans="1:17" ht="25.5">
      <c r="A111" s="83"/>
      <c r="B111" s="82"/>
      <c r="C111" s="89" t="s">
        <v>2555</v>
      </c>
      <c r="D111" s="82"/>
      <c r="E111" s="86"/>
      <c r="F111" s="87"/>
      <c r="G111" s="62"/>
      <c r="H111" s="87"/>
      <c r="I111" s="62"/>
      <c r="J111" s="62"/>
      <c r="K111" s="62"/>
      <c r="L111" s="62"/>
      <c r="M111" s="62"/>
      <c r="N111" s="62"/>
      <c r="O111" s="62"/>
      <c r="P111" s="62"/>
      <c r="Q111" s="62"/>
    </row>
    <row r="112" spans="1:17">
      <c r="A112" s="83"/>
      <c r="B112" s="82"/>
      <c r="C112" s="88" t="s">
        <v>2431</v>
      </c>
      <c r="D112" s="82"/>
      <c r="E112" s="86"/>
      <c r="F112" s="87"/>
      <c r="G112" s="62"/>
      <c r="H112" s="87"/>
      <c r="I112" s="62"/>
      <c r="J112" s="62"/>
      <c r="K112" s="62"/>
      <c r="L112" s="62"/>
      <c r="M112" s="62"/>
      <c r="N112" s="62"/>
      <c r="O112" s="62"/>
      <c r="P112" s="62"/>
      <c r="Q112" s="62"/>
    </row>
    <row r="113" spans="1:17">
      <c r="A113" s="83">
        <v>37</v>
      </c>
      <c r="B113" s="59" t="s">
        <v>506</v>
      </c>
      <c r="C113" s="85" t="s">
        <v>2427</v>
      </c>
      <c r="D113" s="82"/>
      <c r="E113" s="86" t="s">
        <v>56</v>
      </c>
      <c r="F113" s="87">
        <v>101.78</v>
      </c>
      <c r="G113" s="62"/>
      <c r="H113" s="62"/>
      <c r="I113" s="62"/>
      <c r="J113" s="62"/>
      <c r="K113" s="62"/>
      <c r="L113" s="62"/>
      <c r="M113" s="62"/>
      <c r="N113" s="62"/>
      <c r="O113" s="62"/>
      <c r="P113" s="62"/>
      <c r="Q113" s="62"/>
    </row>
    <row r="114" spans="1:17">
      <c r="A114" s="83">
        <v>38</v>
      </c>
      <c r="B114" s="59" t="s">
        <v>506</v>
      </c>
      <c r="C114" s="85" t="s">
        <v>2433</v>
      </c>
      <c r="D114" s="82"/>
      <c r="E114" s="86" t="s">
        <v>56</v>
      </c>
      <c r="F114" s="87">
        <v>57.86</v>
      </c>
      <c r="G114" s="62"/>
      <c r="H114" s="62"/>
      <c r="I114" s="62"/>
      <c r="J114" s="62"/>
      <c r="K114" s="62"/>
      <c r="L114" s="62"/>
      <c r="M114" s="62"/>
      <c r="N114" s="62"/>
      <c r="O114" s="62"/>
      <c r="P114" s="62"/>
      <c r="Q114" s="62"/>
    </row>
    <row r="115" spans="1:17">
      <c r="A115" s="58" t="s">
        <v>28</v>
      </c>
      <c r="B115" s="59"/>
      <c r="C115" s="60"/>
      <c r="D115" s="59"/>
      <c r="E115" s="61"/>
      <c r="F115" s="62"/>
      <c r="G115" s="62">
        <v>0</v>
      </c>
      <c r="H115" s="62"/>
      <c r="I115" s="62">
        <f t="shared" ref="I115" si="5">+ROUND(H115*G115,2)</f>
        <v>0</v>
      </c>
      <c r="J115" s="62">
        <v>0</v>
      </c>
      <c r="K115" s="62">
        <v>0</v>
      </c>
      <c r="L115" s="62">
        <f t="shared" ref="L115" si="6">+I115+J115+K115</f>
        <v>0</v>
      </c>
      <c r="M115" s="62">
        <f t="shared" ref="M115" si="7">+ROUND(G115*$F115,2)</f>
        <v>0</v>
      </c>
      <c r="N115" s="62">
        <f t="shared" ref="N115:P115" si="8">+ROUND(I115*$F115,2)</f>
        <v>0</v>
      </c>
      <c r="O115" s="62">
        <f t="shared" si="8"/>
        <v>0</v>
      </c>
      <c r="P115" s="62">
        <f t="shared" si="8"/>
        <v>0</v>
      </c>
      <c r="Q115" s="62">
        <f t="shared" ref="Q115" si="9">+N115+O115+P115</f>
        <v>0</v>
      </c>
    </row>
    <row r="116" spans="1:17">
      <c r="A116" s="63"/>
      <c r="B116" s="63"/>
      <c r="C116" s="64" t="s">
        <v>52</v>
      </c>
      <c r="D116" s="63"/>
      <c r="E116" s="63"/>
      <c r="F116" s="65"/>
      <c r="G116" s="65"/>
      <c r="H116" s="65"/>
      <c r="I116" s="65"/>
      <c r="J116" s="65"/>
      <c r="K116" s="65"/>
      <c r="L116" s="65"/>
      <c r="M116" s="65">
        <f>SUM(M9:M115)</f>
        <v>0</v>
      </c>
      <c r="N116" s="65">
        <f>SUM(N9:N115)</f>
        <v>0</v>
      </c>
      <c r="O116" s="65">
        <f>SUM(O9:O115)</f>
        <v>0</v>
      </c>
      <c r="P116" s="65">
        <f>SUM(P9:P115)</f>
        <v>0</v>
      </c>
      <c r="Q116" s="65">
        <f>SUM(Q9:Q115)</f>
        <v>0</v>
      </c>
    </row>
    <row r="117" spans="1:17">
      <c r="A117" s="66"/>
      <c r="B117" s="66"/>
      <c r="C117" s="92" t="s">
        <v>2198</v>
      </c>
      <c r="D117" s="66"/>
      <c r="E117" s="66" t="s">
        <v>60</v>
      </c>
      <c r="F117" s="127">
        <f>' 1-1'!$F$35</f>
        <v>0</v>
      </c>
      <c r="G117" s="68"/>
      <c r="H117" s="68"/>
      <c r="I117" s="68"/>
      <c r="J117" s="68"/>
      <c r="K117" s="68"/>
      <c r="L117" s="68"/>
      <c r="M117" s="68"/>
      <c r="N117" s="68"/>
      <c r="O117" s="62">
        <f>ROUND(O116*F117%,2)</f>
        <v>0</v>
      </c>
      <c r="P117" s="68"/>
      <c r="Q117" s="62">
        <f>O117</f>
        <v>0</v>
      </c>
    </row>
    <row r="118" spans="1:17">
      <c r="A118" s="63"/>
      <c r="B118" s="63"/>
      <c r="C118" s="64" t="s">
        <v>2526</v>
      </c>
      <c r="D118" s="63"/>
      <c r="E118" s="63" t="s">
        <v>61</v>
      </c>
      <c r="F118" s="65"/>
      <c r="G118" s="65"/>
      <c r="H118" s="65"/>
      <c r="I118" s="65"/>
      <c r="J118" s="65"/>
      <c r="K118" s="65"/>
      <c r="L118" s="65"/>
      <c r="M118" s="65">
        <f t="shared" ref="M118:Q118" si="10">SUM(M116:M117)</f>
        <v>0</v>
      </c>
      <c r="N118" s="65">
        <f t="shared" si="10"/>
        <v>0</v>
      </c>
      <c r="O118" s="65">
        <f t="shared" si="10"/>
        <v>0</v>
      </c>
      <c r="P118" s="65">
        <f t="shared" si="10"/>
        <v>0</v>
      </c>
      <c r="Q118" s="65">
        <f t="shared" si="10"/>
        <v>0</v>
      </c>
    </row>
  </sheetData>
  <autoFilter ref="A9:Q118"/>
  <mergeCells count="8">
    <mergeCell ref="G7:L7"/>
    <mergeCell ref="M7:Q7"/>
    <mergeCell ref="A7:A8"/>
    <mergeCell ref="B7:B8"/>
    <mergeCell ref="C7:C8"/>
    <mergeCell ref="D7:D8"/>
    <mergeCell ref="E7:E8"/>
    <mergeCell ref="F7:F8"/>
  </mergeCells>
  <conditionalFormatting sqref="C13:C110">
    <cfRule type="expression" dxfId="76" priority="10" stopIfTrue="1">
      <formula>#REF!="tx"</formula>
    </cfRule>
  </conditionalFormatting>
  <conditionalFormatting sqref="C111:C114">
    <cfRule type="expression" dxfId="75" priority="8" stopIfTrue="1">
      <formula>#REF!="tx"</formula>
    </cfRule>
  </conditionalFormatting>
  <conditionalFormatting sqref="C115 C9:C11">
    <cfRule type="expression" dxfId="74" priority="409" stopIfTrue="1">
      <formula>#REF!="tx"</formula>
    </cfRule>
  </conditionalFormatting>
  <printOptions horizontalCentered="1"/>
  <pageMargins left="0.39" right="0.39" top="0.74" bottom="0.47" header="0.3" footer="0.3"/>
  <pageSetup paperSize="9" scale="85"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20" stopIfTrue="1" id="{3FD5AF34-2B71-479B-9208-6ABFB9E0FFAE}">
            <xm:f>' 1-9-18'!#REF!="tx"</xm:f>
            <x14:dxf>
              <font>
                <b/>
                <i val="0"/>
                <strike val="0"/>
                <color rgb="FF800080"/>
              </font>
            </x14:dxf>
          </x14:cfRule>
          <xm:sqref>C12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3">
    <pageSetUpPr fitToPage="1"/>
  </sheetPr>
  <dimension ref="A1:Q122"/>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Row="1" outlineLevelCol="1"/>
  <cols>
    <col min="1" max="1" width="5.42578125" style="44" customWidth="1"/>
    <col min="2" max="2" width="8.5703125" style="44" bestFit="1" customWidth="1" outlineLevel="1"/>
    <col min="3" max="3" width="48" style="69" customWidth="1"/>
    <col min="4" max="4" width="48.28515625" style="44" hidden="1" customWidth="1" outlineLevel="1"/>
    <col min="5" max="5" width="5.28515625" style="44" customWidth="1" collapsed="1"/>
    <col min="6" max="6" width="9.140625" style="44" customWidth="1"/>
    <col min="7" max="7" width="8.28515625" style="44" customWidth="1"/>
    <col min="8" max="8" width="7.5703125" style="44" customWidth="1"/>
    <col min="9" max="9" width="9.4257812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2582</v>
      </c>
      <c r="D1" s="49"/>
      <c r="E1" s="48"/>
      <c r="F1" s="48"/>
      <c r="G1" s="48"/>
      <c r="H1" s="48"/>
      <c r="I1" s="48"/>
      <c r="J1" s="48"/>
      <c r="K1" s="48"/>
      <c r="L1" s="48"/>
      <c r="M1" s="48"/>
      <c r="N1" s="48"/>
      <c r="O1" s="48"/>
      <c r="P1" s="48"/>
      <c r="Q1" s="48"/>
    </row>
    <row r="2" spans="1:17" outlineLevel="1">
      <c r="A2" s="53" t="s">
        <v>2846</v>
      </c>
      <c r="B2" s="194"/>
      <c r="C2" s="195"/>
      <c r="D2" s="51"/>
      <c r="E2" s="51"/>
      <c r="F2" s="51"/>
      <c r="G2" s="51"/>
      <c r="H2" s="51"/>
      <c r="I2" s="51"/>
      <c r="J2" s="51"/>
      <c r="K2" s="51"/>
      <c r="L2" s="51"/>
      <c r="M2" s="51"/>
      <c r="N2" s="51"/>
      <c r="O2" s="51"/>
      <c r="P2" s="51"/>
      <c r="Q2" s="51"/>
    </row>
    <row r="3" spans="1:17" outlineLevel="1">
      <c r="A3" s="196" t="s">
        <v>2847</v>
      </c>
      <c r="B3" s="51"/>
      <c r="C3" s="52"/>
      <c r="D3" s="51"/>
      <c r="E3" s="51"/>
      <c r="F3" s="51"/>
      <c r="G3" s="51"/>
      <c r="H3" s="51"/>
      <c r="I3" s="51"/>
      <c r="J3" s="51"/>
      <c r="K3" s="51"/>
      <c r="L3" s="51"/>
      <c r="M3" s="51"/>
      <c r="N3" s="51"/>
      <c r="O3" s="51"/>
      <c r="P3" s="51"/>
      <c r="Q3" s="51"/>
    </row>
    <row r="4" spans="1:17" outlineLevel="1">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outlineLevel="1">
      <c r="A6" s="50" t="s">
        <v>265</v>
      </c>
      <c r="B6" s="51"/>
      <c r="C6" s="52"/>
      <c r="D6" s="51"/>
      <c r="E6" s="51"/>
      <c r="F6" s="51"/>
      <c r="G6" s="51"/>
      <c r="H6" s="51"/>
      <c r="I6" s="51"/>
      <c r="J6" s="51"/>
      <c r="K6" s="51"/>
      <c r="L6" s="51"/>
      <c r="M6" s="51"/>
      <c r="N6" s="51"/>
      <c r="O6" s="51"/>
      <c r="P6" s="57" t="s">
        <v>62</v>
      </c>
      <c r="Q6" s="104">
        <f>Q122</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c r="G9" s="62">
        <v>0</v>
      </c>
      <c r="H9" s="62"/>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572</v>
      </c>
      <c r="D10" s="59"/>
      <c r="E10" s="61"/>
      <c r="F10" s="62"/>
      <c r="G10" s="62">
        <v>0</v>
      </c>
      <c r="H10" s="62"/>
      <c r="I10" s="62">
        <f t="shared" ref="I10:I15" si="0">+ROUND(H10*G10,2)</f>
        <v>0</v>
      </c>
      <c r="J10" s="62">
        <v>0</v>
      </c>
      <c r="K10" s="62">
        <v>0</v>
      </c>
      <c r="L10" s="62">
        <f t="shared" ref="L10:L15" si="1">+I10+J10+K10</f>
        <v>0</v>
      </c>
      <c r="M10" s="62">
        <f t="shared" ref="M10:M15" si="2">+ROUND(G10*$F10,2)</f>
        <v>0</v>
      </c>
      <c r="N10" s="62">
        <f t="shared" ref="N10:P15" si="3">+ROUND(I10*$F10,2)</f>
        <v>0</v>
      </c>
      <c r="O10" s="62">
        <f t="shared" si="3"/>
        <v>0</v>
      </c>
      <c r="P10" s="62">
        <f t="shared" si="3"/>
        <v>0</v>
      </c>
      <c r="Q10" s="62">
        <f t="shared" ref="Q10:Q15" si="4">+N10+O10+P10</f>
        <v>0</v>
      </c>
    </row>
    <row r="11" spans="1:17" ht="25.5">
      <c r="A11" s="58" t="s">
        <v>28</v>
      </c>
      <c r="B11" s="59"/>
      <c r="C11" s="75" t="s">
        <v>573</v>
      </c>
      <c r="D11" s="59"/>
      <c r="E11" s="61"/>
      <c r="F11" s="62"/>
      <c r="G11" s="62">
        <v>0</v>
      </c>
      <c r="H11" s="62"/>
      <c r="I11" s="62">
        <f t="shared" si="0"/>
        <v>0</v>
      </c>
      <c r="J11" s="62">
        <v>0</v>
      </c>
      <c r="K11" s="62">
        <v>0</v>
      </c>
      <c r="L11" s="62">
        <f t="shared" si="1"/>
        <v>0</v>
      </c>
      <c r="M11" s="62">
        <f t="shared" si="2"/>
        <v>0</v>
      </c>
      <c r="N11" s="62">
        <f t="shared" si="3"/>
        <v>0</v>
      </c>
      <c r="O11" s="62">
        <f t="shared" si="3"/>
        <v>0</v>
      </c>
      <c r="P11" s="62">
        <f t="shared" si="3"/>
        <v>0</v>
      </c>
      <c r="Q11" s="62">
        <f t="shared" si="4"/>
        <v>0</v>
      </c>
    </row>
    <row r="12" spans="1:17" ht="153">
      <c r="A12" s="83"/>
      <c r="B12" s="82"/>
      <c r="C12" s="159" t="s">
        <v>2616</v>
      </c>
      <c r="D12" s="82"/>
      <c r="E12" s="86"/>
      <c r="F12" s="87"/>
      <c r="G12" s="62">
        <v>0</v>
      </c>
      <c r="H12" s="62"/>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t="s">
        <v>28</v>
      </c>
      <c r="B13" s="59"/>
      <c r="C13" s="93" t="s">
        <v>2465</v>
      </c>
      <c r="D13" s="60"/>
      <c r="E13" s="61"/>
      <c r="F13" s="62"/>
      <c r="G13" s="62">
        <v>0</v>
      </c>
      <c r="H13" s="62"/>
      <c r="I13" s="62">
        <f t="shared" si="0"/>
        <v>0</v>
      </c>
      <c r="J13" s="62">
        <v>0</v>
      </c>
      <c r="K13" s="62">
        <v>0</v>
      </c>
      <c r="L13" s="62">
        <f t="shared" si="1"/>
        <v>0</v>
      </c>
      <c r="M13" s="62">
        <f t="shared" si="2"/>
        <v>0</v>
      </c>
      <c r="N13" s="62">
        <f t="shared" si="3"/>
        <v>0</v>
      </c>
      <c r="O13" s="62">
        <f t="shared" si="3"/>
        <v>0</v>
      </c>
      <c r="P13" s="62">
        <f t="shared" si="3"/>
        <v>0</v>
      </c>
      <c r="Q13" s="62">
        <f t="shared" si="4"/>
        <v>0</v>
      </c>
    </row>
    <row r="14" spans="1:17">
      <c r="A14" s="83"/>
      <c r="B14" s="82"/>
      <c r="C14" s="88" t="s">
        <v>2531</v>
      </c>
      <c r="D14" s="85"/>
      <c r="E14" s="86"/>
      <c r="F14" s="87"/>
      <c r="G14" s="62">
        <v>0</v>
      </c>
      <c r="H14" s="87"/>
      <c r="I14" s="62">
        <f t="shared" si="0"/>
        <v>0</v>
      </c>
      <c r="J14" s="62">
        <v>0</v>
      </c>
      <c r="K14" s="62">
        <v>0</v>
      </c>
      <c r="L14" s="62">
        <f t="shared" si="1"/>
        <v>0</v>
      </c>
      <c r="M14" s="62">
        <f t="shared" si="2"/>
        <v>0</v>
      </c>
      <c r="N14" s="62">
        <f t="shared" si="3"/>
        <v>0</v>
      </c>
      <c r="O14" s="62">
        <f t="shared" si="3"/>
        <v>0</v>
      </c>
      <c r="P14" s="62">
        <f t="shared" si="3"/>
        <v>0</v>
      </c>
      <c r="Q14" s="62">
        <f t="shared" si="4"/>
        <v>0</v>
      </c>
    </row>
    <row r="15" spans="1:17">
      <c r="A15" s="83"/>
      <c r="B15" s="82"/>
      <c r="C15" s="88" t="s">
        <v>2450</v>
      </c>
      <c r="D15" s="85"/>
      <c r="E15" s="86"/>
      <c r="F15" s="87"/>
      <c r="G15" s="62">
        <v>0</v>
      </c>
      <c r="H15" s="87"/>
      <c r="I15" s="62">
        <f t="shared" si="0"/>
        <v>0</v>
      </c>
      <c r="J15" s="62">
        <v>0</v>
      </c>
      <c r="K15" s="62">
        <v>0</v>
      </c>
      <c r="L15" s="62">
        <f t="shared" si="1"/>
        <v>0</v>
      </c>
      <c r="M15" s="62">
        <f t="shared" si="2"/>
        <v>0</v>
      </c>
      <c r="N15" s="62">
        <f t="shared" si="3"/>
        <v>0</v>
      </c>
      <c r="O15" s="62">
        <f t="shared" si="3"/>
        <v>0</v>
      </c>
      <c r="P15" s="62">
        <f t="shared" si="3"/>
        <v>0</v>
      </c>
      <c r="Q15" s="62">
        <f t="shared" si="4"/>
        <v>0</v>
      </c>
    </row>
    <row r="16" spans="1:17" ht="89.25">
      <c r="A16" s="58">
        <v>1</v>
      </c>
      <c r="B16" s="59" t="s">
        <v>506</v>
      </c>
      <c r="C16" s="92" t="s">
        <v>2592</v>
      </c>
      <c r="D16" s="60"/>
      <c r="E16" s="61" t="s">
        <v>56</v>
      </c>
      <c r="F16" s="62">
        <v>2361.2600000000002</v>
      </c>
      <c r="G16" s="62"/>
      <c r="H16" s="62"/>
      <c r="I16" s="62"/>
      <c r="J16" s="62"/>
      <c r="K16" s="62"/>
      <c r="L16" s="62"/>
      <c r="M16" s="62"/>
      <c r="N16" s="62"/>
      <c r="O16" s="62"/>
      <c r="P16" s="62"/>
      <c r="Q16" s="62"/>
    </row>
    <row r="17" spans="1:17">
      <c r="A17" s="83"/>
      <c r="B17" s="82"/>
      <c r="C17" s="88" t="s">
        <v>2531</v>
      </c>
      <c r="D17" s="82"/>
      <c r="E17" s="86"/>
      <c r="F17" s="87"/>
      <c r="G17" s="62"/>
      <c r="H17" s="87"/>
      <c r="I17" s="62"/>
      <c r="J17" s="62"/>
      <c r="K17" s="62"/>
      <c r="L17" s="62"/>
      <c r="M17" s="62"/>
      <c r="N17" s="62"/>
      <c r="O17" s="62"/>
      <c r="P17" s="62"/>
      <c r="Q17" s="62"/>
    </row>
    <row r="18" spans="1:17" ht="25.5">
      <c r="A18" s="83"/>
      <c r="B18" s="82"/>
      <c r="C18" s="91" t="s">
        <v>2453</v>
      </c>
      <c r="D18" s="82"/>
      <c r="E18" s="86"/>
      <c r="F18" s="87"/>
      <c r="G18" s="62"/>
      <c r="H18" s="87"/>
      <c r="I18" s="62"/>
      <c r="J18" s="62"/>
      <c r="K18" s="62"/>
      <c r="L18" s="62"/>
      <c r="M18" s="62"/>
      <c r="N18" s="62"/>
      <c r="O18" s="62"/>
      <c r="P18" s="62"/>
      <c r="Q18" s="62"/>
    </row>
    <row r="19" spans="1:17" ht="102">
      <c r="A19" s="58">
        <v>2</v>
      </c>
      <c r="B19" s="59" t="s">
        <v>506</v>
      </c>
      <c r="C19" s="92" t="s">
        <v>2593</v>
      </c>
      <c r="D19" s="59"/>
      <c r="E19" s="61" t="s">
        <v>56</v>
      </c>
      <c r="F19" s="62">
        <v>1221.57</v>
      </c>
      <c r="G19" s="62"/>
      <c r="H19" s="62"/>
      <c r="I19" s="62"/>
      <c r="J19" s="62"/>
      <c r="K19" s="62"/>
      <c r="L19" s="62"/>
      <c r="M19" s="62"/>
      <c r="N19" s="62"/>
      <c r="O19" s="62"/>
      <c r="P19" s="62"/>
      <c r="Q19" s="62"/>
    </row>
    <row r="20" spans="1:17">
      <c r="A20" s="83"/>
      <c r="B20" s="82"/>
      <c r="C20" s="88" t="s">
        <v>2531</v>
      </c>
      <c r="D20" s="82"/>
      <c r="E20" s="86"/>
      <c r="F20" s="87"/>
      <c r="G20" s="62"/>
      <c r="H20" s="87"/>
      <c r="I20" s="62"/>
      <c r="J20" s="62"/>
      <c r="K20" s="62"/>
      <c r="L20" s="62"/>
      <c r="M20" s="62"/>
      <c r="N20" s="62"/>
      <c r="O20" s="62"/>
      <c r="P20" s="62"/>
      <c r="Q20" s="62"/>
    </row>
    <row r="21" spans="1:17" ht="25.5">
      <c r="A21" s="83"/>
      <c r="B21" s="82"/>
      <c r="C21" s="91" t="s">
        <v>2454</v>
      </c>
      <c r="D21" s="82"/>
      <c r="E21" s="86"/>
      <c r="F21" s="87"/>
      <c r="G21" s="62"/>
      <c r="H21" s="87"/>
      <c r="I21" s="62"/>
      <c r="J21" s="62"/>
      <c r="K21" s="62"/>
      <c r="L21" s="62"/>
      <c r="M21" s="62"/>
      <c r="N21" s="62"/>
      <c r="O21" s="62"/>
      <c r="P21" s="62"/>
      <c r="Q21" s="62"/>
    </row>
    <row r="22" spans="1:17" ht="178.5">
      <c r="A22" s="83">
        <v>3</v>
      </c>
      <c r="B22" s="59" t="s">
        <v>506</v>
      </c>
      <c r="C22" s="90" t="s">
        <v>2455</v>
      </c>
      <c r="D22" s="82"/>
      <c r="E22" s="61" t="s">
        <v>56</v>
      </c>
      <c r="F22" s="62">
        <v>85.5</v>
      </c>
      <c r="G22" s="62"/>
      <c r="H22" s="62"/>
      <c r="I22" s="62"/>
      <c r="J22" s="62"/>
      <c r="K22" s="62"/>
      <c r="L22" s="62"/>
      <c r="M22" s="62"/>
      <c r="N22" s="62"/>
      <c r="O22" s="62"/>
      <c r="P22" s="62"/>
      <c r="Q22" s="62"/>
    </row>
    <row r="23" spans="1:17">
      <c r="A23" s="83"/>
      <c r="B23" s="82"/>
      <c r="C23" s="88" t="s">
        <v>2531</v>
      </c>
      <c r="D23" s="82"/>
      <c r="E23" s="86"/>
      <c r="F23" s="87"/>
      <c r="G23" s="62"/>
      <c r="H23" s="87"/>
      <c r="I23" s="62"/>
      <c r="J23" s="62"/>
      <c r="K23" s="62"/>
      <c r="L23" s="62"/>
      <c r="M23" s="62"/>
      <c r="N23" s="62"/>
      <c r="O23" s="62"/>
      <c r="P23" s="62"/>
      <c r="Q23" s="62"/>
    </row>
    <row r="24" spans="1:17">
      <c r="A24" s="83"/>
      <c r="B24" s="82"/>
      <c r="C24" s="91" t="s">
        <v>2456</v>
      </c>
      <c r="D24" s="82"/>
      <c r="E24" s="86"/>
      <c r="F24" s="87"/>
      <c r="G24" s="62"/>
      <c r="H24" s="87"/>
      <c r="I24" s="62"/>
      <c r="J24" s="62"/>
      <c r="K24" s="62"/>
      <c r="L24" s="62"/>
      <c r="M24" s="62"/>
      <c r="N24" s="62"/>
      <c r="O24" s="62"/>
      <c r="P24" s="62"/>
      <c r="Q24" s="62"/>
    </row>
    <row r="25" spans="1:17" ht="63.75">
      <c r="A25" s="83">
        <v>4</v>
      </c>
      <c r="B25" s="59" t="s">
        <v>506</v>
      </c>
      <c r="C25" s="90" t="s">
        <v>2457</v>
      </c>
      <c r="D25" s="82"/>
      <c r="E25" s="61" t="s">
        <v>56</v>
      </c>
      <c r="F25" s="62">
        <v>60.04</v>
      </c>
      <c r="G25" s="62"/>
      <c r="H25" s="62"/>
      <c r="I25" s="127"/>
      <c r="J25" s="62"/>
      <c r="K25" s="62"/>
      <c r="L25" s="62"/>
      <c r="M25" s="62"/>
      <c r="N25" s="62"/>
      <c r="O25" s="62"/>
      <c r="P25" s="62"/>
      <c r="Q25" s="62"/>
    </row>
    <row r="26" spans="1:17">
      <c r="A26" s="83"/>
      <c r="B26" s="82"/>
      <c r="C26" s="88" t="s">
        <v>2531</v>
      </c>
      <c r="D26" s="82"/>
      <c r="E26" s="86"/>
      <c r="F26" s="87"/>
      <c r="G26" s="62"/>
      <c r="H26" s="87"/>
      <c r="I26" s="62"/>
      <c r="J26" s="62"/>
      <c r="K26" s="62"/>
      <c r="L26" s="62"/>
      <c r="M26" s="62"/>
      <c r="N26" s="62"/>
      <c r="O26" s="62"/>
      <c r="P26" s="62"/>
      <c r="Q26" s="62"/>
    </row>
    <row r="27" spans="1:17">
      <c r="A27" s="83"/>
      <c r="B27" s="82"/>
      <c r="C27" s="91" t="s">
        <v>2458</v>
      </c>
      <c r="D27" s="82"/>
      <c r="E27" s="86"/>
      <c r="F27" s="87"/>
      <c r="G27" s="62"/>
      <c r="H27" s="87"/>
      <c r="I27" s="62"/>
      <c r="J27" s="62"/>
      <c r="K27" s="62"/>
      <c r="L27" s="62"/>
      <c r="M27" s="62"/>
      <c r="N27" s="62"/>
      <c r="O27" s="62"/>
      <c r="P27" s="62"/>
      <c r="Q27" s="62"/>
    </row>
    <row r="28" spans="1:17" ht="89.25">
      <c r="A28" s="83">
        <v>5</v>
      </c>
      <c r="B28" s="59" t="s">
        <v>506</v>
      </c>
      <c r="C28" s="90" t="s">
        <v>2459</v>
      </c>
      <c r="D28" s="82"/>
      <c r="E28" s="61" t="s">
        <v>56</v>
      </c>
      <c r="F28" s="127">
        <v>59</v>
      </c>
      <c r="G28" s="62"/>
      <c r="H28" s="62"/>
      <c r="I28" s="127"/>
      <c r="J28" s="62"/>
      <c r="K28" s="62"/>
      <c r="L28" s="62"/>
      <c r="M28" s="62"/>
      <c r="N28" s="62"/>
      <c r="O28" s="62"/>
      <c r="P28" s="62"/>
      <c r="Q28" s="62"/>
    </row>
    <row r="29" spans="1:17">
      <c r="A29" s="83"/>
      <c r="B29" s="82"/>
      <c r="C29" s="88" t="s">
        <v>2531</v>
      </c>
      <c r="D29" s="82"/>
      <c r="E29" s="86"/>
      <c r="F29" s="87"/>
      <c r="G29" s="62"/>
      <c r="H29" s="87"/>
      <c r="I29" s="62"/>
      <c r="J29" s="62"/>
      <c r="K29" s="62"/>
      <c r="L29" s="62"/>
      <c r="M29" s="62"/>
      <c r="N29" s="62"/>
      <c r="O29" s="62"/>
      <c r="P29" s="62"/>
      <c r="Q29" s="62"/>
    </row>
    <row r="30" spans="1:17">
      <c r="A30" s="83"/>
      <c r="B30" s="82"/>
      <c r="C30" s="91" t="s">
        <v>2460</v>
      </c>
      <c r="D30" s="82"/>
      <c r="E30" s="86"/>
      <c r="F30" s="87"/>
      <c r="G30" s="62"/>
      <c r="H30" s="87"/>
      <c r="I30" s="62"/>
      <c r="J30" s="62"/>
      <c r="K30" s="62"/>
      <c r="L30" s="62"/>
      <c r="M30" s="62"/>
      <c r="N30" s="62"/>
      <c r="O30" s="62"/>
      <c r="P30" s="62"/>
      <c r="Q30" s="62"/>
    </row>
    <row r="31" spans="1:17" ht="76.5">
      <c r="A31" s="83">
        <v>6</v>
      </c>
      <c r="B31" s="59" t="s">
        <v>506</v>
      </c>
      <c r="C31" s="90" t="s">
        <v>2461</v>
      </c>
      <c r="D31" s="82"/>
      <c r="E31" s="61" t="s">
        <v>56</v>
      </c>
      <c r="F31" s="62">
        <v>93.1</v>
      </c>
      <c r="G31" s="62"/>
      <c r="H31" s="62"/>
      <c r="I31" s="62"/>
      <c r="J31" s="62"/>
      <c r="K31" s="62"/>
      <c r="L31" s="62"/>
      <c r="M31" s="62"/>
      <c r="N31" s="62"/>
      <c r="O31" s="62"/>
      <c r="P31" s="62"/>
      <c r="Q31" s="62"/>
    </row>
    <row r="32" spans="1:17">
      <c r="A32" s="83"/>
      <c r="B32" s="82"/>
      <c r="C32" s="88" t="s">
        <v>2531</v>
      </c>
      <c r="D32" s="82"/>
      <c r="E32" s="86"/>
      <c r="F32" s="87"/>
      <c r="G32" s="62"/>
      <c r="H32" s="87"/>
      <c r="I32" s="62"/>
      <c r="J32" s="62"/>
      <c r="K32" s="62"/>
      <c r="L32" s="62"/>
      <c r="M32" s="62"/>
      <c r="N32" s="62"/>
      <c r="O32" s="62"/>
      <c r="P32" s="62"/>
      <c r="Q32" s="62"/>
    </row>
    <row r="33" spans="1:17">
      <c r="A33" s="83"/>
      <c r="B33" s="82"/>
      <c r="C33" s="91" t="s">
        <v>2462</v>
      </c>
      <c r="D33" s="82"/>
      <c r="E33" s="86"/>
      <c r="F33" s="87"/>
      <c r="G33" s="62"/>
      <c r="H33" s="87"/>
      <c r="I33" s="62"/>
      <c r="J33" s="62"/>
      <c r="K33" s="62"/>
      <c r="L33" s="62"/>
      <c r="M33" s="62"/>
      <c r="N33" s="62"/>
      <c r="O33" s="62"/>
      <c r="P33" s="62"/>
      <c r="Q33" s="62"/>
    </row>
    <row r="34" spans="1:17" ht="25.5">
      <c r="A34" s="83">
        <v>7</v>
      </c>
      <c r="B34" s="59" t="s">
        <v>506</v>
      </c>
      <c r="C34" s="90" t="s">
        <v>2463</v>
      </c>
      <c r="D34" s="82"/>
      <c r="E34" s="137" t="s">
        <v>57</v>
      </c>
      <c r="F34" s="62">
        <v>5</v>
      </c>
      <c r="G34" s="62"/>
      <c r="H34" s="62"/>
      <c r="I34" s="62"/>
      <c r="J34" s="62"/>
      <c r="K34" s="62"/>
      <c r="L34" s="62"/>
      <c r="M34" s="62"/>
      <c r="N34" s="62"/>
      <c r="O34" s="62"/>
      <c r="P34" s="62"/>
      <c r="Q34" s="62"/>
    </row>
    <row r="35" spans="1:17">
      <c r="A35" s="83"/>
      <c r="B35" s="82"/>
      <c r="C35" s="90"/>
      <c r="D35" s="82"/>
      <c r="E35" s="160"/>
      <c r="F35" s="87"/>
      <c r="G35" s="62"/>
      <c r="H35" s="87"/>
      <c r="I35" s="62"/>
      <c r="J35" s="62"/>
      <c r="K35" s="62"/>
      <c r="L35" s="62"/>
      <c r="M35" s="62"/>
      <c r="N35" s="62"/>
      <c r="O35" s="62"/>
      <c r="P35" s="62"/>
      <c r="Q35" s="62"/>
    </row>
    <row r="36" spans="1:17">
      <c r="A36" s="83"/>
      <c r="B36" s="82"/>
      <c r="C36" s="94" t="s">
        <v>2466</v>
      </c>
      <c r="D36" s="82"/>
      <c r="E36" s="86"/>
      <c r="F36" s="87"/>
      <c r="G36" s="62"/>
      <c r="H36" s="87"/>
      <c r="I36" s="62"/>
      <c r="J36" s="62"/>
      <c r="K36" s="62"/>
      <c r="L36" s="62"/>
      <c r="M36" s="62"/>
      <c r="N36" s="62"/>
      <c r="O36" s="62"/>
      <c r="P36" s="62"/>
      <c r="Q36" s="62"/>
    </row>
    <row r="37" spans="1:17">
      <c r="A37" s="83"/>
      <c r="B37" s="82"/>
      <c r="C37" s="88" t="s">
        <v>2531</v>
      </c>
      <c r="D37" s="82"/>
      <c r="E37" s="86"/>
      <c r="F37" s="87"/>
      <c r="G37" s="62"/>
      <c r="H37" s="87"/>
      <c r="I37" s="62"/>
      <c r="J37" s="62"/>
      <c r="K37" s="62"/>
      <c r="L37" s="62"/>
      <c r="M37" s="62"/>
      <c r="N37" s="62"/>
      <c r="O37" s="62"/>
      <c r="P37" s="62"/>
      <c r="Q37" s="62"/>
    </row>
    <row r="38" spans="1:17">
      <c r="A38" s="83"/>
      <c r="B38" s="82"/>
      <c r="C38" s="91" t="s">
        <v>2464</v>
      </c>
      <c r="D38" s="82"/>
      <c r="E38" s="86"/>
      <c r="F38" s="87"/>
      <c r="G38" s="62"/>
      <c r="H38" s="87"/>
      <c r="I38" s="62"/>
      <c r="J38" s="62"/>
      <c r="K38" s="62"/>
      <c r="L38" s="62"/>
      <c r="M38" s="62"/>
      <c r="N38" s="62"/>
      <c r="O38" s="62"/>
      <c r="P38" s="62"/>
      <c r="Q38" s="62"/>
    </row>
    <row r="39" spans="1:17" ht="89.25">
      <c r="A39" s="83">
        <v>8</v>
      </c>
      <c r="B39" s="59" t="s">
        <v>506</v>
      </c>
      <c r="C39" s="90" t="s">
        <v>2467</v>
      </c>
      <c r="D39" s="82"/>
      <c r="E39" s="61" t="s">
        <v>56</v>
      </c>
      <c r="F39" s="62">
        <v>299.10000000000002</v>
      </c>
      <c r="G39" s="62"/>
      <c r="H39" s="62"/>
      <c r="I39" s="127"/>
      <c r="J39" s="62"/>
      <c r="K39" s="62"/>
      <c r="L39" s="62"/>
      <c r="M39" s="62"/>
      <c r="N39" s="62"/>
      <c r="O39" s="62"/>
      <c r="P39" s="62"/>
      <c r="Q39" s="62"/>
    </row>
    <row r="40" spans="1:17">
      <c r="A40" s="83"/>
      <c r="B40" s="82"/>
      <c r="C40" s="88" t="s">
        <v>2531</v>
      </c>
      <c r="D40" s="82"/>
      <c r="E40" s="86"/>
      <c r="F40" s="87"/>
      <c r="G40" s="62"/>
      <c r="H40" s="87"/>
      <c r="I40" s="62"/>
      <c r="J40" s="62"/>
      <c r="K40" s="62"/>
      <c r="L40" s="62"/>
      <c r="M40" s="62"/>
      <c r="N40" s="62"/>
      <c r="O40" s="62"/>
      <c r="P40" s="62"/>
      <c r="Q40" s="62"/>
    </row>
    <row r="41" spans="1:17" ht="25.5">
      <c r="A41" s="83"/>
      <c r="B41" s="82"/>
      <c r="C41" s="91" t="s">
        <v>2468</v>
      </c>
      <c r="D41" s="82"/>
      <c r="E41" s="86"/>
      <c r="F41" s="87"/>
      <c r="G41" s="62"/>
      <c r="H41" s="87"/>
      <c r="I41" s="62"/>
      <c r="J41" s="62"/>
      <c r="K41" s="62"/>
      <c r="L41" s="62"/>
      <c r="M41" s="62"/>
      <c r="N41" s="62"/>
      <c r="O41" s="62"/>
      <c r="P41" s="62"/>
      <c r="Q41" s="62"/>
    </row>
    <row r="42" spans="1:17" ht="89.25">
      <c r="A42" s="83">
        <v>9</v>
      </c>
      <c r="B42" s="59" t="s">
        <v>506</v>
      </c>
      <c r="C42" s="90" t="s">
        <v>2469</v>
      </c>
      <c r="D42" s="82"/>
      <c r="E42" s="61" t="s">
        <v>56</v>
      </c>
      <c r="F42" s="62">
        <v>149.6</v>
      </c>
      <c r="G42" s="62"/>
      <c r="H42" s="62"/>
      <c r="I42" s="127"/>
      <c r="J42" s="62"/>
      <c r="K42" s="62"/>
      <c r="L42" s="62"/>
      <c r="M42" s="62"/>
      <c r="N42" s="62"/>
      <c r="O42" s="62"/>
      <c r="P42" s="62"/>
      <c r="Q42" s="62"/>
    </row>
    <row r="43" spans="1:17">
      <c r="A43" s="83"/>
      <c r="B43" s="82"/>
      <c r="C43" s="88" t="s">
        <v>2531</v>
      </c>
      <c r="D43" s="82"/>
      <c r="E43" s="86"/>
      <c r="F43" s="87"/>
      <c r="G43" s="62"/>
      <c r="H43" s="87"/>
      <c r="I43" s="62"/>
      <c r="J43" s="62"/>
      <c r="K43" s="62"/>
      <c r="L43" s="62"/>
      <c r="M43" s="62"/>
      <c r="N43" s="62"/>
      <c r="O43" s="62"/>
      <c r="P43" s="62"/>
      <c r="Q43" s="62"/>
    </row>
    <row r="44" spans="1:17">
      <c r="A44" s="83"/>
      <c r="B44" s="82"/>
      <c r="C44" s="91" t="s">
        <v>2470</v>
      </c>
      <c r="D44" s="82"/>
      <c r="E44" s="86"/>
      <c r="F44" s="87"/>
      <c r="G44" s="62"/>
      <c r="H44" s="87"/>
      <c r="I44" s="62"/>
      <c r="J44" s="62"/>
      <c r="K44" s="62"/>
      <c r="L44" s="62"/>
      <c r="M44" s="62"/>
      <c r="N44" s="62"/>
      <c r="O44" s="62"/>
      <c r="P44" s="62"/>
      <c r="Q44" s="62"/>
    </row>
    <row r="45" spans="1:17" ht="89.25">
      <c r="A45" s="83">
        <v>10</v>
      </c>
      <c r="B45" s="59" t="s">
        <v>506</v>
      </c>
      <c r="C45" s="90" t="s">
        <v>2471</v>
      </c>
      <c r="D45" s="82"/>
      <c r="E45" s="61" t="s">
        <v>56</v>
      </c>
      <c r="F45" s="62">
        <v>44.8</v>
      </c>
      <c r="G45" s="62"/>
      <c r="H45" s="62"/>
      <c r="I45" s="127"/>
      <c r="J45" s="62"/>
      <c r="K45" s="62"/>
      <c r="L45" s="62"/>
      <c r="M45" s="62"/>
      <c r="N45" s="62"/>
      <c r="O45" s="62"/>
      <c r="P45" s="62"/>
      <c r="Q45" s="62"/>
    </row>
    <row r="46" spans="1:17">
      <c r="A46" s="83"/>
      <c r="B46" s="82"/>
      <c r="C46" s="88" t="s">
        <v>2531</v>
      </c>
      <c r="D46" s="82"/>
      <c r="E46" s="86"/>
      <c r="F46" s="87"/>
      <c r="G46" s="62"/>
      <c r="H46" s="87"/>
      <c r="I46" s="62"/>
      <c r="J46" s="62"/>
      <c r="K46" s="62"/>
      <c r="L46" s="62"/>
      <c r="M46" s="62"/>
      <c r="N46" s="62"/>
      <c r="O46" s="62"/>
      <c r="P46" s="62"/>
      <c r="Q46" s="62"/>
    </row>
    <row r="47" spans="1:17">
      <c r="A47" s="83"/>
      <c r="B47" s="82"/>
      <c r="C47" s="91" t="s">
        <v>2472</v>
      </c>
      <c r="D47" s="82"/>
      <c r="E47" s="86"/>
      <c r="F47" s="87"/>
      <c r="G47" s="62"/>
      <c r="H47" s="87"/>
      <c r="I47" s="62"/>
      <c r="J47" s="62"/>
      <c r="K47" s="62"/>
      <c r="L47" s="62"/>
      <c r="M47" s="62"/>
      <c r="N47" s="62"/>
      <c r="O47" s="62"/>
      <c r="P47" s="62"/>
      <c r="Q47" s="62"/>
    </row>
    <row r="48" spans="1:17" ht="89.25">
      <c r="A48" s="83">
        <v>11</v>
      </c>
      <c r="B48" s="59" t="s">
        <v>506</v>
      </c>
      <c r="C48" s="90" t="s">
        <v>2467</v>
      </c>
      <c r="D48" s="82"/>
      <c r="E48" s="61" t="s">
        <v>56</v>
      </c>
      <c r="F48" s="62">
        <v>8.5</v>
      </c>
      <c r="G48" s="62"/>
      <c r="H48" s="62"/>
      <c r="I48" s="127"/>
      <c r="J48" s="62"/>
      <c r="K48" s="62"/>
      <c r="L48" s="62"/>
      <c r="M48" s="62"/>
      <c r="N48" s="62"/>
      <c r="O48" s="62"/>
      <c r="P48" s="62"/>
      <c r="Q48" s="62"/>
    </row>
    <row r="49" spans="1:17">
      <c r="A49" s="83"/>
      <c r="B49" s="82"/>
      <c r="C49" s="88" t="s">
        <v>2531</v>
      </c>
      <c r="D49" s="82"/>
      <c r="E49" s="86"/>
      <c r="F49" s="87"/>
      <c r="G49" s="62"/>
      <c r="H49" s="87"/>
      <c r="I49" s="62"/>
      <c r="J49" s="62"/>
      <c r="K49" s="62"/>
      <c r="L49" s="62"/>
      <c r="M49" s="62"/>
      <c r="N49" s="62"/>
      <c r="O49" s="62"/>
      <c r="P49" s="62"/>
      <c r="Q49" s="62"/>
    </row>
    <row r="50" spans="1:17">
      <c r="A50" s="83"/>
      <c r="B50" s="82"/>
      <c r="C50" s="91" t="s">
        <v>2473</v>
      </c>
      <c r="D50" s="82"/>
      <c r="E50" s="86"/>
      <c r="F50" s="87"/>
      <c r="G50" s="62"/>
      <c r="H50" s="87"/>
      <c r="I50" s="62"/>
      <c r="J50" s="62"/>
      <c r="K50" s="62"/>
      <c r="L50" s="62"/>
      <c r="M50" s="62"/>
      <c r="N50" s="62"/>
      <c r="O50" s="62"/>
      <c r="P50" s="62"/>
      <c r="Q50" s="62"/>
    </row>
    <row r="51" spans="1:17" ht="89.25">
      <c r="A51" s="83">
        <v>12</v>
      </c>
      <c r="B51" s="59" t="s">
        <v>506</v>
      </c>
      <c r="C51" s="90" t="s">
        <v>2474</v>
      </c>
      <c r="D51" s="82"/>
      <c r="E51" s="61" t="s">
        <v>56</v>
      </c>
      <c r="F51" s="62">
        <v>540.6</v>
      </c>
      <c r="G51" s="62"/>
      <c r="H51" s="62"/>
      <c r="I51" s="127"/>
      <c r="J51" s="62"/>
      <c r="K51" s="62"/>
      <c r="L51" s="62"/>
      <c r="M51" s="62"/>
      <c r="N51" s="62"/>
      <c r="O51" s="62"/>
      <c r="P51" s="62"/>
      <c r="Q51" s="62"/>
    </row>
    <row r="52" spans="1:17">
      <c r="A52" s="83"/>
      <c r="B52" s="82"/>
      <c r="C52" s="88" t="s">
        <v>2531</v>
      </c>
      <c r="D52" s="82"/>
      <c r="E52" s="86"/>
      <c r="F52" s="87"/>
      <c r="G52" s="62"/>
      <c r="H52" s="87"/>
      <c r="I52" s="62"/>
      <c r="J52" s="62"/>
      <c r="K52" s="62"/>
      <c r="L52" s="62"/>
      <c r="M52" s="62"/>
      <c r="N52" s="62"/>
      <c r="O52" s="62"/>
      <c r="P52" s="62"/>
      <c r="Q52" s="62"/>
    </row>
    <row r="53" spans="1:17" ht="25.5">
      <c r="A53" s="83"/>
      <c r="B53" s="82"/>
      <c r="C53" s="91" t="s">
        <v>2475</v>
      </c>
      <c r="D53" s="82"/>
      <c r="E53" s="86"/>
      <c r="F53" s="87"/>
      <c r="G53" s="62"/>
      <c r="H53" s="87"/>
      <c r="I53" s="62"/>
      <c r="J53" s="62"/>
      <c r="K53" s="62"/>
      <c r="L53" s="62"/>
      <c r="M53" s="62"/>
      <c r="N53" s="62"/>
      <c r="O53" s="62"/>
      <c r="P53" s="62"/>
      <c r="Q53" s="62"/>
    </row>
    <row r="54" spans="1:17" ht="89.25">
      <c r="A54" s="83">
        <v>13</v>
      </c>
      <c r="B54" s="59" t="s">
        <v>506</v>
      </c>
      <c r="C54" s="90" t="s">
        <v>2467</v>
      </c>
      <c r="D54" s="82"/>
      <c r="E54" s="61" t="s">
        <v>56</v>
      </c>
      <c r="F54" s="62">
        <v>566.20000000000005</v>
      </c>
      <c r="G54" s="62"/>
      <c r="H54" s="62"/>
      <c r="I54" s="127"/>
      <c r="J54" s="62"/>
      <c r="K54" s="62"/>
      <c r="L54" s="62"/>
      <c r="M54" s="62"/>
      <c r="N54" s="62"/>
      <c r="O54" s="62"/>
      <c r="P54" s="62"/>
      <c r="Q54" s="62"/>
    </row>
    <row r="55" spans="1:17">
      <c r="A55" s="83"/>
      <c r="B55" s="82"/>
      <c r="C55" s="88" t="s">
        <v>2531</v>
      </c>
      <c r="D55" s="82"/>
      <c r="E55" s="86"/>
      <c r="F55" s="87"/>
      <c r="G55" s="62"/>
      <c r="H55" s="87"/>
      <c r="I55" s="62"/>
      <c r="J55" s="62"/>
      <c r="K55" s="62"/>
      <c r="L55" s="62"/>
      <c r="M55" s="62"/>
      <c r="N55" s="62"/>
      <c r="O55" s="62"/>
      <c r="P55" s="62"/>
      <c r="Q55" s="62"/>
    </row>
    <row r="56" spans="1:17" ht="25.5">
      <c r="A56" s="83"/>
      <c r="B56" s="82"/>
      <c r="C56" s="88" t="s">
        <v>2478</v>
      </c>
      <c r="D56" s="82"/>
      <c r="E56" s="86"/>
      <c r="F56" s="87"/>
      <c r="G56" s="62"/>
      <c r="H56" s="87"/>
      <c r="I56" s="62"/>
      <c r="J56" s="62"/>
      <c r="K56" s="62"/>
      <c r="L56" s="62"/>
      <c r="M56" s="62"/>
      <c r="N56" s="62"/>
      <c r="O56" s="62"/>
      <c r="P56" s="62"/>
      <c r="Q56" s="62"/>
    </row>
    <row r="57" spans="1:17" ht="127.5">
      <c r="A57" s="83">
        <v>14</v>
      </c>
      <c r="B57" s="59" t="s">
        <v>506</v>
      </c>
      <c r="C57" s="85" t="s">
        <v>2479</v>
      </c>
      <c r="D57" s="82"/>
      <c r="E57" s="61" t="s">
        <v>56</v>
      </c>
      <c r="F57" s="62">
        <v>108.5</v>
      </c>
      <c r="G57" s="62"/>
      <c r="H57" s="62"/>
      <c r="I57" s="127"/>
      <c r="J57" s="62"/>
      <c r="K57" s="62"/>
      <c r="L57" s="62"/>
      <c r="M57" s="62"/>
      <c r="N57" s="62"/>
      <c r="O57" s="62"/>
      <c r="P57" s="62"/>
      <c r="Q57" s="62"/>
    </row>
    <row r="58" spans="1:17">
      <c r="A58" s="83"/>
      <c r="B58" s="82"/>
      <c r="C58" s="88" t="s">
        <v>2531</v>
      </c>
      <c r="D58" s="82"/>
      <c r="E58" s="86"/>
      <c r="F58" s="87"/>
      <c r="G58" s="62"/>
      <c r="H58" s="87"/>
      <c r="I58" s="62"/>
      <c r="J58" s="62"/>
      <c r="K58" s="62"/>
      <c r="L58" s="62"/>
      <c r="M58" s="62"/>
      <c r="N58" s="62"/>
      <c r="O58" s="62"/>
      <c r="P58" s="62"/>
      <c r="Q58" s="62"/>
    </row>
    <row r="59" spans="1:17">
      <c r="A59" s="83"/>
      <c r="B59" s="82"/>
      <c r="C59" s="91" t="s">
        <v>2482</v>
      </c>
      <c r="D59" s="82"/>
      <c r="E59" s="86"/>
      <c r="F59" s="87"/>
      <c r="G59" s="62"/>
      <c r="H59" s="87"/>
      <c r="I59" s="62"/>
      <c r="J59" s="62"/>
      <c r="K59" s="62"/>
      <c r="L59" s="62"/>
      <c r="M59" s="62"/>
      <c r="N59" s="62"/>
      <c r="O59" s="62"/>
      <c r="P59" s="62"/>
      <c r="Q59" s="62"/>
    </row>
    <row r="60" spans="1:17" ht="102">
      <c r="A60" s="83">
        <v>15</v>
      </c>
      <c r="B60" s="59" t="s">
        <v>506</v>
      </c>
      <c r="C60" s="90" t="s">
        <v>2483</v>
      </c>
      <c r="D60" s="82"/>
      <c r="E60" s="61" t="s">
        <v>56</v>
      </c>
      <c r="F60" s="62">
        <v>34.5</v>
      </c>
      <c r="G60" s="62"/>
      <c r="H60" s="62"/>
      <c r="I60" s="62"/>
      <c r="J60" s="62"/>
      <c r="K60" s="62"/>
      <c r="L60" s="62"/>
      <c r="M60" s="62"/>
      <c r="N60" s="62"/>
      <c r="O60" s="62"/>
      <c r="P60" s="62"/>
      <c r="Q60" s="62"/>
    </row>
    <row r="61" spans="1:17">
      <c r="A61" s="83"/>
      <c r="B61" s="82"/>
      <c r="C61" s="88" t="s">
        <v>2531</v>
      </c>
      <c r="D61" s="82"/>
      <c r="E61" s="86"/>
      <c r="F61" s="87"/>
      <c r="G61" s="62"/>
      <c r="H61" s="87"/>
      <c r="I61" s="62"/>
      <c r="J61" s="62"/>
      <c r="K61" s="62"/>
      <c r="L61" s="62"/>
      <c r="M61" s="62"/>
      <c r="N61" s="62"/>
      <c r="O61" s="62"/>
      <c r="P61" s="62"/>
      <c r="Q61" s="62"/>
    </row>
    <row r="62" spans="1:17" ht="25.5">
      <c r="A62" s="83"/>
      <c r="B62" s="82"/>
      <c r="C62" s="150" t="s">
        <v>2743</v>
      </c>
      <c r="D62" s="82"/>
      <c r="E62" s="86"/>
      <c r="F62" s="87"/>
      <c r="G62" s="62"/>
      <c r="H62" s="87"/>
      <c r="I62" s="62"/>
      <c r="J62" s="62"/>
      <c r="K62" s="62"/>
      <c r="L62" s="62"/>
      <c r="M62" s="62"/>
      <c r="N62" s="62"/>
      <c r="O62" s="62"/>
      <c r="P62" s="62"/>
      <c r="Q62" s="62"/>
    </row>
    <row r="63" spans="1:17" ht="25.5">
      <c r="A63" s="83">
        <v>16</v>
      </c>
      <c r="B63" s="59" t="s">
        <v>506</v>
      </c>
      <c r="C63" s="148" t="s">
        <v>2742</v>
      </c>
      <c r="D63" s="82"/>
      <c r="E63" s="61" t="s">
        <v>56</v>
      </c>
      <c r="F63" s="62">
        <v>23.7</v>
      </c>
      <c r="G63" s="62"/>
      <c r="H63" s="62"/>
      <c r="I63" s="62"/>
      <c r="J63" s="62"/>
      <c r="K63" s="62"/>
      <c r="L63" s="62"/>
      <c r="M63" s="62"/>
      <c r="N63" s="62"/>
      <c r="O63" s="62"/>
      <c r="P63" s="62"/>
      <c r="Q63" s="62"/>
    </row>
    <row r="64" spans="1:17">
      <c r="A64" s="58" t="s">
        <v>28</v>
      </c>
      <c r="B64" s="59"/>
      <c r="C64" s="60"/>
      <c r="D64" s="59"/>
      <c r="E64" s="61"/>
      <c r="F64" s="62"/>
      <c r="G64" s="62"/>
      <c r="H64" s="62"/>
      <c r="I64" s="62"/>
      <c r="J64" s="62"/>
      <c r="K64" s="62"/>
      <c r="L64" s="62"/>
      <c r="M64" s="62"/>
      <c r="N64" s="62"/>
      <c r="O64" s="62"/>
      <c r="P64" s="62"/>
      <c r="Q64" s="62"/>
    </row>
    <row r="65" spans="1:17">
      <c r="A65" s="83"/>
      <c r="B65" s="82"/>
      <c r="C65" s="95" t="s">
        <v>2486</v>
      </c>
      <c r="D65" s="82"/>
      <c r="E65" s="86"/>
      <c r="F65" s="87"/>
      <c r="G65" s="62"/>
      <c r="H65" s="87"/>
      <c r="I65" s="62"/>
      <c r="J65" s="62"/>
      <c r="K65" s="62"/>
      <c r="L65" s="62"/>
      <c r="M65" s="62"/>
      <c r="N65" s="62"/>
      <c r="O65" s="62"/>
      <c r="P65" s="62"/>
      <c r="Q65" s="62"/>
    </row>
    <row r="66" spans="1:17">
      <c r="A66" s="83"/>
      <c r="B66" s="82"/>
      <c r="C66" s="88" t="s">
        <v>2531</v>
      </c>
      <c r="D66" s="82"/>
      <c r="E66" s="86"/>
      <c r="F66" s="87"/>
      <c r="G66" s="62"/>
      <c r="H66" s="87"/>
      <c r="I66" s="62"/>
      <c r="J66" s="62"/>
      <c r="K66" s="62"/>
      <c r="L66" s="62"/>
      <c r="M66" s="62"/>
      <c r="N66" s="62"/>
      <c r="O66" s="62"/>
      <c r="P66" s="62"/>
      <c r="Q66" s="62"/>
    </row>
    <row r="67" spans="1:17">
      <c r="A67" s="83"/>
      <c r="B67" s="82"/>
      <c r="C67" s="88" t="s">
        <v>2492</v>
      </c>
      <c r="D67" s="82"/>
      <c r="E67" s="86"/>
      <c r="F67" s="87"/>
      <c r="G67" s="62"/>
      <c r="H67" s="87"/>
      <c r="I67" s="62"/>
      <c r="J67" s="62"/>
      <c r="K67" s="62"/>
      <c r="L67" s="62"/>
      <c r="M67" s="62"/>
      <c r="N67" s="62"/>
      <c r="O67" s="62"/>
      <c r="P67" s="62"/>
      <c r="Q67" s="62"/>
    </row>
    <row r="68" spans="1:17" ht="38.25">
      <c r="A68" s="83">
        <v>17</v>
      </c>
      <c r="B68" s="59" t="s">
        <v>506</v>
      </c>
      <c r="C68" s="85" t="s">
        <v>2493</v>
      </c>
      <c r="D68" s="82"/>
      <c r="E68" s="61" t="s">
        <v>55</v>
      </c>
      <c r="F68" s="62">
        <v>1072.0999999999999</v>
      </c>
      <c r="G68" s="62"/>
      <c r="H68" s="62"/>
      <c r="I68" s="62"/>
      <c r="J68" s="62"/>
      <c r="K68" s="62"/>
      <c r="L68" s="62"/>
      <c r="M68" s="62"/>
      <c r="N68" s="62"/>
      <c r="O68" s="62"/>
      <c r="P68" s="62"/>
      <c r="Q68" s="62"/>
    </row>
    <row r="69" spans="1:17">
      <c r="A69" s="83"/>
      <c r="B69" s="82"/>
      <c r="C69" s="88" t="s">
        <v>2531</v>
      </c>
      <c r="D69" s="82"/>
      <c r="E69" s="86"/>
      <c r="F69" s="87"/>
      <c r="G69" s="62"/>
      <c r="H69" s="87"/>
      <c r="I69" s="62"/>
      <c r="J69" s="62"/>
      <c r="K69" s="62"/>
      <c r="L69" s="62"/>
      <c r="M69" s="62"/>
      <c r="N69" s="62"/>
      <c r="O69" s="62"/>
      <c r="P69" s="62"/>
      <c r="Q69" s="62"/>
    </row>
    <row r="70" spans="1:17">
      <c r="A70" s="83"/>
      <c r="B70" s="82"/>
      <c r="C70" s="88" t="s">
        <v>2494</v>
      </c>
      <c r="D70" s="82"/>
      <c r="E70" s="86"/>
      <c r="F70" s="87"/>
      <c r="G70" s="62"/>
      <c r="H70" s="87"/>
      <c r="I70" s="62"/>
      <c r="J70" s="62"/>
      <c r="K70" s="62"/>
      <c r="L70" s="62"/>
      <c r="M70" s="62"/>
      <c r="N70" s="62"/>
      <c r="O70" s="62"/>
      <c r="P70" s="62"/>
      <c r="Q70" s="62"/>
    </row>
    <row r="71" spans="1:17" ht="51">
      <c r="A71" s="83">
        <v>18</v>
      </c>
      <c r="B71" s="59" t="s">
        <v>506</v>
      </c>
      <c r="C71" s="85" t="s">
        <v>2495</v>
      </c>
      <c r="D71" s="82"/>
      <c r="E71" s="61" t="s">
        <v>55</v>
      </c>
      <c r="F71" s="62">
        <v>59</v>
      </c>
      <c r="G71" s="62"/>
      <c r="H71" s="62"/>
      <c r="I71" s="62"/>
      <c r="J71" s="62"/>
      <c r="K71" s="62"/>
      <c r="L71" s="62"/>
      <c r="M71" s="62"/>
      <c r="N71" s="62"/>
      <c r="O71" s="62"/>
      <c r="P71" s="62"/>
      <c r="Q71" s="62"/>
    </row>
    <row r="72" spans="1:17">
      <c r="A72" s="58" t="s">
        <v>28</v>
      </c>
      <c r="B72" s="59"/>
      <c r="C72" s="60"/>
      <c r="D72" s="59"/>
      <c r="E72" s="61"/>
      <c r="F72" s="62"/>
      <c r="G72" s="62"/>
      <c r="H72" s="62"/>
      <c r="I72" s="62"/>
      <c r="J72" s="62"/>
      <c r="K72" s="62"/>
      <c r="L72" s="62"/>
      <c r="M72" s="62"/>
      <c r="N72" s="62"/>
      <c r="O72" s="62"/>
      <c r="P72" s="62"/>
      <c r="Q72" s="62"/>
    </row>
    <row r="73" spans="1:17">
      <c r="A73" s="58" t="s">
        <v>28</v>
      </c>
      <c r="B73" s="59"/>
      <c r="C73" s="93" t="s">
        <v>2499</v>
      </c>
      <c r="D73" s="59"/>
      <c r="E73" s="61"/>
      <c r="F73" s="62"/>
      <c r="G73" s="62"/>
      <c r="H73" s="62"/>
      <c r="I73" s="62"/>
      <c r="J73" s="62"/>
      <c r="K73" s="62"/>
      <c r="L73" s="62"/>
      <c r="M73" s="62"/>
      <c r="N73" s="62"/>
      <c r="O73" s="62"/>
      <c r="P73" s="62"/>
      <c r="Q73" s="62"/>
    </row>
    <row r="74" spans="1:17">
      <c r="A74" s="83"/>
      <c r="B74" s="82"/>
      <c r="C74" s="88" t="s">
        <v>2531</v>
      </c>
      <c r="D74" s="82"/>
      <c r="E74" s="86"/>
      <c r="F74" s="87"/>
      <c r="G74" s="62"/>
      <c r="H74" s="87"/>
      <c r="I74" s="62"/>
      <c r="J74" s="62"/>
      <c r="K74" s="62"/>
      <c r="L74" s="62"/>
      <c r="M74" s="62"/>
      <c r="N74" s="62"/>
      <c r="O74" s="62"/>
      <c r="P74" s="62"/>
      <c r="Q74" s="62"/>
    </row>
    <row r="75" spans="1:17">
      <c r="A75" s="83"/>
      <c r="B75" s="82"/>
      <c r="C75" s="88" t="s">
        <v>2500</v>
      </c>
      <c r="D75" s="82"/>
      <c r="E75" s="86"/>
      <c r="F75" s="87"/>
      <c r="G75" s="62"/>
      <c r="H75" s="87"/>
      <c r="I75" s="62"/>
      <c r="J75" s="62"/>
      <c r="K75" s="62"/>
      <c r="L75" s="62"/>
      <c r="M75" s="62"/>
      <c r="N75" s="62"/>
      <c r="O75" s="62"/>
      <c r="P75" s="62"/>
      <c r="Q75" s="62"/>
    </row>
    <row r="76" spans="1:17" ht="140.25">
      <c r="A76" s="83">
        <v>19</v>
      </c>
      <c r="B76" s="59" t="s">
        <v>506</v>
      </c>
      <c r="C76" s="85" t="s">
        <v>2501</v>
      </c>
      <c r="D76" s="82"/>
      <c r="E76" s="61" t="s">
        <v>56</v>
      </c>
      <c r="F76" s="62">
        <v>660.2</v>
      </c>
      <c r="G76" s="62"/>
      <c r="H76" s="62"/>
      <c r="I76" s="62"/>
      <c r="J76" s="62"/>
      <c r="K76" s="62"/>
      <c r="L76" s="62"/>
      <c r="M76" s="62"/>
      <c r="N76" s="62"/>
      <c r="O76" s="62"/>
      <c r="P76" s="62"/>
      <c r="Q76" s="62"/>
    </row>
    <row r="77" spans="1:17">
      <c r="A77" s="83"/>
      <c r="B77" s="82"/>
      <c r="C77" s="88" t="s">
        <v>2531</v>
      </c>
      <c r="D77" s="82"/>
      <c r="E77" s="86"/>
      <c r="F77" s="87"/>
      <c r="G77" s="62"/>
      <c r="H77" s="87"/>
      <c r="I77" s="62"/>
      <c r="J77" s="62"/>
      <c r="K77" s="62"/>
      <c r="L77" s="62"/>
      <c r="M77" s="62"/>
      <c r="N77" s="62"/>
      <c r="O77" s="62"/>
      <c r="P77" s="62"/>
      <c r="Q77" s="62"/>
    </row>
    <row r="78" spans="1:17">
      <c r="A78" s="83"/>
      <c r="B78" s="82"/>
      <c r="C78" s="88" t="s">
        <v>2502</v>
      </c>
      <c r="D78" s="82"/>
      <c r="E78" s="86"/>
      <c r="F78" s="87"/>
      <c r="G78" s="62"/>
      <c r="H78" s="87"/>
      <c r="I78" s="62"/>
      <c r="J78" s="62"/>
      <c r="K78" s="62"/>
      <c r="L78" s="62"/>
      <c r="M78" s="62"/>
      <c r="N78" s="62"/>
      <c r="O78" s="62"/>
      <c r="P78" s="62"/>
      <c r="Q78" s="62"/>
    </row>
    <row r="79" spans="1:17" ht="140.25">
      <c r="A79" s="83">
        <v>20</v>
      </c>
      <c r="B79" s="59" t="s">
        <v>506</v>
      </c>
      <c r="C79" s="148" t="s">
        <v>2501</v>
      </c>
      <c r="D79" s="82"/>
      <c r="E79" s="61" t="s">
        <v>56</v>
      </c>
      <c r="F79" s="62">
        <v>549</v>
      </c>
      <c r="G79" s="62"/>
      <c r="H79" s="62"/>
      <c r="I79" s="62"/>
      <c r="J79" s="62"/>
      <c r="K79" s="62"/>
      <c r="L79" s="62"/>
      <c r="M79" s="62"/>
      <c r="N79" s="62"/>
      <c r="O79" s="62"/>
      <c r="P79" s="62"/>
      <c r="Q79" s="62"/>
    </row>
    <row r="80" spans="1:17">
      <c r="A80" s="83"/>
      <c r="B80" s="82"/>
      <c r="C80" s="88" t="s">
        <v>2531</v>
      </c>
      <c r="D80" s="82"/>
      <c r="E80" s="86"/>
      <c r="F80" s="87"/>
      <c r="G80" s="62"/>
      <c r="H80" s="87"/>
      <c r="I80" s="62"/>
      <c r="J80" s="62"/>
      <c r="K80" s="62"/>
      <c r="L80" s="62"/>
      <c r="M80" s="62"/>
      <c r="N80" s="62"/>
      <c r="O80" s="62"/>
      <c r="P80" s="62"/>
      <c r="Q80" s="62"/>
    </row>
    <row r="81" spans="1:17" ht="25.5">
      <c r="A81" s="83"/>
      <c r="B81" s="82"/>
      <c r="C81" s="88" t="s">
        <v>2503</v>
      </c>
      <c r="D81" s="82"/>
      <c r="E81" s="86"/>
      <c r="F81" s="87"/>
      <c r="G81" s="62"/>
      <c r="H81" s="87"/>
      <c r="I81" s="62"/>
      <c r="J81" s="62"/>
      <c r="K81" s="62"/>
      <c r="L81" s="62"/>
      <c r="M81" s="62"/>
      <c r="N81" s="62"/>
      <c r="O81" s="62"/>
      <c r="P81" s="62"/>
      <c r="Q81" s="62"/>
    </row>
    <row r="82" spans="1:17" ht="51">
      <c r="A82" s="83">
        <v>21</v>
      </c>
      <c r="B82" s="59" t="s">
        <v>506</v>
      </c>
      <c r="C82" s="85" t="s">
        <v>2504</v>
      </c>
      <c r="D82" s="82"/>
      <c r="E82" s="61" t="s">
        <v>56</v>
      </c>
      <c r="F82" s="127">
        <v>267.66000000000003</v>
      </c>
      <c r="G82" s="62"/>
      <c r="H82" s="62"/>
      <c r="I82" s="62"/>
      <c r="J82" s="62"/>
      <c r="K82" s="62"/>
      <c r="L82" s="62"/>
      <c r="M82" s="62"/>
      <c r="N82" s="62"/>
      <c r="O82" s="62"/>
      <c r="P82" s="62"/>
      <c r="Q82" s="62"/>
    </row>
    <row r="83" spans="1:17">
      <c r="A83" s="83"/>
      <c r="B83" s="82"/>
      <c r="C83" s="88" t="s">
        <v>2531</v>
      </c>
      <c r="D83" s="82"/>
      <c r="E83" s="86"/>
      <c r="F83" s="87"/>
      <c r="G83" s="62"/>
      <c r="H83" s="87"/>
      <c r="I83" s="62"/>
      <c r="J83" s="62"/>
      <c r="K83" s="62"/>
      <c r="L83" s="62"/>
      <c r="M83" s="62"/>
      <c r="N83" s="62"/>
      <c r="O83" s="62"/>
      <c r="P83" s="62"/>
      <c r="Q83" s="62"/>
    </row>
    <row r="84" spans="1:17">
      <c r="A84" s="83"/>
      <c r="B84" s="82"/>
      <c r="C84" s="88" t="s">
        <v>2505</v>
      </c>
      <c r="D84" s="82"/>
      <c r="E84" s="86"/>
      <c r="F84" s="87"/>
      <c r="G84" s="62"/>
      <c r="H84" s="87"/>
      <c r="I84" s="62"/>
      <c r="J84" s="62"/>
      <c r="K84" s="62"/>
      <c r="L84" s="62"/>
      <c r="M84" s="62"/>
      <c r="N84" s="62"/>
      <c r="O84" s="62"/>
      <c r="P84" s="62"/>
      <c r="Q84" s="62"/>
    </row>
    <row r="85" spans="1:17" ht="140.25">
      <c r="A85" s="83">
        <v>22</v>
      </c>
      <c r="B85" s="59" t="s">
        <v>506</v>
      </c>
      <c r="C85" s="85" t="s">
        <v>2506</v>
      </c>
      <c r="D85" s="82"/>
      <c r="E85" s="61" t="s">
        <v>56</v>
      </c>
      <c r="F85" s="62">
        <v>71.400000000000006</v>
      </c>
      <c r="G85" s="62"/>
      <c r="H85" s="62"/>
      <c r="I85" s="62"/>
      <c r="J85" s="62"/>
      <c r="K85" s="62"/>
      <c r="L85" s="62"/>
      <c r="M85" s="62"/>
      <c r="N85" s="62"/>
      <c r="O85" s="62"/>
      <c r="P85" s="62"/>
      <c r="Q85" s="62"/>
    </row>
    <row r="86" spans="1:17">
      <c r="A86" s="83"/>
      <c r="B86" s="82"/>
      <c r="C86" s="88" t="s">
        <v>2531</v>
      </c>
      <c r="D86" s="82"/>
      <c r="E86" s="86"/>
      <c r="F86" s="87"/>
      <c r="G86" s="62"/>
      <c r="H86" s="87"/>
      <c r="I86" s="62"/>
      <c r="J86" s="62"/>
      <c r="K86" s="62"/>
      <c r="L86" s="62"/>
      <c r="M86" s="62"/>
      <c r="N86" s="62"/>
      <c r="O86" s="62"/>
      <c r="P86" s="62"/>
      <c r="Q86" s="62"/>
    </row>
    <row r="87" spans="1:17">
      <c r="A87" s="83"/>
      <c r="B87" s="82"/>
      <c r="C87" s="88" t="s">
        <v>2509</v>
      </c>
      <c r="D87" s="82"/>
      <c r="E87" s="86"/>
      <c r="F87" s="87"/>
      <c r="G87" s="62"/>
      <c r="H87" s="87"/>
      <c r="I87" s="62"/>
      <c r="J87" s="62"/>
      <c r="K87" s="62"/>
      <c r="L87" s="62"/>
      <c r="M87" s="62"/>
      <c r="N87" s="62"/>
      <c r="O87" s="62"/>
      <c r="P87" s="62"/>
      <c r="Q87" s="62"/>
    </row>
    <row r="88" spans="1:17" ht="89.25">
      <c r="A88" s="83">
        <v>23</v>
      </c>
      <c r="B88" s="59" t="s">
        <v>506</v>
      </c>
      <c r="C88" s="85" t="s">
        <v>2510</v>
      </c>
      <c r="D88" s="82"/>
      <c r="E88" s="137" t="s">
        <v>57</v>
      </c>
      <c r="F88" s="62">
        <v>4</v>
      </c>
      <c r="G88" s="62"/>
      <c r="H88" s="62"/>
      <c r="I88" s="62"/>
      <c r="J88" s="62"/>
      <c r="K88" s="62"/>
      <c r="L88" s="62"/>
      <c r="M88" s="62"/>
      <c r="N88" s="62"/>
      <c r="O88" s="62"/>
      <c r="P88" s="62"/>
      <c r="Q88" s="62"/>
    </row>
    <row r="89" spans="1:17">
      <c r="A89" s="83"/>
      <c r="B89" s="82"/>
      <c r="C89" s="88" t="s">
        <v>2531</v>
      </c>
      <c r="D89" s="82"/>
      <c r="E89" s="160"/>
      <c r="F89" s="87"/>
      <c r="G89" s="62"/>
      <c r="H89" s="87"/>
      <c r="I89" s="62"/>
      <c r="J89" s="62"/>
      <c r="K89" s="62"/>
      <c r="L89" s="62"/>
      <c r="M89" s="62"/>
      <c r="N89" s="62"/>
      <c r="O89" s="62"/>
      <c r="P89" s="62"/>
      <c r="Q89" s="62"/>
    </row>
    <row r="90" spans="1:17">
      <c r="A90" s="83"/>
      <c r="B90" s="82"/>
      <c r="C90" s="88" t="s">
        <v>2511</v>
      </c>
      <c r="D90" s="82"/>
      <c r="E90" s="160"/>
      <c r="F90" s="87"/>
      <c r="G90" s="62"/>
      <c r="H90" s="87"/>
      <c r="I90" s="62"/>
      <c r="J90" s="62"/>
      <c r="K90" s="62"/>
      <c r="L90" s="62"/>
      <c r="M90" s="62"/>
      <c r="N90" s="62"/>
      <c r="O90" s="62"/>
      <c r="P90" s="62"/>
      <c r="Q90" s="62"/>
    </row>
    <row r="91" spans="1:17" ht="89.25">
      <c r="A91" s="83">
        <v>24</v>
      </c>
      <c r="B91" s="59" t="s">
        <v>506</v>
      </c>
      <c r="C91" s="85" t="s">
        <v>2512</v>
      </c>
      <c r="D91" s="82"/>
      <c r="E91" s="137" t="s">
        <v>57</v>
      </c>
      <c r="F91" s="62">
        <v>1</v>
      </c>
      <c r="G91" s="62"/>
      <c r="H91" s="62"/>
      <c r="I91" s="62"/>
      <c r="J91" s="62"/>
      <c r="K91" s="62"/>
      <c r="L91" s="62"/>
      <c r="M91" s="62"/>
      <c r="N91" s="62"/>
      <c r="O91" s="62"/>
      <c r="P91" s="62"/>
      <c r="Q91" s="62"/>
    </row>
    <row r="92" spans="1:17">
      <c r="A92" s="83"/>
      <c r="B92" s="82"/>
      <c r="C92" s="88" t="s">
        <v>2531</v>
      </c>
      <c r="D92" s="82"/>
      <c r="E92" s="160"/>
      <c r="F92" s="87"/>
      <c r="G92" s="62"/>
      <c r="H92" s="87"/>
      <c r="I92" s="62"/>
      <c r="J92" s="62"/>
      <c r="K92" s="62"/>
      <c r="L92" s="62"/>
      <c r="M92" s="62"/>
      <c r="N92" s="62"/>
      <c r="O92" s="62"/>
      <c r="P92" s="62"/>
      <c r="Q92" s="62"/>
    </row>
    <row r="93" spans="1:17">
      <c r="A93" s="83"/>
      <c r="B93" s="82"/>
      <c r="C93" s="88" t="s">
        <v>2513</v>
      </c>
      <c r="D93" s="82"/>
      <c r="E93" s="160"/>
      <c r="F93" s="87"/>
      <c r="G93" s="62"/>
      <c r="H93" s="87"/>
      <c r="I93" s="62"/>
      <c r="J93" s="62"/>
      <c r="K93" s="62"/>
      <c r="L93" s="62"/>
      <c r="M93" s="62"/>
      <c r="N93" s="62"/>
      <c r="O93" s="62"/>
      <c r="P93" s="62"/>
      <c r="Q93" s="62"/>
    </row>
    <row r="94" spans="1:17" ht="89.25">
      <c r="A94" s="83">
        <v>25</v>
      </c>
      <c r="B94" s="59" t="s">
        <v>506</v>
      </c>
      <c r="C94" s="85" t="s">
        <v>2514</v>
      </c>
      <c r="D94" s="82"/>
      <c r="E94" s="137" t="s">
        <v>57</v>
      </c>
      <c r="F94" s="62">
        <v>6</v>
      </c>
      <c r="G94" s="62"/>
      <c r="H94" s="62"/>
      <c r="I94" s="62"/>
      <c r="J94" s="62"/>
      <c r="K94" s="62"/>
      <c r="L94" s="62"/>
      <c r="M94" s="62"/>
      <c r="N94" s="62"/>
      <c r="O94" s="62"/>
      <c r="P94" s="62"/>
      <c r="Q94" s="62"/>
    </row>
    <row r="95" spans="1:17">
      <c r="A95" s="83"/>
      <c r="B95" s="82"/>
      <c r="C95" s="88" t="s">
        <v>2531</v>
      </c>
      <c r="D95" s="82"/>
      <c r="E95" s="160"/>
      <c r="F95" s="87"/>
      <c r="G95" s="62"/>
      <c r="H95" s="87"/>
      <c r="I95" s="62"/>
      <c r="J95" s="62"/>
      <c r="K95" s="62"/>
      <c r="L95" s="62"/>
      <c r="M95" s="62"/>
      <c r="N95" s="62"/>
      <c r="O95" s="62"/>
      <c r="P95" s="62"/>
      <c r="Q95" s="62"/>
    </row>
    <row r="96" spans="1:17">
      <c r="A96" s="83"/>
      <c r="B96" s="82"/>
      <c r="C96" s="88" t="s">
        <v>2515</v>
      </c>
      <c r="D96" s="82"/>
      <c r="E96" s="160"/>
      <c r="F96" s="87"/>
      <c r="G96" s="62"/>
      <c r="H96" s="87"/>
      <c r="I96" s="62"/>
      <c r="J96" s="62"/>
      <c r="K96" s="62"/>
      <c r="L96" s="62"/>
      <c r="M96" s="62"/>
      <c r="N96" s="62"/>
      <c r="O96" s="62"/>
      <c r="P96" s="62"/>
      <c r="Q96" s="62"/>
    </row>
    <row r="97" spans="1:17" ht="89.25">
      <c r="A97" s="83">
        <v>26</v>
      </c>
      <c r="B97" s="59" t="s">
        <v>506</v>
      </c>
      <c r="C97" s="90" t="s">
        <v>2639</v>
      </c>
      <c r="D97" s="82"/>
      <c r="E97" s="137" t="s">
        <v>57</v>
      </c>
      <c r="F97" s="62">
        <v>126</v>
      </c>
      <c r="G97" s="62"/>
      <c r="H97" s="62"/>
      <c r="I97" s="62"/>
      <c r="J97" s="62"/>
      <c r="K97" s="62"/>
      <c r="L97" s="62"/>
      <c r="M97" s="62"/>
      <c r="N97" s="62"/>
      <c r="O97" s="62"/>
      <c r="P97" s="62"/>
      <c r="Q97" s="62"/>
    </row>
    <row r="98" spans="1:17">
      <c r="A98" s="83"/>
      <c r="B98" s="82"/>
      <c r="C98" s="88" t="s">
        <v>2531</v>
      </c>
      <c r="D98" s="82"/>
      <c r="E98" s="160"/>
      <c r="F98" s="87"/>
      <c r="G98" s="62"/>
      <c r="H98" s="87"/>
      <c r="I98" s="62"/>
      <c r="J98" s="62"/>
      <c r="K98" s="62"/>
      <c r="L98" s="62"/>
      <c r="M98" s="62"/>
      <c r="N98" s="62"/>
      <c r="O98" s="62"/>
      <c r="P98" s="62"/>
      <c r="Q98" s="62"/>
    </row>
    <row r="99" spans="1:17">
      <c r="A99" s="83"/>
      <c r="B99" s="82"/>
      <c r="C99" s="88" t="s">
        <v>2516</v>
      </c>
      <c r="D99" s="82"/>
      <c r="E99" s="160"/>
      <c r="F99" s="87"/>
      <c r="G99" s="62"/>
      <c r="H99" s="87"/>
      <c r="I99" s="62"/>
      <c r="J99" s="62"/>
      <c r="K99" s="62"/>
      <c r="L99" s="62"/>
      <c r="M99" s="62"/>
      <c r="N99" s="62"/>
      <c r="O99" s="62"/>
      <c r="P99" s="62"/>
      <c r="Q99" s="62"/>
    </row>
    <row r="100" spans="1:17" ht="76.5">
      <c r="A100" s="83">
        <v>27</v>
      </c>
      <c r="B100" s="59" t="s">
        <v>506</v>
      </c>
      <c r="C100" s="85" t="s">
        <v>2517</v>
      </c>
      <c r="D100" s="82"/>
      <c r="E100" s="61" t="s">
        <v>56</v>
      </c>
      <c r="F100" s="62">
        <v>9.4</v>
      </c>
      <c r="G100" s="62"/>
      <c r="H100" s="62"/>
      <c r="I100" s="62"/>
      <c r="J100" s="62"/>
      <c r="K100" s="62"/>
      <c r="L100" s="62"/>
      <c r="M100" s="62"/>
      <c r="N100" s="62"/>
      <c r="O100" s="62"/>
      <c r="P100" s="62"/>
      <c r="Q100" s="62"/>
    </row>
    <row r="101" spans="1:17">
      <c r="A101" s="83"/>
      <c r="B101" s="82"/>
      <c r="C101" s="88" t="s">
        <v>2531</v>
      </c>
      <c r="D101" s="82"/>
      <c r="E101" s="160"/>
      <c r="F101" s="87"/>
      <c r="G101" s="62"/>
      <c r="H101" s="87"/>
      <c r="I101" s="62"/>
      <c r="J101" s="62"/>
      <c r="K101" s="62"/>
      <c r="L101" s="62"/>
      <c r="M101" s="62"/>
      <c r="N101" s="62"/>
      <c r="O101" s="62"/>
      <c r="P101" s="62"/>
      <c r="Q101" s="62"/>
    </row>
    <row r="102" spans="1:17">
      <c r="A102" s="83"/>
      <c r="B102" s="82"/>
      <c r="C102" s="91" t="s">
        <v>2635</v>
      </c>
      <c r="D102" s="82"/>
      <c r="E102" s="160"/>
      <c r="F102" s="87"/>
      <c r="G102" s="62"/>
      <c r="H102" s="87"/>
      <c r="I102" s="62"/>
      <c r="J102" s="62"/>
      <c r="K102" s="62"/>
      <c r="L102" s="62"/>
      <c r="M102" s="62"/>
      <c r="N102" s="62"/>
      <c r="O102" s="62"/>
      <c r="P102" s="62"/>
      <c r="Q102" s="62"/>
    </row>
    <row r="103" spans="1:17" ht="51">
      <c r="A103" s="58">
        <v>28</v>
      </c>
      <c r="B103" s="59" t="s">
        <v>506</v>
      </c>
      <c r="C103" s="92" t="s">
        <v>2594</v>
      </c>
      <c r="D103" s="59"/>
      <c r="E103" s="61" t="s">
        <v>56</v>
      </c>
      <c r="F103" s="62">
        <v>41</v>
      </c>
      <c r="G103" s="62"/>
      <c r="H103" s="62"/>
      <c r="I103" s="62"/>
      <c r="J103" s="62"/>
      <c r="K103" s="62"/>
      <c r="L103" s="62"/>
      <c r="M103" s="62"/>
      <c r="N103" s="62"/>
      <c r="O103" s="62"/>
      <c r="P103" s="62"/>
      <c r="Q103" s="62"/>
    </row>
    <row r="104" spans="1:17">
      <c r="A104" s="83"/>
      <c r="B104" s="82"/>
      <c r="C104" s="88" t="s">
        <v>2531</v>
      </c>
      <c r="D104" s="82"/>
      <c r="E104" s="86"/>
      <c r="F104" s="87"/>
      <c r="G104" s="62"/>
      <c r="H104" s="87"/>
      <c r="I104" s="62"/>
      <c r="J104" s="62"/>
      <c r="K104" s="62"/>
      <c r="L104" s="62"/>
      <c r="M104" s="62"/>
      <c r="N104" s="62"/>
      <c r="O104" s="62"/>
      <c r="P104" s="62"/>
      <c r="Q104" s="62"/>
    </row>
    <row r="105" spans="1:17">
      <c r="A105" s="83"/>
      <c r="B105" s="82"/>
      <c r="C105" s="91" t="s">
        <v>2636</v>
      </c>
      <c r="D105" s="82"/>
      <c r="E105" s="86"/>
      <c r="F105" s="87"/>
      <c r="G105" s="62"/>
      <c r="H105" s="87"/>
      <c r="I105" s="62"/>
      <c r="J105" s="62"/>
      <c r="K105" s="62"/>
      <c r="L105" s="62"/>
      <c r="M105" s="62"/>
      <c r="N105" s="62"/>
      <c r="O105" s="62"/>
      <c r="P105" s="62"/>
      <c r="Q105" s="62"/>
    </row>
    <row r="106" spans="1:17" ht="25.5">
      <c r="A106" s="83">
        <v>29</v>
      </c>
      <c r="B106" s="59" t="s">
        <v>506</v>
      </c>
      <c r="C106" s="90" t="s">
        <v>2637</v>
      </c>
      <c r="D106" s="82"/>
      <c r="E106" s="61" t="s">
        <v>56</v>
      </c>
      <c r="F106" s="62">
        <v>188</v>
      </c>
      <c r="G106" s="62"/>
      <c r="H106" s="62"/>
      <c r="I106" s="62"/>
      <c r="J106" s="62"/>
      <c r="K106" s="62"/>
      <c r="L106" s="62"/>
      <c r="M106" s="62"/>
      <c r="N106" s="62"/>
      <c r="O106" s="62"/>
      <c r="P106" s="62"/>
      <c r="Q106" s="62"/>
    </row>
    <row r="107" spans="1:17">
      <c r="A107" s="83"/>
      <c r="B107" s="82"/>
      <c r="C107" s="88" t="s">
        <v>2531</v>
      </c>
      <c r="D107" s="82"/>
      <c r="E107" s="86"/>
      <c r="F107" s="87"/>
      <c r="G107" s="62"/>
      <c r="H107" s="87"/>
      <c r="I107" s="62"/>
      <c r="J107" s="62"/>
      <c r="K107" s="62"/>
      <c r="L107" s="62"/>
      <c r="M107" s="62"/>
      <c r="N107" s="62"/>
      <c r="O107" s="62"/>
      <c r="P107" s="62"/>
      <c r="Q107" s="62"/>
    </row>
    <row r="108" spans="1:17" ht="38.25">
      <c r="A108" s="83"/>
      <c r="B108" s="82"/>
      <c r="C108" s="91" t="s">
        <v>2519</v>
      </c>
      <c r="D108" s="82"/>
      <c r="E108" s="86"/>
      <c r="F108" s="87"/>
      <c r="G108" s="62"/>
      <c r="H108" s="87"/>
      <c r="I108" s="62"/>
      <c r="J108" s="62"/>
      <c r="K108" s="62"/>
      <c r="L108" s="62"/>
      <c r="M108" s="62"/>
      <c r="N108" s="62"/>
      <c r="O108" s="62"/>
      <c r="P108" s="62"/>
      <c r="Q108" s="62"/>
    </row>
    <row r="109" spans="1:17" ht="38.25">
      <c r="A109" s="83">
        <v>30</v>
      </c>
      <c r="B109" s="59" t="s">
        <v>506</v>
      </c>
      <c r="C109" s="90" t="s">
        <v>2595</v>
      </c>
      <c r="D109" s="82"/>
      <c r="E109" s="86" t="s">
        <v>56</v>
      </c>
      <c r="F109" s="87">
        <v>292.8</v>
      </c>
      <c r="G109" s="62"/>
      <c r="H109" s="62"/>
      <c r="I109" s="62"/>
      <c r="J109" s="62"/>
      <c r="K109" s="62"/>
      <c r="L109" s="62"/>
      <c r="M109" s="62"/>
      <c r="N109" s="62"/>
      <c r="O109" s="62"/>
      <c r="P109" s="62"/>
      <c r="Q109" s="62"/>
    </row>
    <row r="110" spans="1:17" ht="63.75">
      <c r="A110" s="83"/>
      <c r="B110" s="82"/>
      <c r="C110" s="88" t="s">
        <v>2591</v>
      </c>
      <c r="D110" s="82"/>
      <c r="E110" s="86"/>
      <c r="F110" s="87"/>
      <c r="G110" s="62"/>
      <c r="H110" s="87"/>
      <c r="I110" s="62"/>
      <c r="J110" s="62"/>
      <c r="K110" s="62"/>
      <c r="L110" s="62"/>
      <c r="M110" s="62"/>
      <c r="N110" s="62"/>
      <c r="O110" s="62"/>
      <c r="P110" s="62"/>
      <c r="Q110" s="62"/>
    </row>
    <row r="111" spans="1:17" ht="25.5">
      <c r="A111" s="83"/>
      <c r="B111" s="82"/>
      <c r="C111" s="89" t="s">
        <v>2554</v>
      </c>
      <c r="D111" s="82"/>
      <c r="E111" s="86"/>
      <c r="F111" s="87"/>
      <c r="G111" s="62"/>
      <c r="H111" s="87"/>
      <c r="I111" s="62"/>
      <c r="J111" s="62"/>
      <c r="K111" s="62"/>
      <c r="L111" s="62"/>
      <c r="M111" s="62"/>
      <c r="N111" s="62"/>
      <c r="O111" s="62"/>
      <c r="P111" s="62"/>
      <c r="Q111" s="62"/>
    </row>
    <row r="112" spans="1:17">
      <c r="A112" s="83"/>
      <c r="B112" s="82"/>
      <c r="C112" s="88" t="s">
        <v>2432</v>
      </c>
      <c r="D112" s="82"/>
      <c r="E112" s="86"/>
      <c r="F112" s="87"/>
      <c r="G112" s="62"/>
      <c r="H112" s="87"/>
      <c r="I112" s="62"/>
      <c r="J112" s="62"/>
      <c r="K112" s="62"/>
      <c r="L112" s="62"/>
      <c r="M112" s="62"/>
      <c r="N112" s="62"/>
      <c r="O112" s="62"/>
      <c r="P112" s="62"/>
      <c r="Q112" s="62"/>
    </row>
    <row r="113" spans="1:17">
      <c r="A113" s="83">
        <v>31</v>
      </c>
      <c r="B113" s="59" t="s">
        <v>506</v>
      </c>
      <c r="C113" s="85" t="s">
        <v>2427</v>
      </c>
      <c r="D113" s="82"/>
      <c r="E113" s="86" t="s">
        <v>56</v>
      </c>
      <c r="F113" s="87">
        <v>85.97</v>
      </c>
      <c r="G113" s="62"/>
      <c r="H113" s="62"/>
      <c r="I113" s="62"/>
      <c r="J113" s="62"/>
      <c r="K113" s="62"/>
      <c r="L113" s="62"/>
      <c r="M113" s="62"/>
      <c r="N113" s="62"/>
      <c r="O113" s="62"/>
      <c r="P113" s="62"/>
      <c r="Q113" s="62"/>
    </row>
    <row r="114" spans="1:17">
      <c r="A114" s="83">
        <v>32</v>
      </c>
      <c r="B114" s="59" t="s">
        <v>506</v>
      </c>
      <c r="C114" s="85" t="s">
        <v>2428</v>
      </c>
      <c r="D114" s="82"/>
      <c r="E114" s="86" t="s">
        <v>56</v>
      </c>
      <c r="F114" s="87">
        <v>219.6</v>
      </c>
      <c r="G114" s="62"/>
      <c r="H114" s="62"/>
      <c r="I114" s="62"/>
      <c r="J114" s="62"/>
      <c r="K114" s="62"/>
      <c r="L114" s="62"/>
      <c r="M114" s="62"/>
      <c r="N114" s="62"/>
      <c r="O114" s="62"/>
      <c r="P114" s="62"/>
      <c r="Q114" s="62"/>
    </row>
    <row r="115" spans="1:17" ht="25.5">
      <c r="A115" s="83"/>
      <c r="B115" s="82"/>
      <c r="C115" s="89" t="s">
        <v>2555</v>
      </c>
      <c r="D115" s="82"/>
      <c r="E115" s="86"/>
      <c r="F115" s="87"/>
      <c r="G115" s="62"/>
      <c r="H115" s="87"/>
      <c r="I115" s="62"/>
      <c r="J115" s="62"/>
      <c r="K115" s="62"/>
      <c r="L115" s="62"/>
      <c r="M115" s="62"/>
      <c r="N115" s="62"/>
      <c r="O115" s="62"/>
      <c r="P115" s="62"/>
      <c r="Q115" s="62"/>
    </row>
    <row r="116" spans="1:17">
      <c r="A116" s="83"/>
      <c r="B116" s="82"/>
      <c r="C116" s="88" t="s">
        <v>2432</v>
      </c>
      <c r="D116" s="82"/>
      <c r="E116" s="86"/>
      <c r="F116" s="87"/>
      <c r="G116" s="62"/>
      <c r="H116" s="87"/>
      <c r="I116" s="62"/>
      <c r="J116" s="62"/>
      <c r="K116" s="62"/>
      <c r="L116" s="62"/>
      <c r="M116" s="62"/>
      <c r="N116" s="62"/>
      <c r="O116" s="62"/>
      <c r="P116" s="62"/>
      <c r="Q116" s="62"/>
    </row>
    <row r="117" spans="1:17">
      <c r="A117" s="83">
        <v>33</v>
      </c>
      <c r="B117" s="59" t="s">
        <v>506</v>
      </c>
      <c r="C117" s="85" t="s">
        <v>2427</v>
      </c>
      <c r="D117" s="82"/>
      <c r="E117" s="86" t="s">
        <v>56</v>
      </c>
      <c r="F117" s="87">
        <v>180.05</v>
      </c>
      <c r="G117" s="62"/>
      <c r="H117" s="62"/>
      <c r="I117" s="62"/>
      <c r="J117" s="62"/>
      <c r="K117" s="62"/>
      <c r="L117" s="62"/>
      <c r="M117" s="62"/>
      <c r="N117" s="62"/>
      <c r="O117" s="62"/>
      <c r="P117" s="62"/>
      <c r="Q117" s="62"/>
    </row>
    <row r="118" spans="1:17">
      <c r="A118" s="83">
        <v>34</v>
      </c>
      <c r="B118" s="59" t="s">
        <v>506</v>
      </c>
      <c r="C118" s="85" t="s">
        <v>2433</v>
      </c>
      <c r="D118" s="82"/>
      <c r="E118" s="86" t="s">
        <v>56</v>
      </c>
      <c r="F118" s="87">
        <v>0.8</v>
      </c>
      <c r="G118" s="62"/>
      <c r="H118" s="62"/>
      <c r="I118" s="62"/>
      <c r="J118" s="62"/>
      <c r="K118" s="62"/>
      <c r="L118" s="62"/>
      <c r="M118" s="62"/>
      <c r="N118" s="62"/>
      <c r="O118" s="62"/>
      <c r="P118" s="62"/>
      <c r="Q118" s="62"/>
    </row>
    <row r="119" spans="1:17">
      <c r="A119" s="58" t="s">
        <v>28</v>
      </c>
      <c r="B119" s="59"/>
      <c r="C119" s="60"/>
      <c r="D119" s="59"/>
      <c r="E119" s="61"/>
      <c r="F119" s="62"/>
      <c r="G119" s="62">
        <v>0</v>
      </c>
      <c r="H119" s="62"/>
      <c r="I119" s="62">
        <f t="shared" ref="I119" si="5">+ROUND(H119*G119,2)</f>
        <v>0</v>
      </c>
      <c r="J119" s="62">
        <v>0</v>
      </c>
      <c r="K119" s="62">
        <v>0</v>
      </c>
      <c r="L119" s="62">
        <f t="shared" ref="L119" si="6">+I119+J119+K119</f>
        <v>0</v>
      </c>
      <c r="M119" s="62">
        <f t="shared" ref="M119" si="7">+ROUND(G119*$F119,2)</f>
        <v>0</v>
      </c>
      <c r="N119" s="62">
        <f t="shared" ref="N119:P119" si="8">+ROUND(I119*$F119,2)</f>
        <v>0</v>
      </c>
      <c r="O119" s="62">
        <f t="shared" si="8"/>
        <v>0</v>
      </c>
      <c r="P119" s="62">
        <f t="shared" si="8"/>
        <v>0</v>
      </c>
      <c r="Q119" s="62">
        <f t="shared" ref="Q119" si="9">+N119+O119+P119</f>
        <v>0</v>
      </c>
    </row>
    <row r="120" spans="1:17">
      <c r="A120" s="63"/>
      <c r="B120" s="63"/>
      <c r="C120" s="64" t="s">
        <v>52</v>
      </c>
      <c r="D120" s="63"/>
      <c r="E120" s="63"/>
      <c r="F120" s="65"/>
      <c r="G120" s="65"/>
      <c r="H120" s="65"/>
      <c r="I120" s="65"/>
      <c r="J120" s="65"/>
      <c r="K120" s="65"/>
      <c r="L120" s="65"/>
      <c r="M120" s="65">
        <f>SUM(M9:M119)</f>
        <v>0</v>
      </c>
      <c r="N120" s="65">
        <f>SUM(N9:N119)</f>
        <v>0</v>
      </c>
      <c r="O120" s="65">
        <f>SUM(O9:O119)</f>
        <v>0</v>
      </c>
      <c r="P120" s="65">
        <f>SUM(P9:P119)</f>
        <v>0</v>
      </c>
      <c r="Q120" s="65">
        <f>SUM(Q9:Q119)</f>
        <v>0</v>
      </c>
    </row>
    <row r="121" spans="1:17">
      <c r="A121" s="66"/>
      <c r="B121" s="66"/>
      <c r="C121" s="92" t="s">
        <v>2198</v>
      </c>
      <c r="D121" s="66"/>
      <c r="E121" s="66" t="s">
        <v>60</v>
      </c>
      <c r="F121" s="127">
        <f>' 1-1'!$F$35</f>
        <v>0</v>
      </c>
      <c r="G121" s="68"/>
      <c r="H121" s="68"/>
      <c r="I121" s="68"/>
      <c r="J121" s="68"/>
      <c r="K121" s="68"/>
      <c r="L121" s="68"/>
      <c r="M121" s="68"/>
      <c r="N121" s="68"/>
      <c r="O121" s="62">
        <f>ROUND(O120*F121%,2)</f>
        <v>0</v>
      </c>
      <c r="P121" s="68"/>
      <c r="Q121" s="62">
        <f>O121</f>
        <v>0</v>
      </c>
    </row>
    <row r="122" spans="1:17">
      <c r="A122" s="63"/>
      <c r="B122" s="63"/>
      <c r="C122" s="64" t="s">
        <v>2528</v>
      </c>
      <c r="D122" s="63"/>
      <c r="E122" s="63" t="s">
        <v>61</v>
      </c>
      <c r="F122" s="65"/>
      <c r="G122" s="65"/>
      <c r="H122" s="65"/>
      <c r="I122" s="65"/>
      <c r="J122" s="65"/>
      <c r="K122" s="65"/>
      <c r="L122" s="65"/>
      <c r="M122" s="65">
        <f t="shared" ref="M122:Q122" si="10">SUM(M120:M121)</f>
        <v>0</v>
      </c>
      <c r="N122" s="65">
        <f t="shared" si="10"/>
        <v>0</v>
      </c>
      <c r="O122" s="65">
        <f t="shared" si="10"/>
        <v>0</v>
      </c>
      <c r="P122" s="65">
        <f t="shared" si="10"/>
        <v>0</v>
      </c>
      <c r="Q122" s="65">
        <f t="shared" si="10"/>
        <v>0</v>
      </c>
    </row>
  </sheetData>
  <autoFilter ref="A9:Q122"/>
  <mergeCells count="8">
    <mergeCell ref="G7:L7"/>
    <mergeCell ref="M7:Q7"/>
    <mergeCell ref="A7:A8"/>
    <mergeCell ref="B7:B8"/>
    <mergeCell ref="C7:C8"/>
    <mergeCell ref="D7:D8"/>
    <mergeCell ref="E7:E8"/>
    <mergeCell ref="F7:F8"/>
  </mergeCells>
  <conditionalFormatting sqref="C110:C114">
    <cfRule type="expression" dxfId="72" priority="10" stopIfTrue="1">
      <formula>#REF!="tx"</formula>
    </cfRule>
  </conditionalFormatting>
  <conditionalFormatting sqref="C115:C118">
    <cfRule type="expression" dxfId="71" priority="8" stopIfTrue="1">
      <formula>#REF!="tx"</formula>
    </cfRule>
  </conditionalFormatting>
  <conditionalFormatting sqref="C119 C9:C11 C13:C109">
    <cfRule type="expression" dxfId="70" priority="406" stopIfTrue="1">
      <formula>#REF!="tx"</formula>
    </cfRule>
  </conditionalFormatting>
  <printOptions horizontalCentered="1"/>
  <pageMargins left="0.39" right="0.39" top="0.74" bottom="0.47" header="0.3" footer="0.3"/>
  <pageSetup paperSize="9" scale="86"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21" stopIfTrue="1" id="{BBCBBBD3-24B9-44D4-B1F8-F62294BC769F}">
            <xm:f>' 1-9-18'!#REF!="tx"</xm:f>
            <x14:dxf>
              <font>
                <b/>
                <i val="0"/>
                <strike val="0"/>
                <color rgb="FF800080"/>
              </font>
            </x14:dxf>
          </x14:cfRule>
          <xm:sqref>C12</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4">
    <pageSetUpPr fitToPage="1"/>
  </sheetPr>
  <dimension ref="A1:Q45"/>
  <sheetViews>
    <sheetView showZeros="0" defaultGridColor="0" colorId="23" zoomScaleNormal="100" zoomScaleSheetLayoutView="100" workbookViewId="0">
      <pane ySplit="9" topLeftCell="A34" activePane="bottomLeft" state="frozen"/>
      <selection activeCell="G22" sqref="G22"/>
      <selection pane="bottomLeft" activeCell="A5" sqref="A5:XFD5"/>
    </sheetView>
  </sheetViews>
  <sheetFormatPr defaultRowHeight="15" outlineLevelRow="1" outlineLevelCol="1"/>
  <cols>
    <col min="1" max="1" width="5.42578125" style="44" customWidth="1"/>
    <col min="2" max="2" width="8.5703125" style="44" bestFit="1" customWidth="1" outlineLevel="1"/>
    <col min="3" max="3" width="46.5703125" style="69" customWidth="1"/>
    <col min="4" max="4" width="48.28515625" style="44" hidden="1" customWidth="1" outlineLevel="1"/>
    <col min="5" max="5" width="7.42578125" style="44" customWidth="1" collapsed="1"/>
    <col min="6" max="6" width="7.85546875" style="44" bestFit="1" customWidth="1"/>
    <col min="7" max="7" width="6.42578125" style="44" bestFit="1" customWidth="1"/>
    <col min="8" max="8" width="7.5703125" style="44" customWidth="1"/>
    <col min="9" max="9" width="8.85546875" style="44" customWidth="1"/>
    <col min="10" max="10" width="9.5703125" style="44" customWidth="1"/>
    <col min="11" max="11" width="7.7109375" style="44" customWidth="1"/>
    <col min="12" max="12" width="9" style="44" customWidth="1"/>
    <col min="13" max="13" width="8.85546875" style="44" customWidth="1"/>
    <col min="14" max="14" width="10" style="44" customWidth="1"/>
    <col min="15" max="15" width="11.85546875" style="44" customWidth="1"/>
    <col min="16" max="16" width="9.140625" style="44" customWidth="1"/>
    <col min="17" max="17" width="11.140625" style="44" customWidth="1"/>
    <col min="18" max="16384" width="9.140625" style="44"/>
  </cols>
  <sheetData>
    <row r="1" spans="1:17" ht="25.5">
      <c r="A1" s="48"/>
      <c r="B1" s="48"/>
      <c r="C1" s="18" t="s">
        <v>2583</v>
      </c>
      <c r="D1" s="49"/>
      <c r="E1" s="48"/>
      <c r="F1" s="48"/>
      <c r="G1" s="48"/>
      <c r="H1" s="48"/>
      <c r="I1" s="48"/>
      <c r="J1" s="48"/>
      <c r="K1" s="48"/>
      <c r="L1" s="48"/>
      <c r="M1" s="48"/>
      <c r="N1" s="48"/>
      <c r="O1" s="48"/>
      <c r="P1" s="48"/>
      <c r="Q1" s="48"/>
    </row>
    <row r="2" spans="1:17" outlineLevel="1">
      <c r="A2" s="53" t="s">
        <v>2846</v>
      </c>
      <c r="B2" s="194"/>
      <c r="C2" s="195"/>
      <c r="D2" s="51"/>
      <c r="E2" s="51"/>
      <c r="F2" s="51"/>
      <c r="G2" s="51"/>
      <c r="H2" s="51"/>
      <c r="I2" s="51"/>
      <c r="J2" s="51"/>
      <c r="K2" s="51"/>
      <c r="L2" s="51"/>
      <c r="M2" s="51"/>
      <c r="N2" s="51"/>
      <c r="O2" s="51"/>
      <c r="P2" s="51"/>
      <c r="Q2" s="51"/>
    </row>
    <row r="3" spans="1:17" outlineLevel="1">
      <c r="A3" s="196" t="s">
        <v>2847</v>
      </c>
      <c r="B3" s="51"/>
      <c r="C3" s="52"/>
      <c r="D3" s="51"/>
      <c r="E3" s="51"/>
      <c r="F3" s="51"/>
      <c r="G3" s="51"/>
      <c r="H3" s="51"/>
      <c r="I3" s="51"/>
      <c r="J3" s="51"/>
      <c r="K3" s="51"/>
      <c r="L3" s="51"/>
      <c r="M3" s="51"/>
      <c r="N3" s="51"/>
      <c r="O3" s="51"/>
      <c r="P3" s="51"/>
      <c r="Q3" s="51"/>
    </row>
    <row r="4" spans="1:17" outlineLevel="1">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outlineLevel="1">
      <c r="A6" s="50" t="s">
        <v>265</v>
      </c>
      <c r="B6" s="51"/>
      <c r="C6" s="52"/>
      <c r="D6" s="51"/>
      <c r="E6" s="51"/>
      <c r="F6" s="51"/>
      <c r="G6" s="51"/>
      <c r="H6" s="51"/>
      <c r="I6" s="51"/>
      <c r="J6" s="51"/>
      <c r="K6" s="51"/>
      <c r="L6" s="51"/>
      <c r="M6" s="51"/>
      <c r="N6" s="51"/>
      <c r="O6" s="51"/>
      <c r="P6" s="57" t="s">
        <v>62</v>
      </c>
      <c r="Q6" s="104">
        <f>Q45</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c r="G9" s="62">
        <v>0</v>
      </c>
      <c r="H9" s="62"/>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572</v>
      </c>
      <c r="D10" s="59"/>
      <c r="E10" s="61"/>
      <c r="F10" s="62"/>
      <c r="G10" s="62">
        <v>0</v>
      </c>
      <c r="H10" s="62"/>
      <c r="I10" s="62">
        <f t="shared" ref="I10:I15" si="0">+ROUND(H10*G10,2)</f>
        <v>0</v>
      </c>
      <c r="J10" s="62">
        <v>0</v>
      </c>
      <c r="K10" s="62">
        <v>0</v>
      </c>
      <c r="L10" s="62">
        <f t="shared" ref="L10:L15" si="1">+I10+J10+K10</f>
        <v>0</v>
      </c>
      <c r="M10" s="62">
        <f t="shared" ref="M10:M15" si="2">+ROUND(G10*$F10,2)</f>
        <v>0</v>
      </c>
      <c r="N10" s="62">
        <f t="shared" ref="N10:P15" si="3">+ROUND(I10*$F10,2)</f>
        <v>0</v>
      </c>
      <c r="O10" s="62">
        <f t="shared" si="3"/>
        <v>0</v>
      </c>
      <c r="P10" s="62">
        <f t="shared" si="3"/>
        <v>0</v>
      </c>
      <c r="Q10" s="62">
        <f t="shared" ref="Q10:Q15" si="4">+N10+O10+P10</f>
        <v>0</v>
      </c>
    </row>
    <row r="11" spans="1:17" ht="25.5">
      <c r="A11" s="58" t="s">
        <v>28</v>
      </c>
      <c r="B11" s="59"/>
      <c r="C11" s="75" t="s">
        <v>573</v>
      </c>
      <c r="D11" s="59"/>
      <c r="E11" s="61"/>
      <c r="F11" s="62"/>
      <c r="G11" s="62">
        <v>0</v>
      </c>
      <c r="H11" s="62"/>
      <c r="I11" s="62">
        <f t="shared" si="0"/>
        <v>0</v>
      </c>
      <c r="J11" s="62">
        <v>0</v>
      </c>
      <c r="K11" s="62">
        <v>0</v>
      </c>
      <c r="L11" s="62">
        <f t="shared" si="1"/>
        <v>0</v>
      </c>
      <c r="M11" s="62">
        <f t="shared" si="2"/>
        <v>0</v>
      </c>
      <c r="N11" s="62">
        <f t="shared" si="3"/>
        <v>0</v>
      </c>
      <c r="O11" s="62">
        <f t="shared" si="3"/>
        <v>0</v>
      </c>
      <c r="P11" s="62">
        <f t="shared" si="3"/>
        <v>0</v>
      </c>
      <c r="Q11" s="62">
        <f t="shared" si="4"/>
        <v>0</v>
      </c>
    </row>
    <row r="12" spans="1:17" ht="165.75">
      <c r="A12" s="83"/>
      <c r="B12" s="82"/>
      <c r="C12" s="159" t="s">
        <v>2616</v>
      </c>
      <c r="D12" s="82"/>
      <c r="E12" s="86"/>
      <c r="F12" s="87"/>
      <c r="G12" s="62">
        <v>0</v>
      </c>
      <c r="H12" s="62"/>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t="s">
        <v>28</v>
      </c>
      <c r="B13" s="59"/>
      <c r="C13" s="93" t="s">
        <v>2465</v>
      </c>
      <c r="D13" s="60"/>
      <c r="E13" s="61"/>
      <c r="F13" s="62"/>
      <c r="G13" s="62">
        <v>0</v>
      </c>
      <c r="H13" s="62"/>
      <c r="I13" s="62">
        <f t="shared" si="0"/>
        <v>0</v>
      </c>
      <c r="J13" s="62">
        <v>0</v>
      </c>
      <c r="K13" s="62">
        <v>0</v>
      </c>
      <c r="L13" s="62">
        <f t="shared" si="1"/>
        <v>0</v>
      </c>
      <c r="M13" s="62">
        <f t="shared" si="2"/>
        <v>0</v>
      </c>
      <c r="N13" s="62">
        <f t="shared" si="3"/>
        <v>0</v>
      </c>
      <c r="O13" s="62">
        <f t="shared" si="3"/>
        <v>0</v>
      </c>
      <c r="P13" s="62">
        <f t="shared" si="3"/>
        <v>0</v>
      </c>
      <c r="Q13" s="62">
        <f t="shared" si="4"/>
        <v>0</v>
      </c>
    </row>
    <row r="14" spans="1:17">
      <c r="A14" s="83"/>
      <c r="B14" s="82"/>
      <c r="C14" s="88" t="s">
        <v>2532</v>
      </c>
      <c r="D14" s="85"/>
      <c r="E14" s="86"/>
      <c r="F14" s="87"/>
      <c r="G14" s="62">
        <v>0</v>
      </c>
      <c r="H14" s="87"/>
      <c r="I14" s="62">
        <f t="shared" si="0"/>
        <v>0</v>
      </c>
      <c r="J14" s="62">
        <v>0</v>
      </c>
      <c r="K14" s="62">
        <v>0</v>
      </c>
      <c r="L14" s="62">
        <f t="shared" si="1"/>
        <v>0</v>
      </c>
      <c r="M14" s="62">
        <f t="shared" si="2"/>
        <v>0</v>
      </c>
      <c r="N14" s="62">
        <f t="shared" si="3"/>
        <v>0</v>
      </c>
      <c r="O14" s="62">
        <f t="shared" si="3"/>
        <v>0</v>
      </c>
      <c r="P14" s="62">
        <f t="shared" si="3"/>
        <v>0</v>
      </c>
      <c r="Q14" s="62">
        <f t="shared" si="4"/>
        <v>0</v>
      </c>
    </row>
    <row r="15" spans="1:17">
      <c r="A15" s="83"/>
      <c r="B15" s="82"/>
      <c r="C15" s="91" t="s">
        <v>2452</v>
      </c>
      <c r="D15" s="85"/>
      <c r="E15" s="86"/>
      <c r="F15" s="87"/>
      <c r="G15" s="62">
        <v>0</v>
      </c>
      <c r="H15" s="87"/>
      <c r="I15" s="62">
        <f t="shared" si="0"/>
        <v>0</v>
      </c>
      <c r="J15" s="62">
        <v>0</v>
      </c>
      <c r="K15" s="62">
        <v>0</v>
      </c>
      <c r="L15" s="62">
        <f t="shared" si="1"/>
        <v>0</v>
      </c>
      <c r="M15" s="62">
        <f t="shared" si="2"/>
        <v>0</v>
      </c>
      <c r="N15" s="62">
        <f t="shared" si="3"/>
        <v>0</v>
      </c>
      <c r="O15" s="62">
        <f t="shared" si="3"/>
        <v>0</v>
      </c>
      <c r="P15" s="62">
        <f t="shared" si="3"/>
        <v>0</v>
      </c>
      <c r="Q15" s="62">
        <f t="shared" si="4"/>
        <v>0</v>
      </c>
    </row>
    <row r="16" spans="1:17" ht="25.5">
      <c r="A16" s="149">
        <v>1</v>
      </c>
      <c r="B16" s="130" t="s">
        <v>506</v>
      </c>
      <c r="C16" s="133" t="s">
        <v>2626</v>
      </c>
      <c r="D16" s="134"/>
      <c r="E16" s="130" t="s">
        <v>56</v>
      </c>
      <c r="F16" s="132">
        <v>2241.25</v>
      </c>
      <c r="G16" s="62"/>
      <c r="H16" s="62"/>
      <c r="I16" s="62"/>
      <c r="J16" s="62"/>
      <c r="K16" s="62"/>
      <c r="L16" s="62"/>
      <c r="M16" s="62"/>
      <c r="N16" s="62"/>
      <c r="O16" s="62"/>
      <c r="P16" s="62"/>
      <c r="Q16" s="62"/>
    </row>
    <row r="17" spans="1:17">
      <c r="A17" s="83"/>
      <c r="B17" s="82"/>
      <c r="C17" s="88" t="s">
        <v>2532</v>
      </c>
      <c r="D17" s="82"/>
      <c r="E17" s="86"/>
      <c r="F17" s="87"/>
      <c r="G17" s="62"/>
      <c r="H17" s="87"/>
      <c r="I17" s="62"/>
      <c r="J17" s="62"/>
      <c r="K17" s="62"/>
      <c r="L17" s="62"/>
      <c r="M17" s="62"/>
      <c r="N17" s="62"/>
      <c r="O17" s="62"/>
      <c r="P17" s="62"/>
      <c r="Q17" s="62"/>
    </row>
    <row r="18" spans="1:17" ht="25.5">
      <c r="A18" s="83"/>
      <c r="B18" s="82"/>
      <c r="C18" s="91" t="s">
        <v>2453</v>
      </c>
      <c r="D18" s="82"/>
      <c r="E18" s="86"/>
      <c r="F18" s="87"/>
      <c r="G18" s="62"/>
      <c r="H18" s="87"/>
      <c r="I18" s="62"/>
      <c r="J18" s="62"/>
      <c r="K18" s="62"/>
      <c r="L18" s="62"/>
      <c r="M18" s="62"/>
      <c r="N18" s="62"/>
      <c r="O18" s="62"/>
      <c r="P18" s="62"/>
      <c r="Q18" s="62"/>
    </row>
    <row r="19" spans="1:17" s="120" customFormat="1" ht="102">
      <c r="A19" s="58">
        <v>2</v>
      </c>
      <c r="B19" s="117" t="s">
        <v>506</v>
      </c>
      <c r="C19" s="121" t="s">
        <v>2593</v>
      </c>
      <c r="D19" s="117"/>
      <c r="E19" s="118" t="s">
        <v>56</v>
      </c>
      <c r="F19" s="119">
        <v>77.5</v>
      </c>
      <c r="G19" s="62"/>
      <c r="H19" s="62"/>
      <c r="I19" s="119"/>
      <c r="J19" s="62"/>
      <c r="K19" s="62"/>
      <c r="L19" s="119"/>
      <c r="M19" s="119"/>
      <c r="N19" s="119"/>
      <c r="O19" s="119"/>
      <c r="P19" s="119"/>
      <c r="Q19" s="119"/>
    </row>
    <row r="20" spans="1:17">
      <c r="A20" s="83"/>
      <c r="B20" s="82"/>
      <c r="C20" s="90"/>
      <c r="D20" s="82"/>
      <c r="E20" s="160"/>
      <c r="F20" s="87"/>
      <c r="G20" s="62"/>
      <c r="H20" s="87"/>
      <c r="I20" s="62"/>
      <c r="J20" s="62"/>
      <c r="K20" s="62"/>
      <c r="L20" s="62"/>
      <c r="M20" s="62"/>
      <c r="N20" s="62"/>
      <c r="O20" s="62"/>
      <c r="P20" s="62"/>
      <c r="Q20" s="62"/>
    </row>
    <row r="21" spans="1:17">
      <c r="A21" s="83"/>
      <c r="B21" s="82"/>
      <c r="C21" s="94" t="s">
        <v>2466</v>
      </c>
      <c r="D21" s="82"/>
      <c r="E21" s="86"/>
      <c r="F21" s="87"/>
      <c r="G21" s="62"/>
      <c r="H21" s="87"/>
      <c r="I21" s="62"/>
      <c r="J21" s="62"/>
      <c r="K21" s="62"/>
      <c r="L21" s="62"/>
      <c r="M21" s="62"/>
      <c r="N21" s="62"/>
      <c r="O21" s="62"/>
      <c r="P21" s="62"/>
      <c r="Q21" s="62"/>
    </row>
    <row r="22" spans="1:17">
      <c r="A22" s="83"/>
      <c r="B22" s="82"/>
      <c r="C22" s="88" t="s">
        <v>2532</v>
      </c>
      <c r="D22" s="82"/>
      <c r="E22" s="86"/>
      <c r="F22" s="87"/>
      <c r="G22" s="62"/>
      <c r="H22" s="87"/>
      <c r="I22" s="62"/>
      <c r="J22" s="62"/>
      <c r="K22" s="62"/>
      <c r="L22" s="62"/>
      <c r="M22" s="62"/>
      <c r="N22" s="62"/>
      <c r="O22" s="62"/>
      <c r="P22" s="62"/>
      <c r="Q22" s="62"/>
    </row>
    <row r="23" spans="1:17" ht="38.25">
      <c r="A23" s="83"/>
      <c r="B23" s="82"/>
      <c r="C23" s="91" t="s">
        <v>2484</v>
      </c>
      <c r="D23" s="82"/>
      <c r="E23" s="86"/>
      <c r="F23" s="87"/>
      <c r="G23" s="62"/>
      <c r="H23" s="87"/>
      <c r="I23" s="62"/>
      <c r="J23" s="62"/>
      <c r="K23" s="62"/>
      <c r="L23" s="62"/>
      <c r="M23" s="62"/>
      <c r="N23" s="62"/>
      <c r="O23" s="62"/>
      <c r="P23" s="62"/>
      <c r="Q23" s="62"/>
    </row>
    <row r="24" spans="1:17" ht="63.75">
      <c r="A24" s="83">
        <v>3</v>
      </c>
      <c r="B24" s="59" t="s">
        <v>506</v>
      </c>
      <c r="C24" s="90" t="s">
        <v>2485</v>
      </c>
      <c r="D24" s="82"/>
      <c r="E24" s="61" t="s">
        <v>56</v>
      </c>
      <c r="F24" s="62">
        <v>2232.3000000000002</v>
      </c>
      <c r="G24" s="62"/>
      <c r="H24" s="62"/>
      <c r="I24" s="62"/>
      <c r="J24" s="62"/>
      <c r="K24" s="62"/>
      <c r="L24" s="62"/>
      <c r="M24" s="62"/>
      <c r="N24" s="62"/>
      <c r="O24" s="62"/>
      <c r="P24" s="62"/>
      <c r="Q24" s="62"/>
    </row>
    <row r="25" spans="1:17">
      <c r="A25" s="83"/>
      <c r="B25" s="82"/>
      <c r="C25" s="88" t="s">
        <v>2532</v>
      </c>
      <c r="D25" s="82"/>
      <c r="E25" s="86"/>
      <c r="F25" s="87"/>
      <c r="G25" s="62"/>
      <c r="H25" s="87"/>
      <c r="I25" s="62"/>
      <c r="J25" s="62"/>
      <c r="K25" s="62"/>
      <c r="L25" s="62"/>
      <c r="M25" s="62"/>
      <c r="N25" s="62"/>
      <c r="O25" s="62"/>
      <c r="P25" s="62"/>
      <c r="Q25" s="62"/>
    </row>
    <row r="26" spans="1:17" ht="25.5">
      <c r="A26" s="83"/>
      <c r="B26" s="82"/>
      <c r="C26" s="150" t="s">
        <v>2743</v>
      </c>
      <c r="D26" s="82"/>
      <c r="E26" s="86"/>
      <c r="F26" s="87"/>
      <c r="G26" s="62"/>
      <c r="H26" s="87"/>
      <c r="I26" s="62"/>
      <c r="J26" s="62"/>
      <c r="K26" s="62"/>
      <c r="L26" s="62"/>
      <c r="M26" s="62"/>
      <c r="N26" s="62"/>
      <c r="O26" s="62"/>
      <c r="P26" s="62"/>
      <c r="Q26" s="62"/>
    </row>
    <row r="27" spans="1:17" ht="25.5">
      <c r="A27" s="83">
        <v>4</v>
      </c>
      <c r="B27" s="59" t="s">
        <v>506</v>
      </c>
      <c r="C27" s="148" t="s">
        <v>2742</v>
      </c>
      <c r="D27" s="82"/>
      <c r="E27" s="61" t="s">
        <v>56</v>
      </c>
      <c r="F27" s="62">
        <v>40.9</v>
      </c>
      <c r="G27" s="62"/>
      <c r="H27" s="62"/>
      <c r="I27" s="62"/>
      <c r="J27" s="62"/>
      <c r="K27" s="62"/>
      <c r="L27" s="62"/>
      <c r="M27" s="62"/>
      <c r="N27" s="62"/>
      <c r="O27" s="62"/>
      <c r="P27" s="62"/>
      <c r="Q27" s="62"/>
    </row>
    <row r="28" spans="1:17" ht="25.5">
      <c r="A28" s="83"/>
      <c r="B28" s="82"/>
      <c r="C28" s="150" t="s">
        <v>2743</v>
      </c>
      <c r="D28" s="82"/>
      <c r="E28" s="86"/>
      <c r="F28" s="87"/>
      <c r="G28" s="62"/>
      <c r="H28" s="87"/>
      <c r="I28" s="62"/>
      <c r="J28" s="62"/>
      <c r="K28" s="62"/>
      <c r="L28" s="62"/>
      <c r="M28" s="62"/>
      <c r="N28" s="62"/>
      <c r="O28" s="62"/>
      <c r="P28" s="62"/>
      <c r="Q28" s="62"/>
    </row>
    <row r="29" spans="1:17" ht="25.5">
      <c r="A29" s="83">
        <v>5</v>
      </c>
      <c r="B29" s="59" t="s">
        <v>506</v>
      </c>
      <c r="C29" s="148" t="s">
        <v>2742</v>
      </c>
      <c r="D29" s="82"/>
      <c r="E29" s="61" t="s">
        <v>56</v>
      </c>
      <c r="F29" s="62">
        <v>29.6</v>
      </c>
      <c r="G29" s="62"/>
      <c r="H29" s="62"/>
      <c r="I29" s="62"/>
      <c r="J29" s="62"/>
      <c r="K29" s="62"/>
      <c r="L29" s="62"/>
      <c r="M29" s="62"/>
      <c r="N29" s="62"/>
      <c r="O29" s="62"/>
      <c r="P29" s="62"/>
      <c r="Q29" s="62"/>
    </row>
    <row r="30" spans="1:17">
      <c r="A30" s="83"/>
      <c r="B30" s="82"/>
      <c r="C30" s="88" t="s">
        <v>2532</v>
      </c>
      <c r="D30" s="82"/>
      <c r="E30" s="86"/>
      <c r="F30" s="87"/>
      <c r="G30" s="62"/>
      <c r="H30" s="87"/>
      <c r="I30" s="62"/>
      <c r="J30" s="62"/>
      <c r="K30" s="62"/>
      <c r="L30" s="62"/>
      <c r="M30" s="62"/>
      <c r="N30" s="62"/>
      <c r="O30" s="62"/>
      <c r="P30" s="62"/>
      <c r="Q30" s="62"/>
    </row>
    <row r="31" spans="1:17">
      <c r="A31" s="83"/>
      <c r="B31" s="82"/>
      <c r="C31" s="88" t="s">
        <v>2487</v>
      </c>
      <c r="D31" s="82"/>
      <c r="E31" s="86"/>
      <c r="F31" s="87"/>
      <c r="G31" s="62"/>
      <c r="H31" s="87"/>
      <c r="I31" s="62"/>
      <c r="J31" s="62"/>
      <c r="K31" s="62"/>
      <c r="L31" s="62"/>
      <c r="M31" s="62"/>
      <c r="N31" s="62"/>
      <c r="O31" s="62"/>
      <c r="P31" s="62"/>
      <c r="Q31" s="62"/>
    </row>
    <row r="32" spans="1:17" ht="51">
      <c r="A32" s="83">
        <v>6</v>
      </c>
      <c r="B32" s="59" t="s">
        <v>506</v>
      </c>
      <c r="C32" s="85" t="s">
        <v>2299</v>
      </c>
      <c r="D32" s="82"/>
      <c r="E32" s="61" t="s">
        <v>56</v>
      </c>
      <c r="F32" s="62">
        <v>6.8</v>
      </c>
      <c r="G32" s="62"/>
      <c r="H32" s="62"/>
      <c r="I32" s="62"/>
      <c r="J32" s="62"/>
      <c r="K32" s="62"/>
      <c r="L32" s="62"/>
      <c r="M32" s="62"/>
      <c r="N32" s="62"/>
      <c r="O32" s="62"/>
      <c r="P32" s="62"/>
      <c r="Q32" s="62"/>
    </row>
    <row r="33" spans="1:17">
      <c r="A33" s="58" t="s">
        <v>28</v>
      </c>
      <c r="B33" s="59"/>
      <c r="C33" s="60"/>
      <c r="D33" s="59"/>
      <c r="E33" s="61"/>
      <c r="F33" s="62"/>
      <c r="G33" s="62"/>
      <c r="H33" s="62"/>
      <c r="I33" s="62"/>
      <c r="J33" s="62"/>
      <c r="K33" s="62"/>
      <c r="L33" s="62"/>
      <c r="M33" s="62"/>
      <c r="N33" s="62"/>
      <c r="O33" s="62"/>
      <c r="P33" s="62"/>
      <c r="Q33" s="62"/>
    </row>
    <row r="34" spans="1:17">
      <c r="A34" s="83"/>
      <c r="B34" s="82"/>
      <c r="C34" s="85"/>
      <c r="D34" s="82"/>
      <c r="E34" s="86"/>
      <c r="F34" s="87"/>
      <c r="G34" s="62"/>
      <c r="H34" s="87"/>
      <c r="I34" s="62"/>
      <c r="J34" s="62"/>
      <c r="K34" s="62"/>
      <c r="L34" s="62"/>
      <c r="M34" s="62"/>
      <c r="N34" s="62"/>
      <c r="O34" s="62"/>
      <c r="P34" s="62"/>
      <c r="Q34" s="62"/>
    </row>
    <row r="35" spans="1:17">
      <c r="A35" s="58" t="s">
        <v>28</v>
      </c>
      <c r="B35" s="59"/>
      <c r="C35" s="93" t="s">
        <v>2499</v>
      </c>
      <c r="D35" s="59"/>
      <c r="E35" s="61"/>
      <c r="F35" s="62"/>
      <c r="G35" s="62"/>
      <c r="H35" s="62"/>
      <c r="I35" s="62"/>
      <c r="J35" s="62"/>
      <c r="K35" s="62"/>
      <c r="L35" s="62"/>
      <c r="M35" s="62"/>
      <c r="N35" s="62"/>
      <c r="O35" s="62"/>
      <c r="P35" s="62"/>
      <c r="Q35" s="62"/>
    </row>
    <row r="36" spans="1:17">
      <c r="A36" s="83"/>
      <c r="B36" s="82"/>
      <c r="C36" s="88" t="s">
        <v>2532</v>
      </c>
      <c r="D36" s="82"/>
      <c r="E36" s="86"/>
      <c r="F36" s="87"/>
      <c r="G36" s="62"/>
      <c r="H36" s="87"/>
      <c r="I36" s="62"/>
      <c r="J36" s="62"/>
      <c r="K36" s="62"/>
      <c r="L36" s="62"/>
      <c r="M36" s="62"/>
      <c r="N36" s="62"/>
      <c r="O36" s="62"/>
      <c r="P36" s="62"/>
      <c r="Q36" s="62"/>
    </row>
    <row r="37" spans="1:17" ht="38.25">
      <c r="A37" s="83"/>
      <c r="B37" s="82"/>
      <c r="C37" s="91" t="s">
        <v>2519</v>
      </c>
      <c r="D37" s="82"/>
      <c r="E37" s="86"/>
      <c r="F37" s="87"/>
      <c r="G37" s="62"/>
      <c r="H37" s="87"/>
      <c r="I37" s="62"/>
      <c r="J37" s="62"/>
      <c r="K37" s="62"/>
      <c r="L37" s="62"/>
      <c r="M37" s="62"/>
      <c r="N37" s="62"/>
      <c r="O37" s="62"/>
      <c r="P37" s="62"/>
      <c r="Q37" s="62"/>
    </row>
    <row r="38" spans="1:17" ht="51">
      <c r="A38" s="83">
        <v>9</v>
      </c>
      <c r="B38" s="59" t="s">
        <v>506</v>
      </c>
      <c r="C38" s="90" t="s">
        <v>2595</v>
      </c>
      <c r="D38" s="82"/>
      <c r="E38" s="86" t="s">
        <v>56</v>
      </c>
      <c r="F38" s="87">
        <v>63</v>
      </c>
      <c r="G38" s="62"/>
      <c r="H38" s="62"/>
      <c r="I38" s="62"/>
      <c r="J38" s="62"/>
      <c r="K38" s="62"/>
      <c r="L38" s="62"/>
      <c r="M38" s="62"/>
      <c r="N38" s="62"/>
      <c r="O38" s="62"/>
      <c r="P38" s="62"/>
      <c r="Q38" s="62"/>
    </row>
    <row r="39" spans="1:17">
      <c r="A39" s="83"/>
      <c r="B39" s="82"/>
      <c r="C39" s="88" t="s">
        <v>2532</v>
      </c>
      <c r="D39" s="82"/>
      <c r="E39" s="86"/>
      <c r="F39" s="87"/>
      <c r="G39" s="62"/>
      <c r="H39" s="87"/>
      <c r="I39" s="62"/>
      <c r="J39" s="62"/>
      <c r="K39" s="62"/>
      <c r="L39" s="62"/>
      <c r="M39" s="62"/>
      <c r="N39" s="62"/>
      <c r="O39" s="62"/>
      <c r="P39" s="62"/>
      <c r="Q39" s="62"/>
    </row>
    <row r="40" spans="1:17">
      <c r="A40" s="83"/>
      <c r="B40" s="82"/>
      <c r="C40" s="91" t="s">
        <v>2520</v>
      </c>
      <c r="D40" s="82"/>
      <c r="E40" s="86"/>
      <c r="F40" s="87"/>
      <c r="G40" s="62"/>
      <c r="H40" s="87"/>
      <c r="I40" s="62"/>
      <c r="J40" s="62"/>
      <c r="K40" s="62"/>
      <c r="L40" s="62"/>
      <c r="M40" s="62"/>
      <c r="N40" s="62"/>
      <c r="O40" s="62"/>
      <c r="P40" s="62"/>
      <c r="Q40" s="62"/>
    </row>
    <row r="41" spans="1:17" ht="51">
      <c r="A41" s="83">
        <v>10</v>
      </c>
      <c r="B41" s="59" t="s">
        <v>506</v>
      </c>
      <c r="C41" s="90" t="s">
        <v>2521</v>
      </c>
      <c r="D41" s="82"/>
      <c r="E41" s="61" t="s">
        <v>56</v>
      </c>
      <c r="F41" s="62">
        <v>435.1</v>
      </c>
      <c r="G41" s="62"/>
      <c r="H41" s="62"/>
      <c r="I41" s="62"/>
      <c r="J41" s="62"/>
      <c r="K41" s="62"/>
      <c r="L41" s="62"/>
      <c r="M41" s="62"/>
      <c r="N41" s="62"/>
      <c r="O41" s="62"/>
      <c r="P41" s="62"/>
      <c r="Q41" s="62"/>
    </row>
    <row r="42" spans="1:17">
      <c r="A42" s="83"/>
      <c r="B42" s="82"/>
      <c r="C42" s="90"/>
      <c r="D42" s="82"/>
      <c r="E42" s="86"/>
      <c r="F42" s="87"/>
      <c r="G42" s="62">
        <v>0</v>
      </c>
      <c r="H42" s="87"/>
      <c r="I42" s="62">
        <f t="shared" ref="I42" si="5">+ROUND(H42*G42,2)</f>
        <v>0</v>
      </c>
      <c r="J42" s="62">
        <v>0</v>
      </c>
      <c r="K42" s="62">
        <v>0</v>
      </c>
      <c r="L42" s="62">
        <f t="shared" ref="L42" si="6">+I42+J42+K42</f>
        <v>0</v>
      </c>
      <c r="M42" s="62">
        <f t="shared" ref="M42" si="7">+ROUND(G42*$F42,2)</f>
        <v>0</v>
      </c>
      <c r="N42" s="62">
        <f t="shared" ref="N42" si="8">+ROUND(I42*$F42,2)</f>
        <v>0</v>
      </c>
      <c r="O42" s="62">
        <f t="shared" ref="O42" si="9">+ROUND(J42*$F42,2)</f>
        <v>0</v>
      </c>
      <c r="P42" s="62">
        <f t="shared" ref="P42" si="10">+ROUND(K42*$F42,2)</f>
        <v>0</v>
      </c>
      <c r="Q42" s="62">
        <f t="shared" ref="Q42" si="11">+N42+O42+P42</f>
        <v>0</v>
      </c>
    </row>
    <row r="43" spans="1:17">
      <c r="A43" s="63"/>
      <c r="B43" s="63"/>
      <c r="C43" s="64" t="s">
        <v>52</v>
      </c>
      <c r="D43" s="63"/>
      <c r="E43" s="63"/>
      <c r="F43" s="65"/>
      <c r="G43" s="65"/>
      <c r="H43" s="65"/>
      <c r="I43" s="65"/>
      <c r="J43" s="65"/>
      <c r="K43" s="65"/>
      <c r="L43" s="65"/>
      <c r="M43" s="65">
        <f>SUM(M9:M42)</f>
        <v>0</v>
      </c>
      <c r="N43" s="65">
        <f>SUM(N9:N42)</f>
        <v>0</v>
      </c>
      <c r="O43" s="65">
        <f>SUM(O9:O42)</f>
        <v>0</v>
      </c>
      <c r="P43" s="65">
        <f>SUM(P9:P42)</f>
        <v>0</v>
      </c>
      <c r="Q43" s="65">
        <f>SUM(Q9:Q42)</f>
        <v>0</v>
      </c>
    </row>
    <row r="44" spans="1:17">
      <c r="A44" s="66"/>
      <c r="B44" s="66"/>
      <c r="C44" s="92" t="s">
        <v>2198</v>
      </c>
      <c r="D44" s="66"/>
      <c r="E44" s="66" t="s">
        <v>60</v>
      </c>
      <c r="F44" s="127">
        <f>' 1-1'!$F$35</f>
        <v>0</v>
      </c>
      <c r="G44" s="68"/>
      <c r="H44" s="68"/>
      <c r="I44" s="68"/>
      <c r="J44" s="68"/>
      <c r="K44" s="68"/>
      <c r="L44" s="68"/>
      <c r="M44" s="68"/>
      <c r="N44" s="68"/>
      <c r="O44" s="62">
        <f>ROUND(O43*F44%,2)</f>
        <v>0</v>
      </c>
      <c r="P44" s="68"/>
      <c r="Q44" s="62">
        <f>O44</f>
        <v>0</v>
      </c>
    </row>
    <row r="45" spans="1:17">
      <c r="A45" s="63"/>
      <c r="B45" s="63"/>
      <c r="C45" s="64" t="s">
        <v>2530</v>
      </c>
      <c r="D45" s="63"/>
      <c r="E45" s="63" t="s">
        <v>61</v>
      </c>
      <c r="F45" s="65"/>
      <c r="G45" s="65"/>
      <c r="H45" s="65"/>
      <c r="I45" s="65"/>
      <c r="J45" s="65"/>
      <c r="K45" s="65"/>
      <c r="L45" s="65"/>
      <c r="M45" s="65">
        <f t="shared" ref="M45:Q45" si="12">SUM(M43:M44)</f>
        <v>0</v>
      </c>
      <c r="N45" s="65">
        <f t="shared" si="12"/>
        <v>0</v>
      </c>
      <c r="O45" s="65">
        <f t="shared" si="12"/>
        <v>0</v>
      </c>
      <c r="P45" s="65">
        <f t="shared" si="12"/>
        <v>0</v>
      </c>
      <c r="Q45" s="65">
        <f t="shared" si="12"/>
        <v>0</v>
      </c>
    </row>
  </sheetData>
  <autoFilter ref="A9:Q45"/>
  <mergeCells count="8">
    <mergeCell ref="G7:L7"/>
    <mergeCell ref="M7:Q7"/>
    <mergeCell ref="A7:A8"/>
    <mergeCell ref="B7:B8"/>
    <mergeCell ref="C7:C8"/>
    <mergeCell ref="D7:D8"/>
    <mergeCell ref="E7:E8"/>
    <mergeCell ref="F7:F8"/>
  </mergeCells>
  <conditionalFormatting sqref="C9:C11 C13:C42">
    <cfRule type="expression" dxfId="68" priority="402" stopIfTrue="1">
      <formula>#REF!="tx"</formula>
    </cfRule>
  </conditionalFormatting>
  <printOptions horizontalCentered="1"/>
  <pageMargins left="0.39" right="0.39" top="0.74" bottom="0.47" header="0.3" footer="0.3"/>
  <pageSetup paperSize="9" scale="88"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22" stopIfTrue="1" id="{CB8286E7-859A-492D-9BF0-9D1F326AFD9C}">
            <xm:f>' 1-9-18'!#REF!="tx"</xm:f>
            <x14:dxf>
              <font>
                <b/>
                <i val="0"/>
                <strike val="0"/>
                <color rgb="FF800080"/>
              </font>
            </x14:dxf>
          </x14:cfRule>
          <xm:sqref>C12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38"/>
  <sheetViews>
    <sheetView showZeros="0" defaultGridColor="0" colorId="23" zoomScaleNormal="100" zoomScaleSheetLayoutView="100" workbookViewId="0">
      <pane ySplit="9" topLeftCell="A25" activePane="bottomLeft" state="frozen"/>
      <selection activeCell="G22" sqref="G22"/>
      <selection pane="bottomLeft" activeCell="A5" sqref="A5:XFD5"/>
    </sheetView>
  </sheetViews>
  <sheetFormatPr defaultRowHeight="15" outlineLevelCol="1"/>
  <cols>
    <col min="1" max="1" width="6.28515625" style="44" customWidth="1"/>
    <col min="2" max="2" width="9.7109375" style="44" customWidth="1" outlineLevel="1"/>
    <col min="3" max="3" width="53.5703125" style="69" customWidth="1"/>
    <col min="4" max="4" width="10.42578125" style="44" hidden="1" customWidth="1" outlineLevel="1"/>
    <col min="5" max="5" width="6.85546875" style="44" customWidth="1" collapsed="1"/>
    <col min="6" max="6" width="8.140625" style="44" customWidth="1"/>
    <col min="7" max="7" width="8.85546875" style="44" customWidth="1"/>
    <col min="8" max="8" width="9.28515625" style="44" customWidth="1"/>
    <col min="9" max="9" width="9" style="44" customWidth="1"/>
    <col min="10" max="11" width="8.5703125" style="44" customWidth="1"/>
    <col min="12" max="12" width="9" style="44" customWidth="1"/>
    <col min="13" max="13" width="11" style="44" customWidth="1"/>
    <col min="14" max="14" width="11.5703125" style="44" customWidth="1"/>
    <col min="15" max="15" width="11" style="44" customWidth="1"/>
    <col min="16" max="16" width="10" style="44" customWidth="1"/>
    <col min="17" max="17" width="11" style="44" customWidth="1"/>
    <col min="18" max="16384" width="9.140625" style="44"/>
  </cols>
  <sheetData>
    <row r="1" spans="1:17" ht="25.5">
      <c r="A1" s="48"/>
      <c r="B1" s="48"/>
      <c r="C1" s="18" t="s">
        <v>584</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Q38</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585</v>
      </c>
      <c r="D10" s="59"/>
      <c r="E10" s="61"/>
      <c r="F10" s="62">
        <v>0</v>
      </c>
      <c r="G10" s="62">
        <v>0</v>
      </c>
      <c r="H10" s="62">
        <v>0</v>
      </c>
      <c r="I10" s="62">
        <f t="shared" ref="I10:I35"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ht="51">
      <c r="A11" s="58">
        <v>1</v>
      </c>
      <c r="B11" s="59" t="s">
        <v>586</v>
      </c>
      <c r="C11" s="60" t="s">
        <v>587</v>
      </c>
      <c r="D11" s="59"/>
      <c r="E11" s="61" t="s">
        <v>57</v>
      </c>
      <c r="F11" s="62">
        <v>1</v>
      </c>
      <c r="G11" s="62"/>
      <c r="H11" s="62"/>
      <c r="I11" s="62"/>
      <c r="J11" s="62"/>
      <c r="K11" s="62"/>
      <c r="L11" s="62"/>
      <c r="M11" s="62"/>
      <c r="N11" s="62"/>
      <c r="O11" s="62"/>
      <c r="P11" s="62"/>
      <c r="Q11" s="62"/>
    </row>
    <row r="12" spans="1:17">
      <c r="A12" s="58" t="s">
        <v>28</v>
      </c>
      <c r="B12" s="59"/>
      <c r="C12" s="60"/>
      <c r="D12" s="59"/>
      <c r="E12" s="61"/>
      <c r="F12" s="62">
        <v>0</v>
      </c>
      <c r="G12" s="62"/>
      <c r="H12" s="62"/>
      <c r="I12" s="62"/>
      <c r="J12" s="62"/>
      <c r="K12" s="62"/>
      <c r="L12" s="62"/>
      <c r="M12" s="62"/>
      <c r="N12" s="62"/>
      <c r="O12" s="62"/>
      <c r="P12" s="62"/>
      <c r="Q12" s="62"/>
    </row>
    <row r="13" spans="1:17">
      <c r="A13" s="58" t="s">
        <v>28</v>
      </c>
      <c r="B13" s="59"/>
      <c r="C13" s="72" t="s">
        <v>588</v>
      </c>
      <c r="D13" s="59"/>
      <c r="E13" s="61"/>
      <c r="F13" s="62">
        <v>0</v>
      </c>
      <c r="G13" s="62"/>
      <c r="H13" s="62"/>
      <c r="I13" s="62"/>
      <c r="J13" s="62"/>
      <c r="K13" s="62"/>
      <c r="L13" s="62"/>
      <c r="M13" s="62"/>
      <c r="N13" s="62"/>
      <c r="O13" s="62"/>
      <c r="P13" s="62"/>
      <c r="Q13" s="62"/>
    </row>
    <row r="14" spans="1:17">
      <c r="A14" s="58" t="s">
        <v>28</v>
      </c>
      <c r="B14" s="147"/>
      <c r="C14" s="156" t="s">
        <v>2747</v>
      </c>
      <c r="D14" s="147"/>
      <c r="E14" s="147"/>
      <c r="F14" s="127">
        <v>0</v>
      </c>
      <c r="G14" s="62"/>
      <c r="H14" s="62"/>
      <c r="I14" s="62"/>
      <c r="J14" s="62"/>
      <c r="K14" s="62"/>
      <c r="L14" s="62"/>
      <c r="M14" s="62"/>
      <c r="N14" s="62"/>
      <c r="O14" s="62"/>
      <c r="P14" s="62"/>
      <c r="Q14" s="62"/>
    </row>
    <row r="15" spans="1:17" ht="89.25">
      <c r="A15" s="58">
        <v>2</v>
      </c>
      <c r="B15" s="147" t="s">
        <v>412</v>
      </c>
      <c r="C15" s="144" t="s">
        <v>2748</v>
      </c>
      <c r="D15" s="147"/>
      <c r="E15" s="147" t="s">
        <v>57</v>
      </c>
      <c r="F15" s="127">
        <v>712</v>
      </c>
      <c r="G15" s="127"/>
      <c r="H15" s="62"/>
      <c r="I15" s="127"/>
      <c r="J15" s="62"/>
      <c r="K15" s="62"/>
      <c r="L15" s="62"/>
      <c r="M15" s="62"/>
      <c r="N15" s="62"/>
      <c r="O15" s="62"/>
      <c r="P15" s="62"/>
      <c r="Q15" s="62"/>
    </row>
    <row r="16" spans="1:17">
      <c r="A16" s="58" t="s">
        <v>28</v>
      </c>
      <c r="B16" s="59"/>
      <c r="C16" s="60"/>
      <c r="D16" s="59"/>
      <c r="E16" s="61"/>
      <c r="F16" s="62">
        <v>0</v>
      </c>
      <c r="G16" s="62"/>
      <c r="H16" s="62"/>
      <c r="I16" s="62"/>
      <c r="J16" s="62"/>
      <c r="K16" s="62"/>
      <c r="L16" s="62"/>
      <c r="M16" s="62"/>
      <c r="N16" s="62"/>
      <c r="O16" s="62"/>
      <c r="P16" s="62"/>
      <c r="Q16" s="62"/>
    </row>
    <row r="17" spans="1:17">
      <c r="A17" s="58" t="s">
        <v>28</v>
      </c>
      <c r="B17" s="59"/>
      <c r="C17" s="72" t="s">
        <v>589</v>
      </c>
      <c r="D17" s="59"/>
      <c r="E17" s="61"/>
      <c r="F17" s="62">
        <v>0</v>
      </c>
      <c r="G17" s="62"/>
      <c r="H17" s="62"/>
      <c r="I17" s="62"/>
      <c r="J17" s="62"/>
      <c r="K17" s="62"/>
      <c r="L17" s="62"/>
      <c r="M17" s="62"/>
      <c r="N17" s="62"/>
      <c r="O17" s="62"/>
      <c r="P17" s="62"/>
      <c r="Q17" s="62"/>
    </row>
    <row r="18" spans="1:17" ht="38.25">
      <c r="A18" s="58">
        <v>3</v>
      </c>
      <c r="B18" s="59" t="s">
        <v>154</v>
      </c>
      <c r="C18" s="60" t="s">
        <v>590</v>
      </c>
      <c r="D18" s="59"/>
      <c r="E18" s="61" t="s">
        <v>55</v>
      </c>
      <c r="F18" s="62">
        <v>83.25</v>
      </c>
      <c r="G18" s="62"/>
      <c r="H18" s="62"/>
      <c r="I18" s="62"/>
      <c r="J18" s="62"/>
      <c r="K18" s="62"/>
      <c r="L18" s="62"/>
      <c r="M18" s="62"/>
      <c r="N18" s="62"/>
      <c r="O18" s="62"/>
      <c r="P18" s="62"/>
      <c r="Q18" s="62"/>
    </row>
    <row r="19" spans="1:17">
      <c r="A19" s="58" t="s">
        <v>28</v>
      </c>
      <c r="B19" s="59"/>
      <c r="C19" s="60"/>
      <c r="D19" s="59"/>
      <c r="E19" s="61"/>
      <c r="F19" s="62">
        <v>0</v>
      </c>
      <c r="G19" s="62"/>
      <c r="H19" s="62"/>
      <c r="I19" s="62"/>
      <c r="J19" s="62"/>
      <c r="K19" s="62"/>
      <c r="L19" s="62"/>
      <c r="M19" s="62"/>
      <c r="N19" s="62"/>
      <c r="O19" s="62"/>
      <c r="P19" s="62"/>
      <c r="Q19" s="62"/>
    </row>
    <row r="20" spans="1:17">
      <c r="A20" s="58" t="s">
        <v>28</v>
      </c>
      <c r="B20" s="59"/>
      <c r="C20" s="72" t="s">
        <v>591</v>
      </c>
      <c r="D20" s="59"/>
      <c r="E20" s="61"/>
      <c r="F20" s="62">
        <v>0</v>
      </c>
      <c r="G20" s="62"/>
      <c r="H20" s="62"/>
      <c r="I20" s="62"/>
      <c r="J20" s="62"/>
      <c r="K20" s="62"/>
      <c r="L20" s="62"/>
      <c r="M20" s="62"/>
      <c r="N20" s="62"/>
      <c r="O20" s="62"/>
      <c r="P20" s="62"/>
      <c r="Q20" s="62"/>
    </row>
    <row r="21" spans="1:17">
      <c r="A21" s="83"/>
      <c r="B21" s="82"/>
      <c r="C21" s="157" t="s">
        <v>2596</v>
      </c>
      <c r="D21" s="82"/>
      <c r="E21" s="86"/>
      <c r="F21" s="87"/>
      <c r="G21" s="62"/>
      <c r="H21" s="87"/>
      <c r="I21" s="62"/>
      <c r="J21" s="62"/>
      <c r="K21" s="62"/>
      <c r="L21" s="62"/>
      <c r="M21" s="62"/>
      <c r="N21" s="62"/>
      <c r="O21" s="62"/>
      <c r="P21" s="62"/>
      <c r="Q21" s="62"/>
    </row>
    <row r="22" spans="1:17">
      <c r="A22" s="58">
        <v>4</v>
      </c>
      <c r="B22" s="59" t="s">
        <v>592</v>
      </c>
      <c r="C22" s="60" t="s">
        <v>593</v>
      </c>
      <c r="D22" s="59"/>
      <c r="E22" s="61" t="s">
        <v>57</v>
      </c>
      <c r="F22" s="62">
        <v>5</v>
      </c>
      <c r="G22" s="62"/>
      <c r="H22" s="62"/>
      <c r="I22" s="62"/>
      <c r="J22" s="62"/>
      <c r="K22" s="62"/>
      <c r="L22" s="62"/>
      <c r="M22" s="62"/>
      <c r="N22" s="62"/>
      <c r="O22" s="62"/>
      <c r="P22" s="62"/>
      <c r="Q22" s="62"/>
    </row>
    <row r="23" spans="1:17">
      <c r="A23" s="58">
        <v>5</v>
      </c>
      <c r="B23" s="59" t="s">
        <v>592</v>
      </c>
      <c r="C23" s="60" t="s">
        <v>594</v>
      </c>
      <c r="D23" s="59"/>
      <c r="E23" s="61" t="s">
        <v>57</v>
      </c>
      <c r="F23" s="62">
        <v>35</v>
      </c>
      <c r="G23" s="62"/>
      <c r="H23" s="62"/>
      <c r="I23" s="62"/>
      <c r="J23" s="62"/>
      <c r="K23" s="62"/>
      <c r="L23" s="62"/>
      <c r="M23" s="62"/>
      <c r="N23" s="62"/>
      <c r="O23" s="62"/>
      <c r="P23" s="62"/>
      <c r="Q23" s="62"/>
    </row>
    <row r="24" spans="1:17" ht="25.5">
      <c r="A24" s="58">
        <v>6</v>
      </c>
      <c r="B24" s="59" t="s">
        <v>592</v>
      </c>
      <c r="C24" s="60" t="s">
        <v>595</v>
      </c>
      <c r="D24" s="59"/>
      <c r="E24" s="61" t="s">
        <v>57</v>
      </c>
      <c r="F24" s="62">
        <v>15</v>
      </c>
      <c r="G24" s="62"/>
      <c r="H24" s="62"/>
      <c r="I24" s="62"/>
      <c r="J24" s="62"/>
      <c r="K24" s="62"/>
      <c r="L24" s="62"/>
      <c r="M24" s="62"/>
      <c r="N24" s="62"/>
      <c r="O24" s="62"/>
      <c r="P24" s="62"/>
      <c r="Q24" s="62"/>
    </row>
    <row r="25" spans="1:17" ht="25.5">
      <c r="A25" s="58">
        <v>7</v>
      </c>
      <c r="B25" s="59" t="s">
        <v>592</v>
      </c>
      <c r="C25" s="60" t="s">
        <v>596</v>
      </c>
      <c r="D25" s="59"/>
      <c r="E25" s="61" t="s">
        <v>57</v>
      </c>
      <c r="F25" s="62">
        <v>25</v>
      </c>
      <c r="G25" s="62"/>
      <c r="H25" s="62"/>
      <c r="I25" s="62"/>
      <c r="J25" s="62"/>
      <c r="K25" s="62"/>
      <c r="L25" s="62"/>
      <c r="M25" s="62"/>
      <c r="N25" s="62"/>
      <c r="O25" s="62"/>
      <c r="P25" s="62"/>
      <c r="Q25" s="62"/>
    </row>
    <row r="26" spans="1:17">
      <c r="A26" s="58">
        <v>8</v>
      </c>
      <c r="B26" s="59" t="s">
        <v>592</v>
      </c>
      <c r="C26" s="60" t="s">
        <v>597</v>
      </c>
      <c r="D26" s="59"/>
      <c r="E26" s="61" t="s">
        <v>57</v>
      </c>
      <c r="F26" s="62">
        <v>60</v>
      </c>
      <c r="G26" s="62"/>
      <c r="H26" s="62"/>
      <c r="I26" s="62"/>
      <c r="J26" s="62"/>
      <c r="K26" s="62"/>
      <c r="L26" s="62"/>
      <c r="M26" s="62"/>
      <c r="N26" s="62"/>
      <c r="O26" s="62"/>
      <c r="P26" s="62"/>
      <c r="Q26" s="62"/>
    </row>
    <row r="27" spans="1:17">
      <c r="A27" s="58">
        <v>9</v>
      </c>
      <c r="B27" s="59" t="s">
        <v>592</v>
      </c>
      <c r="C27" s="60" t="s">
        <v>598</v>
      </c>
      <c r="D27" s="59"/>
      <c r="E27" s="61" t="s">
        <v>57</v>
      </c>
      <c r="F27" s="62">
        <v>100</v>
      </c>
      <c r="G27" s="62"/>
      <c r="H27" s="62"/>
      <c r="I27" s="62"/>
      <c r="J27" s="62"/>
      <c r="K27" s="62"/>
      <c r="L27" s="62"/>
      <c r="M27" s="62"/>
      <c r="N27" s="62"/>
      <c r="O27" s="62"/>
      <c r="P27" s="62"/>
      <c r="Q27" s="62"/>
    </row>
    <row r="28" spans="1:17">
      <c r="A28" s="58">
        <v>10</v>
      </c>
      <c r="B28" s="59" t="s">
        <v>592</v>
      </c>
      <c r="C28" s="60" t="s">
        <v>599</v>
      </c>
      <c r="D28" s="59"/>
      <c r="E28" s="61" t="s">
        <v>57</v>
      </c>
      <c r="F28" s="62">
        <v>50</v>
      </c>
      <c r="G28" s="62"/>
      <c r="H28" s="62"/>
      <c r="I28" s="62"/>
      <c r="J28" s="62"/>
      <c r="K28" s="62"/>
      <c r="L28" s="62"/>
      <c r="M28" s="62"/>
      <c r="N28" s="62"/>
      <c r="O28" s="62"/>
      <c r="P28" s="62"/>
      <c r="Q28" s="62"/>
    </row>
    <row r="29" spans="1:17">
      <c r="A29" s="58">
        <v>11</v>
      </c>
      <c r="B29" s="59" t="s">
        <v>592</v>
      </c>
      <c r="C29" s="60" t="s">
        <v>600</v>
      </c>
      <c r="D29" s="59"/>
      <c r="E29" s="61" t="s">
        <v>57</v>
      </c>
      <c r="F29" s="62">
        <v>35</v>
      </c>
      <c r="G29" s="62"/>
      <c r="H29" s="62"/>
      <c r="I29" s="62"/>
      <c r="J29" s="62"/>
      <c r="K29" s="62"/>
      <c r="L29" s="62"/>
      <c r="M29" s="62"/>
      <c r="N29" s="62"/>
      <c r="O29" s="62"/>
      <c r="P29" s="62"/>
      <c r="Q29" s="62"/>
    </row>
    <row r="30" spans="1:17">
      <c r="A30" s="58">
        <v>12</v>
      </c>
      <c r="B30" s="59" t="s">
        <v>592</v>
      </c>
      <c r="C30" s="60" t="s">
        <v>601</v>
      </c>
      <c r="D30" s="59"/>
      <c r="E30" s="61" t="s">
        <v>57</v>
      </c>
      <c r="F30" s="62">
        <v>35</v>
      </c>
      <c r="G30" s="62"/>
      <c r="H30" s="62"/>
      <c r="I30" s="62"/>
      <c r="J30" s="62"/>
      <c r="K30" s="62"/>
      <c r="L30" s="62"/>
      <c r="M30" s="62"/>
      <c r="N30" s="62"/>
      <c r="O30" s="62"/>
      <c r="P30" s="62"/>
      <c r="Q30" s="62"/>
    </row>
    <row r="31" spans="1:17">
      <c r="A31" s="58">
        <v>13</v>
      </c>
      <c r="B31" s="59" t="s">
        <v>592</v>
      </c>
      <c r="C31" s="60" t="s">
        <v>602</v>
      </c>
      <c r="D31" s="59"/>
      <c r="E31" s="61" t="s">
        <v>57</v>
      </c>
      <c r="F31" s="62">
        <v>15</v>
      </c>
      <c r="G31" s="62"/>
      <c r="H31" s="62"/>
      <c r="I31" s="62"/>
      <c r="J31" s="62"/>
      <c r="K31" s="62"/>
      <c r="L31" s="62"/>
      <c r="M31" s="62"/>
      <c r="N31" s="62"/>
      <c r="O31" s="62"/>
      <c r="P31" s="62"/>
      <c r="Q31" s="62"/>
    </row>
    <row r="32" spans="1:17">
      <c r="A32" s="83"/>
      <c r="B32" s="82"/>
      <c r="C32" s="85"/>
      <c r="D32" s="82"/>
      <c r="E32" s="86"/>
      <c r="F32" s="87"/>
      <c r="G32" s="62"/>
      <c r="H32" s="87"/>
      <c r="I32" s="62"/>
      <c r="J32" s="62"/>
      <c r="K32" s="62"/>
      <c r="L32" s="62"/>
      <c r="M32" s="62"/>
      <c r="N32" s="62"/>
      <c r="O32" s="62"/>
      <c r="P32" s="62"/>
      <c r="Q32" s="62"/>
    </row>
    <row r="33" spans="1:17">
      <c r="A33" s="149"/>
      <c r="B33" s="134"/>
      <c r="C33" s="158" t="s">
        <v>2606</v>
      </c>
      <c r="D33" s="134"/>
      <c r="E33" s="134"/>
      <c r="F33" s="135"/>
      <c r="G33" s="62"/>
      <c r="H33" s="87"/>
      <c r="I33" s="62"/>
      <c r="J33" s="62"/>
      <c r="K33" s="62"/>
      <c r="L33" s="62"/>
      <c r="M33" s="62"/>
      <c r="N33" s="62"/>
      <c r="O33" s="62"/>
      <c r="P33" s="62"/>
      <c r="Q33" s="62"/>
    </row>
    <row r="34" spans="1:17" ht="25.5">
      <c r="A34" s="149">
        <v>14</v>
      </c>
      <c r="B34" s="134" t="s">
        <v>2605</v>
      </c>
      <c r="C34" s="133" t="s">
        <v>2607</v>
      </c>
      <c r="D34" s="134"/>
      <c r="E34" s="134" t="s">
        <v>59</v>
      </c>
      <c r="F34" s="135">
        <v>1</v>
      </c>
      <c r="G34" s="62"/>
      <c r="H34" s="62"/>
      <c r="I34" s="62"/>
      <c r="J34" s="62"/>
      <c r="K34" s="62"/>
      <c r="L34" s="62"/>
      <c r="M34" s="62"/>
      <c r="N34" s="62"/>
      <c r="O34" s="62"/>
      <c r="P34" s="62"/>
      <c r="Q34" s="62"/>
    </row>
    <row r="35" spans="1:17">
      <c r="A35" s="83"/>
      <c r="B35" s="82"/>
      <c r="C35" s="85"/>
      <c r="D35" s="82"/>
      <c r="E35" s="86"/>
      <c r="F35" s="87"/>
      <c r="G35" s="62">
        <v>0</v>
      </c>
      <c r="H35" s="87"/>
      <c r="I35" s="62">
        <f t="shared" si="0"/>
        <v>0</v>
      </c>
      <c r="J35" s="62">
        <v>0</v>
      </c>
      <c r="K35" s="62">
        <v>0</v>
      </c>
      <c r="L35" s="62">
        <f t="shared" ref="L35" si="7">+I35+J35+K35</f>
        <v>0</v>
      </c>
      <c r="M35" s="62">
        <f t="shared" ref="M35" si="8">+ROUND(G35*$F35,2)</f>
        <v>0</v>
      </c>
      <c r="N35" s="62">
        <f t="shared" ref="N35" si="9">+ROUND(I35*$F35,2)</f>
        <v>0</v>
      </c>
      <c r="O35" s="62">
        <f t="shared" ref="O35" si="10">+ROUND(J35*$F35,2)</f>
        <v>0</v>
      </c>
      <c r="P35" s="62">
        <f t="shared" ref="P35" si="11">+ROUND(K35*$F35,2)</f>
        <v>0</v>
      </c>
      <c r="Q35" s="62">
        <f t="shared" ref="Q35" si="12">+N35+O35+P35</f>
        <v>0</v>
      </c>
    </row>
    <row r="36" spans="1:17">
      <c r="A36" s="63"/>
      <c r="B36" s="63"/>
      <c r="C36" s="64" t="s">
        <v>52</v>
      </c>
      <c r="D36" s="63"/>
      <c r="E36" s="63"/>
      <c r="F36" s="65"/>
      <c r="G36" s="65"/>
      <c r="H36" s="65"/>
      <c r="I36" s="65"/>
      <c r="J36" s="65"/>
      <c r="K36" s="65"/>
      <c r="L36" s="65"/>
      <c r="M36" s="65">
        <f>SUM(M9:M35)</f>
        <v>0</v>
      </c>
      <c r="N36" s="65">
        <f>SUM(N9:N35)</f>
        <v>0</v>
      </c>
      <c r="O36" s="65">
        <f>SUM(O9:O35)</f>
        <v>0</v>
      </c>
      <c r="P36" s="65">
        <f>SUM(P9:P35)</f>
        <v>0</v>
      </c>
      <c r="Q36" s="65">
        <f>SUM(Q9:Q35)</f>
        <v>0</v>
      </c>
    </row>
    <row r="37" spans="1:17">
      <c r="A37" s="66"/>
      <c r="B37" s="66"/>
      <c r="C37" s="92" t="s">
        <v>2198</v>
      </c>
      <c r="D37" s="66"/>
      <c r="E37" s="66" t="s">
        <v>60</v>
      </c>
      <c r="F37" s="127">
        <f>' 1-1'!$F$35</f>
        <v>0</v>
      </c>
      <c r="G37" s="68"/>
      <c r="H37" s="68"/>
      <c r="I37" s="68"/>
      <c r="J37" s="68"/>
      <c r="K37" s="68"/>
      <c r="L37" s="68"/>
      <c r="M37" s="68"/>
      <c r="N37" s="68"/>
      <c r="O37" s="62">
        <f>ROUND(O36*F37%,2)</f>
        <v>0</v>
      </c>
      <c r="P37" s="68"/>
      <c r="Q37" s="62">
        <f>O37</f>
        <v>0</v>
      </c>
    </row>
    <row r="38" spans="1:17">
      <c r="A38" s="63"/>
      <c r="B38" s="63"/>
      <c r="C38" s="64" t="s">
        <v>603</v>
      </c>
      <c r="D38" s="63"/>
      <c r="E38" s="63" t="s">
        <v>61</v>
      </c>
      <c r="F38" s="65"/>
      <c r="G38" s="65"/>
      <c r="H38" s="65"/>
      <c r="I38" s="65"/>
      <c r="J38" s="65"/>
      <c r="K38" s="65"/>
      <c r="L38" s="65"/>
      <c r="M38" s="65">
        <f t="shared" ref="M38:Q38" si="13">SUM(M36:M37)</f>
        <v>0</v>
      </c>
      <c r="N38" s="65">
        <f t="shared" si="13"/>
        <v>0</v>
      </c>
      <c r="O38" s="65">
        <f t="shared" si="13"/>
        <v>0</v>
      </c>
      <c r="P38" s="65">
        <f t="shared" si="13"/>
        <v>0</v>
      </c>
      <c r="Q38" s="65">
        <f t="shared" si="13"/>
        <v>0</v>
      </c>
    </row>
  </sheetData>
  <autoFilter ref="A9:Q38"/>
  <mergeCells count="8">
    <mergeCell ref="G7:L7"/>
    <mergeCell ref="M7:Q7"/>
    <mergeCell ref="A7:A8"/>
    <mergeCell ref="B7:B8"/>
    <mergeCell ref="C7:C8"/>
    <mergeCell ref="D7:D8"/>
    <mergeCell ref="E7:E8"/>
    <mergeCell ref="F7:F8"/>
  </mergeCells>
  <conditionalFormatting sqref="C9:C35">
    <cfRule type="expression" dxfId="66" priority="397" stopIfTrue="1">
      <formula>#REF!="tx"</formula>
    </cfRule>
  </conditionalFormatting>
  <printOptions horizontalCentered="1"/>
  <pageMargins left="0.39" right="0.39" top="0.74" bottom="0.47" header="0.3" footer="0.3"/>
  <pageSetup paperSize="9" scale="80" fitToHeight="1000" orientation="landscape"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5" sqref="A5:XFD5"/>
    </sheetView>
  </sheetViews>
  <sheetFormatPr defaultRowHeight="12.75"/>
  <cols>
    <col min="1" max="2" width="9.140625" style="200"/>
    <col min="3" max="3" width="43" style="200" customWidth="1"/>
    <col min="4" max="4" width="9.140625" style="200"/>
    <col min="5" max="5" width="6.85546875" style="200" customWidth="1"/>
    <col min="6" max="6" width="6.7109375" style="200" customWidth="1"/>
    <col min="7" max="16384" width="9.140625" style="200"/>
  </cols>
  <sheetData>
    <row r="1" spans="1:17" s="44" customFormat="1" ht="31.5" customHeight="1">
      <c r="A1" s="48"/>
      <c r="B1" s="48"/>
      <c r="C1" s="219" t="s">
        <v>2852</v>
      </c>
      <c r="D1" s="219"/>
      <c r="E1" s="219"/>
      <c r="F1" s="219"/>
      <c r="G1" s="219"/>
      <c r="H1" s="219"/>
      <c r="I1" s="219"/>
      <c r="J1" s="219"/>
      <c r="K1" s="219"/>
      <c r="L1" s="219"/>
      <c r="M1" s="219"/>
      <c r="N1" s="219"/>
      <c r="O1" s="219"/>
      <c r="P1" s="219"/>
      <c r="Q1" s="219"/>
    </row>
    <row r="2" spans="1:17" s="44" customFormat="1" ht="15">
      <c r="A2" s="53" t="s">
        <v>2846</v>
      </c>
      <c r="B2" s="194"/>
      <c r="C2" s="195"/>
      <c r="D2" s="51"/>
      <c r="E2" s="51"/>
      <c r="F2" s="51"/>
      <c r="G2" s="51"/>
      <c r="H2" s="51"/>
      <c r="I2" s="51"/>
      <c r="J2" s="51"/>
      <c r="K2" s="51"/>
      <c r="L2" s="51"/>
      <c r="M2" s="51"/>
      <c r="N2" s="51"/>
      <c r="O2" s="51"/>
      <c r="P2" s="51"/>
      <c r="Q2" s="51"/>
    </row>
    <row r="3" spans="1:17" s="44" customFormat="1" ht="15">
      <c r="A3" s="196" t="s">
        <v>2847</v>
      </c>
      <c r="B3" s="51"/>
      <c r="C3" s="52"/>
      <c r="D3" s="51"/>
      <c r="E3" s="51"/>
      <c r="F3" s="51"/>
      <c r="G3" s="51"/>
      <c r="H3" s="51"/>
      <c r="I3" s="51"/>
      <c r="J3" s="51"/>
      <c r="K3" s="51"/>
      <c r="L3" s="51"/>
      <c r="M3" s="51"/>
      <c r="N3" s="51"/>
      <c r="O3" s="51"/>
      <c r="P3" s="51"/>
      <c r="Q3" s="51"/>
    </row>
    <row r="4" spans="1:17" s="44" customFormat="1" ht="15">
      <c r="A4" s="54" t="s">
        <v>2848</v>
      </c>
      <c r="B4" s="55"/>
      <c r="C4" s="56"/>
      <c r="D4" s="55"/>
      <c r="E4" s="55"/>
      <c r="F4" s="55"/>
      <c r="G4" s="55"/>
      <c r="H4" s="55"/>
      <c r="I4" s="55"/>
      <c r="J4" s="55"/>
      <c r="K4" s="55"/>
      <c r="L4" s="55"/>
      <c r="M4" s="55"/>
      <c r="N4" s="55"/>
      <c r="O4" s="55"/>
      <c r="P4" s="55"/>
      <c r="Q4" s="55"/>
    </row>
    <row r="5" spans="1:17" s="44" customFormat="1" ht="15">
      <c r="A5" s="54" t="s">
        <v>3003</v>
      </c>
      <c r="B5" s="55"/>
      <c r="C5" s="56"/>
      <c r="D5" s="55"/>
      <c r="E5" s="55"/>
      <c r="F5" s="55"/>
      <c r="G5" s="55"/>
      <c r="H5" s="55"/>
      <c r="I5" s="55"/>
      <c r="J5" s="55"/>
      <c r="K5" s="55"/>
      <c r="L5" s="55"/>
      <c r="M5" s="55"/>
      <c r="N5" s="55"/>
      <c r="O5" s="55"/>
      <c r="P5" s="55"/>
      <c r="Q5" s="55"/>
    </row>
    <row r="6" spans="1:17" s="44" customFormat="1" ht="15">
      <c r="A6" s="50" t="s">
        <v>265</v>
      </c>
      <c r="B6" s="51"/>
      <c r="C6" s="52"/>
      <c r="D6" s="51"/>
      <c r="E6" s="51"/>
      <c r="F6" s="51"/>
      <c r="G6" s="51"/>
      <c r="H6" s="51"/>
      <c r="I6" s="51"/>
      <c r="J6" s="51"/>
      <c r="K6" s="51"/>
      <c r="L6" s="51"/>
      <c r="M6" s="51"/>
      <c r="N6" s="51"/>
      <c r="O6" s="51"/>
      <c r="P6" s="57" t="s">
        <v>62</v>
      </c>
      <c r="Q6" s="104">
        <f>Q38</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2.25" customHeight="1">
      <c r="A9" s="83" t="s">
        <v>28</v>
      </c>
      <c r="B9" s="82"/>
      <c r="C9" s="88" t="s">
        <v>2853</v>
      </c>
      <c r="D9" s="82"/>
      <c r="E9" s="86"/>
      <c r="F9" s="87"/>
      <c r="G9" s="199"/>
      <c r="H9" s="199"/>
      <c r="I9" s="199"/>
      <c r="J9" s="199"/>
      <c r="K9" s="199"/>
      <c r="L9" s="199"/>
      <c r="M9" s="199"/>
      <c r="N9" s="199"/>
      <c r="O9" s="199"/>
      <c r="P9" s="199"/>
      <c r="Q9" s="199"/>
    </row>
    <row r="10" spans="1:17" ht="54.75" customHeight="1">
      <c r="A10" s="83">
        <v>1</v>
      </c>
      <c r="B10" s="82"/>
      <c r="C10" s="85" t="s">
        <v>2854</v>
      </c>
      <c r="D10" s="82"/>
      <c r="E10" s="86" t="s">
        <v>2855</v>
      </c>
      <c r="F10" s="201">
        <v>20</v>
      </c>
      <c r="G10" s="199"/>
      <c r="H10" s="199"/>
      <c r="I10" s="199"/>
      <c r="J10" s="199"/>
      <c r="K10" s="199"/>
      <c r="L10" s="199"/>
      <c r="M10" s="199"/>
      <c r="N10" s="199"/>
      <c r="O10" s="199"/>
      <c r="P10" s="199"/>
      <c r="Q10" s="199"/>
    </row>
    <row r="11" spans="1:17" ht="92.25" customHeight="1">
      <c r="A11" s="83"/>
      <c r="B11" s="82"/>
      <c r="C11" s="85" t="s">
        <v>2856</v>
      </c>
      <c r="D11" s="82"/>
      <c r="E11" s="86"/>
      <c r="F11" s="201"/>
      <c r="G11" s="199"/>
      <c r="H11" s="199"/>
      <c r="I11" s="199"/>
      <c r="J11" s="199"/>
      <c r="K11" s="199"/>
      <c r="L11" s="199"/>
      <c r="M11" s="199"/>
      <c r="N11" s="199"/>
      <c r="O11" s="199"/>
      <c r="P11" s="199"/>
      <c r="Q11" s="199"/>
    </row>
    <row r="12" spans="1:17" ht="15.75" customHeight="1">
      <c r="A12" s="83">
        <v>2</v>
      </c>
      <c r="B12" s="82"/>
      <c r="C12" s="85" t="s">
        <v>2857</v>
      </c>
      <c r="D12" s="82"/>
      <c r="E12" s="86" t="s">
        <v>57</v>
      </c>
      <c r="F12" s="201">
        <v>4</v>
      </c>
      <c r="G12" s="199"/>
      <c r="H12" s="199"/>
      <c r="I12" s="199"/>
      <c r="J12" s="199"/>
      <c r="K12" s="199"/>
      <c r="L12" s="199"/>
      <c r="M12" s="199"/>
      <c r="N12" s="199"/>
      <c r="O12" s="199"/>
      <c r="P12" s="199"/>
      <c r="Q12" s="199"/>
    </row>
    <row r="13" spans="1:17" ht="16.5" customHeight="1">
      <c r="A13" s="83">
        <v>3</v>
      </c>
      <c r="B13" s="82"/>
      <c r="C13" s="85" t="s">
        <v>2858</v>
      </c>
      <c r="D13" s="82"/>
      <c r="E13" s="86" t="s">
        <v>57</v>
      </c>
      <c r="F13" s="201">
        <v>8</v>
      </c>
      <c r="G13" s="199"/>
      <c r="H13" s="199"/>
      <c r="I13" s="199"/>
      <c r="J13" s="199"/>
      <c r="K13" s="199"/>
      <c r="L13" s="199"/>
      <c r="M13" s="199"/>
      <c r="N13" s="199"/>
      <c r="O13" s="199"/>
      <c r="P13" s="199"/>
      <c r="Q13" s="199"/>
    </row>
    <row r="14" spans="1:17" ht="16.5" customHeight="1">
      <c r="A14" s="83">
        <v>4</v>
      </c>
      <c r="B14" s="82"/>
      <c r="C14" s="85" t="s">
        <v>2859</v>
      </c>
      <c r="D14" s="82"/>
      <c r="E14" s="86" t="s">
        <v>57</v>
      </c>
      <c r="F14" s="201">
        <v>4</v>
      </c>
      <c r="G14" s="199"/>
      <c r="H14" s="199"/>
      <c r="I14" s="199"/>
      <c r="J14" s="199"/>
      <c r="K14" s="199"/>
      <c r="L14" s="199"/>
      <c r="M14" s="199"/>
      <c r="N14" s="199"/>
      <c r="O14" s="199"/>
      <c r="P14" s="199"/>
      <c r="Q14" s="199"/>
    </row>
    <row r="15" spans="1:17">
      <c r="A15" s="83"/>
      <c r="B15" s="82"/>
      <c r="C15" s="85"/>
      <c r="D15" s="82"/>
      <c r="E15" s="86"/>
      <c r="F15" s="175"/>
      <c r="G15" s="199"/>
      <c r="H15" s="199"/>
      <c r="I15" s="199"/>
      <c r="J15" s="199"/>
      <c r="K15" s="199"/>
      <c r="L15" s="199"/>
      <c r="M15" s="199"/>
      <c r="N15" s="199"/>
      <c r="O15" s="199"/>
      <c r="P15" s="199"/>
      <c r="Q15" s="199"/>
    </row>
    <row r="16" spans="1:17">
      <c r="A16" s="177"/>
      <c r="B16" s="177"/>
      <c r="C16" s="178" t="s">
        <v>52</v>
      </c>
      <c r="D16" s="177"/>
      <c r="E16" s="177"/>
      <c r="F16" s="179"/>
      <c r="G16" s="199"/>
      <c r="H16" s="199"/>
      <c r="I16" s="199"/>
      <c r="J16" s="199"/>
      <c r="K16" s="199"/>
      <c r="L16" s="199"/>
      <c r="M16" s="199"/>
      <c r="N16" s="199"/>
      <c r="O16" s="199"/>
      <c r="P16" s="199"/>
      <c r="Q16" s="199"/>
    </row>
    <row r="17" spans="1:17" ht="19.5" customHeight="1">
      <c r="A17" s="180"/>
      <c r="B17" s="180"/>
      <c r="C17" s="172" t="s">
        <v>2198</v>
      </c>
      <c r="D17" s="180"/>
      <c r="E17" s="180" t="s">
        <v>60</v>
      </c>
      <c r="F17" s="146"/>
      <c r="G17" s="199"/>
      <c r="H17" s="199"/>
      <c r="I17" s="199"/>
      <c r="J17" s="199"/>
      <c r="K17" s="199"/>
      <c r="L17" s="199"/>
      <c r="M17" s="199"/>
      <c r="N17" s="199"/>
      <c r="O17" s="199"/>
      <c r="P17" s="199"/>
      <c r="Q17" s="199"/>
    </row>
    <row r="18" spans="1:17">
      <c r="A18" s="177"/>
      <c r="B18" s="177"/>
      <c r="C18" s="178" t="s">
        <v>2860</v>
      </c>
      <c r="D18" s="177"/>
      <c r="E18" s="177"/>
      <c r="F18" s="179"/>
      <c r="G18" s="199"/>
      <c r="H18" s="199"/>
      <c r="I18" s="199"/>
      <c r="J18" s="199"/>
      <c r="K18" s="199"/>
      <c r="L18" s="199"/>
      <c r="M18" s="199"/>
      <c r="N18" s="199"/>
      <c r="O18" s="199"/>
      <c r="P18" s="199"/>
      <c r="Q18" s="199"/>
    </row>
  </sheetData>
  <mergeCells count="9">
    <mergeCell ref="G7:L7"/>
    <mergeCell ref="M7:Q7"/>
    <mergeCell ref="C1:Q1"/>
    <mergeCell ref="A7:A8"/>
    <mergeCell ref="B7:B8"/>
    <mergeCell ref="C7:C8"/>
    <mergeCell ref="D7:D8"/>
    <mergeCell ref="E7:E8"/>
    <mergeCell ref="F7:F8"/>
  </mergeCells>
  <conditionalFormatting sqref="C9:C15">
    <cfRule type="expression" dxfId="65" priority="1" stopIfTrue="1">
      <formula>XDX9="tx"</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Q35"/>
  <sheetViews>
    <sheetView showZeros="0" defaultGridColor="0" colorId="23" zoomScaleNormal="100" zoomScaleSheetLayoutView="85" workbookViewId="0">
      <selection activeCell="A9" sqref="A9:XFD9"/>
    </sheetView>
  </sheetViews>
  <sheetFormatPr defaultRowHeight="15"/>
  <cols>
    <col min="1" max="1" width="6.28515625" style="32" customWidth="1"/>
    <col min="2" max="2" width="3.28515625" style="32" customWidth="1"/>
    <col min="3" max="3" width="6.140625" style="32" customWidth="1"/>
    <col min="4" max="4" width="33.28515625" style="32" customWidth="1"/>
    <col min="5" max="5" width="12.7109375" style="32" customWidth="1"/>
    <col min="6" max="6" width="12.5703125" style="32" customWidth="1"/>
    <col min="7" max="8" width="11.28515625" style="32" customWidth="1"/>
    <col min="9" max="9" width="11.7109375" style="32" customWidth="1"/>
    <col min="10" max="11" width="11" style="32" customWidth="1"/>
    <col min="12" max="12" width="11.28515625" style="32" bestFit="1" customWidth="1"/>
    <col min="13" max="16384" width="9.140625" style="32"/>
  </cols>
  <sheetData>
    <row r="1" spans="1:17" ht="15.75">
      <c r="A1" s="1"/>
      <c r="B1" s="1"/>
      <c r="C1" s="2"/>
      <c r="D1" s="1"/>
      <c r="E1" s="1"/>
      <c r="F1" s="30" t="s">
        <v>2172</v>
      </c>
      <c r="G1" s="31">
        <v>2</v>
      </c>
      <c r="H1" s="3"/>
      <c r="I1" s="3"/>
    </row>
    <row r="2" spans="1:17" ht="15.75">
      <c r="A2" s="1"/>
      <c r="B2" s="4"/>
      <c r="C2" s="5"/>
      <c r="D2" s="6"/>
      <c r="E2" s="1"/>
      <c r="F2" s="30"/>
      <c r="G2" s="31"/>
      <c r="H2" s="3"/>
      <c r="I2" s="3"/>
    </row>
    <row r="3" spans="1:17">
      <c r="A3" s="1"/>
      <c r="B3" s="7"/>
      <c r="C3" s="5"/>
      <c r="D3" s="6"/>
      <c r="E3" s="8"/>
      <c r="F3" s="1"/>
      <c r="G3" s="1"/>
      <c r="H3" s="1"/>
      <c r="I3" s="1"/>
    </row>
    <row r="4" spans="1:17" ht="18.75">
      <c r="A4" s="211" t="s">
        <v>2188</v>
      </c>
      <c r="B4" s="211"/>
      <c r="C4" s="211"/>
      <c r="D4" s="211"/>
      <c r="E4" s="211"/>
      <c r="F4" s="211"/>
      <c r="G4" s="211"/>
      <c r="H4" s="211"/>
      <c r="I4" s="211"/>
    </row>
    <row r="5" spans="1:17">
      <c r="A5" s="1"/>
      <c r="B5" s="3"/>
      <c r="C5" s="9"/>
      <c r="D5" s="6"/>
      <c r="E5" s="8"/>
      <c r="F5" s="1"/>
      <c r="G5" s="1"/>
      <c r="H5" s="1"/>
      <c r="I5" s="1"/>
    </row>
    <row r="6" spans="1:17">
      <c r="A6" s="53" t="s">
        <v>2846</v>
      </c>
      <c r="B6" s="194"/>
      <c r="C6" s="195"/>
      <c r="D6" s="51"/>
      <c r="E6" s="51"/>
      <c r="F6" s="51"/>
      <c r="G6" s="51"/>
      <c r="H6" s="51"/>
      <c r="I6" s="4"/>
    </row>
    <row r="7" spans="1:17">
      <c r="A7" s="196" t="s">
        <v>2847</v>
      </c>
      <c r="B7" s="51"/>
      <c r="C7" s="52"/>
      <c r="D7" s="51"/>
      <c r="E7" s="51"/>
      <c r="F7" s="51"/>
      <c r="G7" s="51"/>
      <c r="H7" s="51"/>
      <c r="I7" s="4"/>
    </row>
    <row r="8" spans="1:17">
      <c r="A8" s="54" t="s">
        <v>2848</v>
      </c>
      <c r="B8" s="55"/>
      <c r="C8" s="56"/>
      <c r="D8" s="55"/>
      <c r="E8" s="55"/>
      <c r="F8" s="55"/>
      <c r="G8" s="55"/>
      <c r="H8" s="55"/>
      <c r="I8" s="1"/>
    </row>
    <row r="9" spans="1:17" s="44" customFormat="1">
      <c r="A9" s="54" t="s">
        <v>3003</v>
      </c>
      <c r="B9" s="55"/>
      <c r="C9" s="56"/>
      <c r="D9" s="55"/>
      <c r="E9" s="55"/>
      <c r="F9" s="55"/>
      <c r="G9" s="55"/>
      <c r="H9" s="55"/>
      <c r="I9" s="55"/>
      <c r="J9" s="55"/>
      <c r="K9" s="55"/>
      <c r="L9" s="55"/>
      <c r="M9" s="55"/>
      <c r="N9" s="55"/>
      <c r="O9" s="55"/>
      <c r="P9" s="55"/>
      <c r="Q9" s="55"/>
    </row>
    <row r="10" spans="1:17">
      <c r="A10" s="1"/>
      <c r="B10" s="5"/>
      <c r="C10" s="6"/>
      <c r="D10" s="6"/>
      <c r="E10" s="8"/>
      <c r="F10" s="1"/>
      <c r="G10" s="1"/>
      <c r="H10" s="9" t="s">
        <v>2174</v>
      </c>
      <c r="I10" s="105">
        <f>+E32</f>
        <v>0</v>
      </c>
    </row>
    <row r="11" spans="1:17">
      <c r="A11" s="1"/>
      <c r="B11" s="5"/>
      <c r="C11" s="6"/>
      <c r="D11" s="6"/>
      <c r="E11" s="8"/>
      <c r="F11" s="1"/>
      <c r="G11" s="1"/>
      <c r="H11" s="9" t="s">
        <v>2175</v>
      </c>
      <c r="I11" s="105">
        <f>+I27</f>
        <v>0</v>
      </c>
    </row>
    <row r="12" spans="1:17">
      <c r="A12" s="1"/>
      <c r="B12" s="5"/>
      <c r="C12" s="6"/>
      <c r="D12" s="6"/>
      <c r="E12" s="8"/>
      <c r="F12" s="1"/>
      <c r="G12" s="1"/>
      <c r="H12" s="9" t="s">
        <v>2176</v>
      </c>
      <c r="I12" s="106"/>
    </row>
    <row r="13" spans="1:17">
      <c r="A13" s="8"/>
      <c r="B13" s="8"/>
      <c r="C13" s="10"/>
      <c r="D13" s="7"/>
      <c r="E13" s="8"/>
      <c r="F13" s="8"/>
      <c r="G13" s="8"/>
      <c r="H13" s="8"/>
      <c r="I13" s="8"/>
    </row>
    <row r="14" spans="1:17">
      <c r="A14" s="212" t="s">
        <v>2177</v>
      </c>
      <c r="B14" s="212" t="s">
        <v>2178</v>
      </c>
      <c r="C14" s="212"/>
      <c r="D14" s="213" t="s">
        <v>2179</v>
      </c>
      <c r="E14" s="213" t="s">
        <v>2180</v>
      </c>
      <c r="F14" s="213" t="s">
        <v>2181</v>
      </c>
      <c r="G14" s="213"/>
      <c r="H14" s="213"/>
      <c r="I14" s="213" t="s">
        <v>2182</v>
      </c>
    </row>
    <row r="15" spans="1:17" ht="25.5">
      <c r="A15" s="212"/>
      <c r="B15" s="212"/>
      <c r="C15" s="212"/>
      <c r="D15" s="213"/>
      <c r="E15" s="213"/>
      <c r="F15" s="126" t="s">
        <v>2183</v>
      </c>
      <c r="G15" s="126" t="s">
        <v>2184</v>
      </c>
      <c r="H15" s="126" t="s">
        <v>2185</v>
      </c>
      <c r="I15" s="213"/>
    </row>
    <row r="16" spans="1:17">
      <c r="A16" s="15">
        <v>1</v>
      </c>
      <c r="B16" s="77"/>
      <c r="C16" s="78" t="s">
        <v>9</v>
      </c>
      <c r="D16" s="41" t="s">
        <v>616</v>
      </c>
      <c r="E16" s="108"/>
      <c r="F16" s="108"/>
      <c r="G16" s="108"/>
      <c r="H16" s="108"/>
      <c r="I16" s="108"/>
    </row>
    <row r="17" spans="1:10">
      <c r="A17" s="15">
        <v>2</v>
      </c>
      <c r="B17" s="77"/>
      <c r="C17" s="78" t="s">
        <v>10</v>
      </c>
      <c r="D17" s="41" t="s">
        <v>833</v>
      </c>
      <c r="E17" s="108"/>
      <c r="F17" s="108"/>
      <c r="G17" s="108"/>
      <c r="H17" s="108"/>
      <c r="I17" s="108"/>
    </row>
    <row r="18" spans="1:10">
      <c r="A18" s="15">
        <v>3</v>
      </c>
      <c r="B18" s="77"/>
      <c r="C18" s="78" t="s">
        <v>11</v>
      </c>
      <c r="D18" s="41" t="s">
        <v>1321</v>
      </c>
      <c r="E18" s="108"/>
      <c r="F18" s="108"/>
      <c r="G18" s="108"/>
      <c r="H18" s="108"/>
      <c r="I18" s="108"/>
    </row>
    <row r="19" spans="1:10">
      <c r="A19" s="15">
        <v>4</v>
      </c>
      <c r="B19" s="77"/>
      <c r="C19" s="78" t="s">
        <v>12</v>
      </c>
      <c r="D19" s="41" t="s">
        <v>1453</v>
      </c>
      <c r="E19" s="108"/>
      <c r="F19" s="108"/>
      <c r="G19" s="108"/>
      <c r="H19" s="108"/>
      <c r="I19" s="108"/>
    </row>
    <row r="20" spans="1:10" ht="60">
      <c r="A20" s="15">
        <v>5</v>
      </c>
      <c r="B20" s="77"/>
      <c r="C20" s="78" t="s">
        <v>13</v>
      </c>
      <c r="D20" s="41" t="s">
        <v>1648</v>
      </c>
      <c r="E20" s="108"/>
      <c r="F20" s="108"/>
      <c r="G20" s="108"/>
      <c r="H20" s="108"/>
      <c r="I20" s="108"/>
    </row>
    <row r="21" spans="1:10">
      <c r="A21" s="15">
        <v>6</v>
      </c>
      <c r="B21" s="77"/>
      <c r="C21" s="78" t="s">
        <v>14</v>
      </c>
      <c r="D21" s="41" t="s">
        <v>1701</v>
      </c>
      <c r="E21" s="108"/>
      <c r="F21" s="108"/>
      <c r="G21" s="108"/>
      <c r="H21" s="108"/>
      <c r="I21" s="108"/>
    </row>
    <row r="22" spans="1:10">
      <c r="A22" s="15">
        <v>7</v>
      </c>
      <c r="B22" s="77"/>
      <c r="C22" s="78" t="s">
        <v>15</v>
      </c>
      <c r="D22" s="41" t="s">
        <v>1818</v>
      </c>
      <c r="E22" s="108"/>
      <c r="F22" s="108"/>
      <c r="G22" s="108"/>
      <c r="H22" s="108"/>
      <c r="I22" s="108"/>
    </row>
    <row r="23" spans="1:10" ht="30">
      <c r="A23" s="15">
        <v>8</v>
      </c>
      <c r="B23" s="77"/>
      <c r="C23" s="78" t="s">
        <v>16</v>
      </c>
      <c r="D23" s="41" t="s">
        <v>1890</v>
      </c>
      <c r="E23" s="108"/>
      <c r="F23" s="108"/>
      <c r="G23" s="108"/>
      <c r="H23" s="108"/>
      <c r="I23" s="108"/>
    </row>
    <row r="24" spans="1:10" ht="30">
      <c r="A24" s="15">
        <v>9</v>
      </c>
      <c r="B24" s="77"/>
      <c r="C24" s="78" t="s">
        <v>17</v>
      </c>
      <c r="D24" s="41" t="s">
        <v>1960</v>
      </c>
      <c r="E24" s="108"/>
      <c r="F24" s="108"/>
      <c r="G24" s="108"/>
      <c r="H24" s="108"/>
      <c r="I24" s="108"/>
    </row>
    <row r="25" spans="1:10" ht="30">
      <c r="A25" s="15">
        <v>10</v>
      </c>
      <c r="B25" s="77"/>
      <c r="C25" s="78" t="s">
        <v>18</v>
      </c>
      <c r="D25" s="41" t="s">
        <v>2023</v>
      </c>
      <c r="E25" s="108"/>
      <c r="F25" s="108"/>
      <c r="G25" s="108"/>
      <c r="H25" s="108"/>
      <c r="I25" s="108"/>
    </row>
    <row r="26" spans="1:10" ht="45">
      <c r="A26" s="15">
        <v>11</v>
      </c>
      <c r="B26" s="77"/>
      <c r="C26" s="78" t="s">
        <v>19</v>
      </c>
      <c r="D26" s="41" t="s">
        <v>2115</v>
      </c>
      <c r="E26" s="108"/>
      <c r="F26" s="108"/>
      <c r="G26" s="108"/>
      <c r="H26" s="108"/>
      <c r="I26" s="108"/>
    </row>
    <row r="27" spans="1:10">
      <c r="A27" s="36"/>
      <c r="B27" s="37"/>
      <c r="C27" s="38"/>
      <c r="D27" s="39" t="s">
        <v>52</v>
      </c>
      <c r="E27" s="111">
        <f>SUM(E16:E26)</f>
        <v>0</v>
      </c>
      <c r="F27" s="111">
        <f>SUM(F16:F26)</f>
        <v>0</v>
      </c>
      <c r="G27" s="111">
        <f>SUM(G16:G26)</f>
        <v>0</v>
      </c>
      <c r="H27" s="111">
        <f>SUM(H16:H26)</f>
        <v>0</v>
      </c>
      <c r="I27" s="111">
        <f>SUM(I16:I26)</f>
        <v>0</v>
      </c>
    </row>
    <row r="28" spans="1:10">
      <c r="A28" s="11"/>
      <c r="B28" s="12"/>
      <c r="C28" s="13"/>
      <c r="D28" s="16" t="str">
        <f>+"Virsizdevumi "&amp;J28&amp;" %"</f>
        <v>Virsizdevumi 0 %</v>
      </c>
      <c r="E28" s="107"/>
      <c r="F28" s="112"/>
      <c r="G28" s="112"/>
      <c r="H28" s="112"/>
      <c r="I28" s="40"/>
      <c r="J28" s="32">
        <f>kops_1!$J$51</f>
        <v>0</v>
      </c>
    </row>
    <row r="29" spans="1:10">
      <c r="A29" s="11"/>
      <c r="B29" s="12"/>
      <c r="C29" s="13"/>
      <c r="D29" s="16" t="s">
        <v>2186</v>
      </c>
      <c r="E29" s="107"/>
      <c r="F29" s="112"/>
      <c r="G29" s="112"/>
      <c r="H29" s="112"/>
      <c r="I29" s="17"/>
      <c r="J29" s="32">
        <f>kops_1!$J$52</f>
        <v>0</v>
      </c>
    </row>
    <row r="30" spans="1:10">
      <c r="A30" s="11"/>
      <c r="B30" s="12"/>
      <c r="C30" s="13"/>
      <c r="D30" s="16" t="str">
        <f>+"Peļņa "&amp;J30&amp;" %"</f>
        <v>Peļņa 0 %</v>
      </c>
      <c r="E30" s="107"/>
      <c r="F30" s="112"/>
      <c r="G30" s="112"/>
      <c r="H30" s="112"/>
      <c r="I30" s="17"/>
      <c r="J30" s="32">
        <f>kops_1!$J$53</f>
        <v>0</v>
      </c>
    </row>
    <row r="31" spans="1:10">
      <c r="A31" s="11"/>
      <c r="B31" s="12"/>
      <c r="C31" s="13"/>
      <c r="D31" s="16" t="str">
        <f>+"Darba devēja soc. nodoklis "&amp;J31&amp;" %"</f>
        <v>Darba devēja soc. nodoklis 0 %</v>
      </c>
      <c r="E31" s="107"/>
      <c r="F31" s="112"/>
      <c r="G31" s="112"/>
      <c r="H31" s="112"/>
      <c r="I31" s="17"/>
      <c r="J31" s="32">
        <f>kops_1!$J$54</f>
        <v>0</v>
      </c>
    </row>
    <row r="32" spans="1:10">
      <c r="A32" s="36"/>
      <c r="B32" s="37"/>
      <c r="C32" s="38"/>
      <c r="D32" s="39" t="s">
        <v>2187</v>
      </c>
      <c r="E32" s="110">
        <f>+SUM(E27:E28,E30:E31)</f>
        <v>0</v>
      </c>
      <c r="F32" s="110">
        <f>+SUM(F27:F28,F30:F31)</f>
        <v>0</v>
      </c>
      <c r="G32" s="110">
        <f t="shared" ref="G32:H32" si="0">+SUM(G27:G28,G30:G31)</f>
        <v>0</v>
      </c>
      <c r="H32" s="110">
        <f t="shared" si="0"/>
        <v>0</v>
      </c>
      <c r="I32" s="17"/>
    </row>
    <row r="33" spans="1:9" s="141" customFormat="1" ht="12.75">
      <c r="A33" s="138"/>
      <c r="B33" s="138"/>
      <c r="C33" s="139" t="s">
        <v>2401</v>
      </c>
      <c r="D33" s="140"/>
      <c r="E33" s="138"/>
      <c r="F33" s="138"/>
      <c r="G33" s="138"/>
      <c r="H33" s="138"/>
      <c r="I33" s="138"/>
    </row>
    <row r="34" spans="1:9" s="193" customFormat="1" ht="71.25" customHeight="1">
      <c r="A34" s="190"/>
      <c r="B34" s="191"/>
      <c r="C34" s="192">
        <v>1</v>
      </c>
      <c r="D34" s="210" t="s">
        <v>2597</v>
      </c>
      <c r="E34" s="210"/>
      <c r="F34" s="210"/>
      <c r="G34" s="210"/>
      <c r="H34" s="210"/>
      <c r="I34" s="210"/>
    </row>
    <row r="35" spans="1:9" s="193" customFormat="1" ht="73.5" customHeight="1">
      <c r="A35" s="191"/>
      <c r="B35" s="191"/>
      <c r="C35" s="192">
        <v>2</v>
      </c>
      <c r="D35" s="210" t="s">
        <v>2598</v>
      </c>
      <c r="E35" s="210"/>
      <c r="F35" s="210"/>
      <c r="G35" s="210"/>
      <c r="H35" s="210"/>
      <c r="I35" s="210"/>
    </row>
  </sheetData>
  <mergeCells count="9">
    <mergeCell ref="D34:I34"/>
    <mergeCell ref="D35:I35"/>
    <mergeCell ref="A4:I4"/>
    <mergeCell ref="A14:A15"/>
    <mergeCell ref="B14:C15"/>
    <mergeCell ref="D14:D15"/>
    <mergeCell ref="E14:E15"/>
    <mergeCell ref="F14:H14"/>
    <mergeCell ref="I14:I15"/>
  </mergeCells>
  <printOptions horizontalCentered="1"/>
  <pageMargins left="0.39" right="0.39" top="0.74" bottom="0.47" header="0.3" footer="0.3"/>
  <pageSetup paperSize="9" scale="98" fitToHeight="1000" orientation="portrait" horizontalDpi="4294967293"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221"/>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6.28515625" style="44" customWidth="1"/>
    <col min="2" max="2" width="8.5703125" style="44" bestFit="1" customWidth="1" outlineLevel="1"/>
    <col min="3" max="3" width="42.42578125" style="69" customWidth="1"/>
    <col min="4" max="4" width="4.28515625" style="44" hidden="1" customWidth="1" outlineLevel="1"/>
    <col min="5" max="5" width="5.28515625" style="44" customWidth="1" collapsed="1"/>
    <col min="6" max="6" width="7.85546875" style="44" bestFit="1" customWidth="1"/>
    <col min="7" max="7" width="6.28515625" style="44" customWidth="1"/>
    <col min="8" max="8" width="8.5703125" style="44" customWidth="1"/>
    <col min="9" max="9" width="7.7109375" style="44" customWidth="1"/>
    <col min="10" max="10" width="8.7109375" style="44" customWidth="1"/>
    <col min="11" max="11" width="7.7109375" style="44" customWidth="1"/>
    <col min="12" max="12" width="7.85546875" style="44" bestFit="1" customWidth="1"/>
    <col min="13" max="13" width="8" style="44" customWidth="1"/>
    <col min="14" max="14" width="10.28515625" style="44" customWidth="1"/>
    <col min="15" max="15" width="9.42578125" style="44" customWidth="1"/>
    <col min="16" max="16" width="10.140625" style="44" customWidth="1"/>
    <col min="17" max="17" width="9.85546875" style="44" customWidth="1"/>
    <col min="18" max="16384" width="9.140625" style="44"/>
  </cols>
  <sheetData>
    <row r="1" spans="1:17" ht="25.5">
      <c r="A1" s="48"/>
      <c r="B1" s="48"/>
      <c r="C1" s="18" t="s">
        <v>604</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605</v>
      </c>
      <c r="B6" s="51"/>
      <c r="C6" s="52"/>
      <c r="D6" s="51"/>
      <c r="E6" s="51"/>
      <c r="F6" s="51"/>
      <c r="G6" s="51"/>
      <c r="H6" s="51"/>
      <c r="I6" s="51"/>
      <c r="J6" s="51"/>
      <c r="K6" s="51"/>
      <c r="L6" s="51"/>
      <c r="M6" s="51"/>
      <c r="N6" s="51"/>
      <c r="O6" s="51"/>
      <c r="P6" s="57" t="s">
        <v>62</v>
      </c>
      <c r="Q6" s="104">
        <f>Q221</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607</v>
      </c>
      <c r="D10" s="59"/>
      <c r="E10" s="61"/>
      <c r="F10" s="62">
        <v>0</v>
      </c>
      <c r="G10" s="62">
        <v>0</v>
      </c>
      <c r="H10" s="62">
        <v>0</v>
      </c>
      <c r="I10" s="62">
        <f t="shared" ref="I10:I11" si="0">+ROUND(H10*G10,2)</f>
        <v>0</v>
      </c>
      <c r="J10" s="62">
        <v>0</v>
      </c>
      <c r="K10" s="62">
        <v>0</v>
      </c>
      <c r="L10" s="62">
        <f t="shared" ref="L10:L11" si="1">+I10+J10+K10</f>
        <v>0</v>
      </c>
      <c r="M10" s="62">
        <f t="shared" ref="M10:M11" si="2">+ROUND(G10*$F10,2)</f>
        <v>0</v>
      </c>
      <c r="N10" s="62">
        <f t="shared" ref="N10:N11" si="3">+ROUND(I10*$F10,2)</f>
        <v>0</v>
      </c>
      <c r="O10" s="62">
        <f t="shared" ref="O10:O11" si="4">+ROUND(J10*$F10,2)</f>
        <v>0</v>
      </c>
      <c r="P10" s="62">
        <f t="shared" ref="P10:P11" si="5">+ROUND(K10*$F10,2)</f>
        <v>0</v>
      </c>
      <c r="Q10" s="62">
        <f t="shared" ref="Q10:Q11" si="6">+N10+O10+P10</f>
        <v>0</v>
      </c>
    </row>
    <row r="11" spans="1:17">
      <c r="A11" s="58" t="s">
        <v>28</v>
      </c>
      <c r="B11" s="59"/>
      <c r="C11" s="72" t="s">
        <v>608</v>
      </c>
      <c r="D11" s="59"/>
      <c r="E11" s="61"/>
      <c r="F11" s="62">
        <v>0</v>
      </c>
      <c r="G11" s="62">
        <v>0</v>
      </c>
      <c r="H11" s="62">
        <v>0</v>
      </c>
      <c r="I11" s="62">
        <f t="shared" si="0"/>
        <v>0</v>
      </c>
      <c r="J11" s="62">
        <v>0</v>
      </c>
      <c r="K11" s="62">
        <v>0</v>
      </c>
      <c r="L11" s="62">
        <f t="shared" si="1"/>
        <v>0</v>
      </c>
      <c r="M11" s="62">
        <f t="shared" si="2"/>
        <v>0</v>
      </c>
      <c r="N11" s="62">
        <f t="shared" si="3"/>
        <v>0</v>
      </c>
      <c r="O11" s="62">
        <f t="shared" si="4"/>
        <v>0</v>
      </c>
      <c r="P11" s="62">
        <f t="shared" si="5"/>
        <v>0</v>
      </c>
      <c r="Q11" s="62">
        <f t="shared" si="6"/>
        <v>0</v>
      </c>
    </row>
    <row r="12" spans="1:17" ht="25.5">
      <c r="A12" s="58">
        <v>1</v>
      </c>
      <c r="B12" s="59" t="s">
        <v>77</v>
      </c>
      <c r="C12" s="60" t="s">
        <v>609</v>
      </c>
      <c r="D12" s="59"/>
      <c r="E12" s="61" t="s">
        <v>55</v>
      </c>
      <c r="F12" s="62">
        <v>50</v>
      </c>
      <c r="G12" s="62"/>
      <c r="H12" s="62"/>
      <c r="I12" s="62"/>
      <c r="J12" s="62"/>
      <c r="K12" s="62"/>
      <c r="L12" s="62"/>
      <c r="M12" s="62"/>
      <c r="N12" s="62"/>
      <c r="O12" s="62"/>
      <c r="P12" s="62"/>
      <c r="Q12" s="62"/>
    </row>
    <row r="13" spans="1:17">
      <c r="A13" s="58">
        <v>2</v>
      </c>
      <c r="B13" s="59" t="s">
        <v>77</v>
      </c>
      <c r="C13" s="60" t="s">
        <v>610</v>
      </c>
      <c r="D13" s="59"/>
      <c r="E13" s="61" t="s">
        <v>55</v>
      </c>
      <c r="F13" s="62">
        <v>200</v>
      </c>
      <c r="G13" s="62"/>
      <c r="H13" s="62"/>
      <c r="I13" s="62"/>
      <c r="J13" s="62"/>
      <c r="K13" s="62"/>
      <c r="L13" s="62"/>
      <c r="M13" s="62"/>
      <c r="N13" s="62"/>
      <c r="O13" s="62"/>
      <c r="P13" s="62"/>
      <c r="Q13" s="62"/>
    </row>
    <row r="14" spans="1:17">
      <c r="A14" s="58" t="s">
        <v>28</v>
      </c>
      <c r="B14" s="59"/>
      <c r="C14" s="60" t="s">
        <v>28</v>
      </c>
      <c r="D14" s="59"/>
      <c r="E14" s="61"/>
      <c r="F14" s="62">
        <v>0</v>
      </c>
      <c r="G14" s="62"/>
      <c r="H14" s="62"/>
      <c r="I14" s="62"/>
      <c r="J14" s="62"/>
      <c r="K14" s="62"/>
      <c r="L14" s="62"/>
      <c r="M14" s="62"/>
      <c r="N14" s="62"/>
      <c r="O14" s="62"/>
      <c r="P14" s="62"/>
      <c r="Q14" s="62"/>
    </row>
    <row r="15" spans="1:17">
      <c r="A15" s="58" t="s">
        <v>28</v>
      </c>
      <c r="B15" s="59"/>
      <c r="C15" s="72" t="s">
        <v>611</v>
      </c>
      <c r="D15" s="59"/>
      <c r="E15" s="61"/>
      <c r="F15" s="62">
        <v>0</v>
      </c>
      <c r="G15" s="62"/>
      <c r="H15" s="62"/>
      <c r="I15" s="62"/>
      <c r="J15" s="62"/>
      <c r="K15" s="62"/>
      <c r="L15" s="62"/>
      <c r="M15" s="62"/>
      <c r="N15" s="62"/>
      <c r="O15" s="62"/>
      <c r="P15" s="62"/>
      <c r="Q15" s="62"/>
    </row>
    <row r="16" spans="1:17">
      <c r="A16" s="58">
        <v>3</v>
      </c>
      <c r="B16" s="59" t="s">
        <v>77</v>
      </c>
      <c r="C16" s="60" t="s">
        <v>612</v>
      </c>
      <c r="D16" s="59"/>
      <c r="E16" s="61" t="s">
        <v>59</v>
      </c>
      <c r="F16" s="62">
        <v>3</v>
      </c>
      <c r="G16" s="62"/>
      <c r="H16" s="62"/>
      <c r="I16" s="62"/>
      <c r="J16" s="62"/>
      <c r="K16" s="62"/>
      <c r="L16" s="62"/>
      <c r="M16" s="62"/>
      <c r="N16" s="62"/>
      <c r="O16" s="62"/>
      <c r="P16" s="62"/>
      <c r="Q16" s="62"/>
    </row>
    <row r="17" spans="1:17">
      <c r="A17" s="58">
        <v>4</v>
      </c>
      <c r="B17" s="59" t="s">
        <v>77</v>
      </c>
      <c r="C17" s="60" t="s">
        <v>613</v>
      </c>
      <c r="D17" s="59"/>
      <c r="E17" s="61" t="s">
        <v>59</v>
      </c>
      <c r="F17" s="62">
        <v>3</v>
      </c>
      <c r="G17" s="62"/>
      <c r="H17" s="62"/>
      <c r="I17" s="62"/>
      <c r="J17" s="62"/>
      <c r="K17" s="62"/>
      <c r="L17" s="62"/>
      <c r="M17" s="62"/>
      <c r="N17" s="62"/>
      <c r="O17" s="62"/>
      <c r="P17" s="62"/>
      <c r="Q17" s="62"/>
    </row>
    <row r="18" spans="1:17">
      <c r="A18" s="58">
        <v>5</v>
      </c>
      <c r="B18" s="59" t="s">
        <v>77</v>
      </c>
      <c r="C18" s="60" t="s">
        <v>614</v>
      </c>
      <c r="D18" s="59"/>
      <c r="E18" s="61" t="s">
        <v>59</v>
      </c>
      <c r="F18" s="62">
        <v>3</v>
      </c>
      <c r="G18" s="62"/>
      <c r="H18" s="62"/>
      <c r="I18" s="62"/>
      <c r="J18" s="62"/>
      <c r="K18" s="62"/>
      <c r="L18" s="62"/>
      <c r="M18" s="62"/>
      <c r="N18" s="62"/>
      <c r="O18" s="62"/>
      <c r="P18" s="62"/>
      <c r="Q18" s="62"/>
    </row>
    <row r="19" spans="1:17" ht="38.25">
      <c r="A19" s="58">
        <v>6</v>
      </c>
      <c r="B19" s="59" t="s">
        <v>77</v>
      </c>
      <c r="C19" s="60" t="s">
        <v>615</v>
      </c>
      <c r="D19" s="59"/>
      <c r="E19" s="61" t="s">
        <v>59</v>
      </c>
      <c r="F19" s="62">
        <v>1</v>
      </c>
      <c r="G19" s="62"/>
      <c r="H19" s="62"/>
      <c r="I19" s="62"/>
      <c r="J19" s="62"/>
      <c r="K19" s="62"/>
      <c r="L19" s="62"/>
      <c r="M19" s="62"/>
      <c r="N19" s="62"/>
      <c r="O19" s="62"/>
      <c r="P19" s="62"/>
      <c r="Q19" s="62"/>
    </row>
    <row r="20" spans="1:17">
      <c r="A20" s="58" t="s">
        <v>28</v>
      </c>
      <c r="B20" s="59"/>
      <c r="C20" s="60" t="s">
        <v>28</v>
      </c>
      <c r="D20" s="59"/>
      <c r="E20" s="61"/>
      <c r="F20" s="62">
        <v>0</v>
      </c>
      <c r="G20" s="62"/>
      <c r="H20" s="62"/>
      <c r="I20" s="62"/>
      <c r="J20" s="62"/>
      <c r="K20" s="62"/>
      <c r="L20" s="62"/>
      <c r="M20" s="62"/>
      <c r="N20" s="62"/>
      <c r="O20" s="62"/>
      <c r="P20" s="62"/>
      <c r="Q20" s="62"/>
    </row>
    <row r="21" spans="1:17">
      <c r="A21" s="58" t="s">
        <v>28</v>
      </c>
      <c r="B21" s="59"/>
      <c r="C21" s="72" t="s">
        <v>616</v>
      </c>
      <c r="D21" s="59"/>
      <c r="E21" s="61"/>
      <c r="F21" s="62">
        <v>0</v>
      </c>
      <c r="G21" s="62"/>
      <c r="H21" s="62"/>
      <c r="I21" s="62"/>
      <c r="J21" s="62"/>
      <c r="K21" s="62"/>
      <c r="L21" s="62"/>
      <c r="M21" s="62"/>
      <c r="N21" s="62"/>
      <c r="O21" s="62"/>
      <c r="P21" s="62"/>
      <c r="Q21" s="62"/>
    </row>
    <row r="22" spans="1:17">
      <c r="A22" s="58">
        <v>7</v>
      </c>
      <c r="B22" s="59" t="s">
        <v>77</v>
      </c>
      <c r="C22" s="60" t="s">
        <v>617</v>
      </c>
      <c r="D22" s="59"/>
      <c r="E22" s="61" t="s">
        <v>59</v>
      </c>
      <c r="F22" s="62">
        <v>1</v>
      </c>
      <c r="G22" s="62"/>
      <c r="H22" s="62"/>
      <c r="I22" s="62"/>
      <c r="J22" s="62"/>
      <c r="K22" s="62"/>
      <c r="L22" s="62"/>
      <c r="M22" s="62"/>
      <c r="N22" s="62"/>
      <c r="O22" s="62"/>
      <c r="P22" s="62"/>
      <c r="Q22" s="62"/>
    </row>
    <row r="23" spans="1:17">
      <c r="A23" s="58">
        <v>8</v>
      </c>
      <c r="B23" s="59" t="s">
        <v>77</v>
      </c>
      <c r="C23" s="60" t="s">
        <v>618</v>
      </c>
      <c r="D23" s="59"/>
      <c r="E23" s="61" t="s">
        <v>59</v>
      </c>
      <c r="F23" s="62">
        <v>1</v>
      </c>
      <c r="G23" s="62"/>
      <c r="H23" s="62"/>
      <c r="I23" s="62"/>
      <c r="J23" s="62"/>
      <c r="K23" s="62"/>
      <c r="L23" s="62"/>
      <c r="M23" s="62"/>
      <c r="N23" s="62"/>
      <c r="O23" s="62"/>
      <c r="P23" s="62"/>
      <c r="Q23" s="62"/>
    </row>
    <row r="24" spans="1:17" ht="25.5">
      <c r="A24" s="58">
        <v>9</v>
      </c>
      <c r="B24" s="59" t="s">
        <v>77</v>
      </c>
      <c r="C24" s="60" t="s">
        <v>619</v>
      </c>
      <c r="D24" s="59"/>
      <c r="E24" s="61" t="s">
        <v>59</v>
      </c>
      <c r="F24" s="62">
        <v>1</v>
      </c>
      <c r="G24" s="62"/>
      <c r="H24" s="62"/>
      <c r="I24" s="62"/>
      <c r="J24" s="62"/>
      <c r="K24" s="62"/>
      <c r="L24" s="62"/>
      <c r="M24" s="62"/>
      <c r="N24" s="62"/>
      <c r="O24" s="62"/>
      <c r="P24" s="62"/>
      <c r="Q24" s="62"/>
    </row>
    <row r="25" spans="1:17" ht="38.25">
      <c r="A25" s="58">
        <v>10</v>
      </c>
      <c r="B25" s="59" t="s">
        <v>77</v>
      </c>
      <c r="C25" s="60" t="s">
        <v>620</v>
      </c>
      <c r="D25" s="59"/>
      <c r="E25" s="61" t="s">
        <v>55</v>
      </c>
      <c r="F25" s="62">
        <v>130</v>
      </c>
      <c r="G25" s="62"/>
      <c r="H25" s="62"/>
      <c r="I25" s="62"/>
      <c r="J25" s="62"/>
      <c r="K25" s="62"/>
      <c r="L25" s="62"/>
      <c r="M25" s="62"/>
      <c r="N25" s="62"/>
      <c r="O25" s="62"/>
      <c r="P25" s="62"/>
      <c r="Q25" s="62"/>
    </row>
    <row r="26" spans="1:17">
      <c r="A26" s="58" t="s">
        <v>28</v>
      </c>
      <c r="B26" s="59"/>
      <c r="C26" s="60" t="s">
        <v>28</v>
      </c>
      <c r="D26" s="59"/>
      <c r="E26" s="61"/>
      <c r="F26" s="62">
        <v>0</v>
      </c>
      <c r="G26" s="62"/>
      <c r="H26" s="62"/>
      <c r="I26" s="62"/>
      <c r="J26" s="62"/>
      <c r="K26" s="62"/>
      <c r="L26" s="62"/>
      <c r="M26" s="62"/>
      <c r="N26" s="62"/>
      <c r="O26" s="62"/>
      <c r="P26" s="62"/>
      <c r="Q26" s="62"/>
    </row>
    <row r="27" spans="1:17">
      <c r="A27" s="58" t="s">
        <v>28</v>
      </c>
      <c r="B27" s="59"/>
      <c r="C27" s="72" t="s">
        <v>621</v>
      </c>
      <c r="D27" s="59"/>
      <c r="E27" s="61"/>
      <c r="F27" s="62">
        <v>0</v>
      </c>
      <c r="G27" s="62"/>
      <c r="H27" s="62"/>
      <c r="I27" s="62"/>
      <c r="J27" s="62"/>
      <c r="K27" s="62"/>
      <c r="L27" s="62"/>
      <c r="M27" s="62"/>
      <c r="N27" s="62"/>
      <c r="O27" s="62"/>
      <c r="P27" s="62"/>
      <c r="Q27" s="62"/>
    </row>
    <row r="28" spans="1:17">
      <c r="A28" s="58" t="s">
        <v>28</v>
      </c>
      <c r="B28" s="59"/>
      <c r="C28" s="72" t="s">
        <v>622</v>
      </c>
      <c r="D28" s="59"/>
      <c r="E28" s="61"/>
      <c r="F28" s="62">
        <v>0</v>
      </c>
      <c r="G28" s="62"/>
      <c r="H28" s="62"/>
      <c r="I28" s="62"/>
      <c r="J28" s="62"/>
      <c r="K28" s="62"/>
      <c r="L28" s="62"/>
      <c r="M28" s="62"/>
      <c r="N28" s="62"/>
      <c r="O28" s="62"/>
      <c r="P28" s="62"/>
      <c r="Q28" s="62"/>
    </row>
    <row r="29" spans="1:17" ht="38.25">
      <c r="A29" s="58">
        <v>11</v>
      </c>
      <c r="B29" s="59" t="s">
        <v>623</v>
      </c>
      <c r="C29" s="60" t="s">
        <v>624</v>
      </c>
      <c r="D29" s="59"/>
      <c r="E29" s="61" t="s">
        <v>59</v>
      </c>
      <c r="F29" s="62">
        <v>1</v>
      </c>
      <c r="G29" s="62"/>
      <c r="H29" s="62"/>
      <c r="I29" s="62"/>
      <c r="J29" s="62"/>
      <c r="K29" s="62"/>
      <c r="L29" s="62"/>
      <c r="M29" s="62"/>
      <c r="N29" s="62"/>
      <c r="O29" s="62"/>
      <c r="P29" s="62"/>
      <c r="Q29" s="62"/>
    </row>
    <row r="30" spans="1:17">
      <c r="A30" s="58" t="s">
        <v>28</v>
      </c>
      <c r="B30" s="59"/>
      <c r="C30" s="60" t="s">
        <v>28</v>
      </c>
      <c r="D30" s="59"/>
      <c r="E30" s="61"/>
      <c r="F30" s="62">
        <v>0</v>
      </c>
      <c r="G30" s="62"/>
      <c r="H30" s="62"/>
      <c r="I30" s="62"/>
      <c r="J30" s="62"/>
      <c r="K30" s="62"/>
      <c r="L30" s="62"/>
      <c r="M30" s="62"/>
      <c r="N30" s="62"/>
      <c r="O30" s="62"/>
      <c r="P30" s="62"/>
      <c r="Q30" s="62"/>
    </row>
    <row r="31" spans="1:17">
      <c r="A31" s="58" t="s">
        <v>28</v>
      </c>
      <c r="B31" s="59"/>
      <c r="C31" s="72" t="s">
        <v>625</v>
      </c>
      <c r="D31" s="59"/>
      <c r="E31" s="61"/>
      <c r="F31" s="62">
        <v>0</v>
      </c>
      <c r="G31" s="62"/>
      <c r="H31" s="62"/>
      <c r="I31" s="62"/>
      <c r="J31" s="62"/>
      <c r="K31" s="62"/>
      <c r="L31" s="62"/>
      <c r="M31" s="62"/>
      <c r="N31" s="62"/>
      <c r="O31" s="62"/>
      <c r="P31" s="62"/>
      <c r="Q31" s="62"/>
    </row>
    <row r="32" spans="1:17">
      <c r="A32" s="58" t="s">
        <v>28</v>
      </c>
      <c r="B32" s="59"/>
      <c r="C32" s="72" t="s">
        <v>626</v>
      </c>
      <c r="D32" s="59"/>
      <c r="E32" s="61"/>
      <c r="F32" s="62">
        <v>0</v>
      </c>
      <c r="G32" s="62"/>
      <c r="H32" s="62"/>
      <c r="I32" s="62"/>
      <c r="J32" s="62"/>
      <c r="K32" s="62"/>
      <c r="L32" s="62"/>
      <c r="M32" s="62"/>
      <c r="N32" s="62"/>
      <c r="O32" s="62"/>
      <c r="P32" s="62"/>
      <c r="Q32" s="62"/>
    </row>
    <row r="33" spans="1:17" ht="25.5">
      <c r="A33" s="58">
        <v>12</v>
      </c>
      <c r="B33" s="59" t="s">
        <v>623</v>
      </c>
      <c r="C33" s="60" t="s">
        <v>627</v>
      </c>
      <c r="D33" s="59"/>
      <c r="E33" s="61" t="s">
        <v>59</v>
      </c>
      <c r="F33" s="62">
        <v>1</v>
      </c>
      <c r="G33" s="62"/>
      <c r="H33" s="62"/>
      <c r="I33" s="62"/>
      <c r="J33" s="62"/>
      <c r="K33" s="62"/>
      <c r="L33" s="62"/>
      <c r="M33" s="62"/>
      <c r="N33" s="62"/>
      <c r="O33" s="62"/>
      <c r="P33" s="62"/>
      <c r="Q33" s="62"/>
    </row>
    <row r="34" spans="1:17" ht="38.25">
      <c r="A34" s="58">
        <v>13</v>
      </c>
      <c r="B34" s="59" t="s">
        <v>623</v>
      </c>
      <c r="C34" s="60" t="s">
        <v>628</v>
      </c>
      <c r="D34" s="59"/>
      <c r="E34" s="61" t="s">
        <v>55</v>
      </c>
      <c r="F34" s="62">
        <v>70</v>
      </c>
      <c r="G34" s="62"/>
      <c r="H34" s="62"/>
      <c r="I34" s="62"/>
      <c r="J34" s="62"/>
      <c r="K34" s="62"/>
      <c r="L34" s="62"/>
      <c r="M34" s="62"/>
      <c r="N34" s="62"/>
      <c r="O34" s="62"/>
      <c r="P34" s="62"/>
      <c r="Q34" s="62"/>
    </row>
    <row r="35" spans="1:17" ht="51">
      <c r="A35" s="58">
        <v>14</v>
      </c>
      <c r="B35" s="59" t="s">
        <v>623</v>
      </c>
      <c r="C35" s="60" t="s">
        <v>629</v>
      </c>
      <c r="D35" s="59"/>
      <c r="E35" s="61" t="s">
        <v>55</v>
      </c>
      <c r="F35" s="62">
        <v>130</v>
      </c>
      <c r="G35" s="62"/>
      <c r="H35" s="62"/>
      <c r="I35" s="62"/>
      <c r="J35" s="62"/>
      <c r="K35" s="62"/>
      <c r="L35" s="62"/>
      <c r="M35" s="62"/>
      <c r="N35" s="62"/>
      <c r="O35" s="62"/>
      <c r="P35" s="62"/>
      <c r="Q35" s="62"/>
    </row>
    <row r="36" spans="1:17">
      <c r="A36" s="58">
        <v>15</v>
      </c>
      <c r="B36" s="59" t="s">
        <v>623</v>
      </c>
      <c r="C36" s="60" t="s">
        <v>630</v>
      </c>
      <c r="D36" s="59"/>
      <c r="E36" s="61" t="s">
        <v>55</v>
      </c>
      <c r="F36" s="62">
        <v>102</v>
      </c>
      <c r="G36" s="62"/>
      <c r="H36" s="62"/>
      <c r="I36" s="62"/>
      <c r="J36" s="62"/>
      <c r="K36" s="62"/>
      <c r="L36" s="62"/>
      <c r="M36" s="62"/>
      <c r="N36" s="62"/>
      <c r="O36" s="62"/>
      <c r="P36" s="62"/>
      <c r="Q36" s="62"/>
    </row>
    <row r="37" spans="1:17">
      <c r="A37" s="58">
        <v>16</v>
      </c>
      <c r="B37" s="59" t="s">
        <v>623</v>
      </c>
      <c r="C37" s="60" t="s">
        <v>631</v>
      </c>
      <c r="D37" s="59"/>
      <c r="E37" s="61" t="s">
        <v>55</v>
      </c>
      <c r="F37" s="62">
        <v>4</v>
      </c>
      <c r="G37" s="62"/>
      <c r="H37" s="62"/>
      <c r="I37" s="62"/>
      <c r="J37" s="62"/>
      <c r="K37" s="62"/>
      <c r="L37" s="62"/>
      <c r="M37" s="62"/>
      <c r="N37" s="62"/>
      <c r="O37" s="62"/>
      <c r="P37" s="62"/>
      <c r="Q37" s="62"/>
    </row>
    <row r="38" spans="1:17">
      <c r="A38" s="58">
        <v>17</v>
      </c>
      <c r="B38" s="59" t="s">
        <v>623</v>
      </c>
      <c r="C38" s="60" t="s">
        <v>632</v>
      </c>
      <c r="D38" s="59"/>
      <c r="E38" s="61" t="s">
        <v>55</v>
      </c>
      <c r="F38" s="62">
        <v>4</v>
      </c>
      <c r="G38" s="62"/>
      <c r="H38" s="62"/>
      <c r="I38" s="62"/>
      <c r="J38" s="62"/>
      <c r="K38" s="62"/>
      <c r="L38" s="62"/>
      <c r="M38" s="62"/>
      <c r="N38" s="62"/>
      <c r="O38" s="62"/>
      <c r="P38" s="62"/>
      <c r="Q38" s="62"/>
    </row>
    <row r="39" spans="1:17">
      <c r="A39" s="58">
        <v>18</v>
      </c>
      <c r="B39" s="59" t="s">
        <v>623</v>
      </c>
      <c r="C39" s="60" t="s">
        <v>633</v>
      </c>
      <c r="D39" s="59"/>
      <c r="E39" s="61" t="s">
        <v>57</v>
      </c>
      <c r="F39" s="62">
        <v>6</v>
      </c>
      <c r="G39" s="62"/>
      <c r="H39" s="62"/>
      <c r="I39" s="62"/>
      <c r="J39" s="62"/>
      <c r="K39" s="62"/>
      <c r="L39" s="62"/>
      <c r="M39" s="62"/>
      <c r="N39" s="62"/>
      <c r="O39" s="62"/>
      <c r="P39" s="62"/>
      <c r="Q39" s="62"/>
    </row>
    <row r="40" spans="1:17" ht="25.5">
      <c r="A40" s="58">
        <v>19</v>
      </c>
      <c r="B40" s="59" t="s">
        <v>623</v>
      </c>
      <c r="C40" s="60" t="s">
        <v>634</v>
      </c>
      <c r="D40" s="59"/>
      <c r="E40" s="61" t="s">
        <v>57</v>
      </c>
      <c r="F40" s="62">
        <v>4</v>
      </c>
      <c r="G40" s="62"/>
      <c r="H40" s="62"/>
      <c r="I40" s="62"/>
      <c r="J40" s="62"/>
      <c r="K40" s="62"/>
      <c r="L40" s="62"/>
      <c r="M40" s="62"/>
      <c r="N40" s="62"/>
      <c r="O40" s="62"/>
      <c r="P40" s="62"/>
      <c r="Q40" s="62"/>
    </row>
    <row r="41" spans="1:17">
      <c r="A41" s="58">
        <v>20</v>
      </c>
      <c r="B41" s="59" t="s">
        <v>623</v>
      </c>
      <c r="C41" s="144" t="s">
        <v>735</v>
      </c>
      <c r="D41" s="59"/>
      <c r="E41" s="61" t="s">
        <v>59</v>
      </c>
      <c r="F41" s="62">
        <v>1</v>
      </c>
      <c r="G41" s="62"/>
      <c r="H41" s="62"/>
      <c r="I41" s="62"/>
      <c r="J41" s="62"/>
      <c r="K41" s="62"/>
      <c r="L41" s="62"/>
      <c r="M41" s="62"/>
      <c r="N41" s="62"/>
      <c r="O41" s="62"/>
      <c r="P41" s="62"/>
      <c r="Q41" s="62"/>
    </row>
    <row r="42" spans="1:17">
      <c r="A42" s="58">
        <v>21</v>
      </c>
      <c r="B42" s="59" t="s">
        <v>623</v>
      </c>
      <c r="C42" s="144" t="s">
        <v>738</v>
      </c>
      <c r="D42" s="59"/>
      <c r="E42" s="61" t="s">
        <v>59</v>
      </c>
      <c r="F42" s="62">
        <v>1</v>
      </c>
      <c r="G42" s="62"/>
      <c r="H42" s="62"/>
      <c r="I42" s="62"/>
      <c r="J42" s="62"/>
      <c r="K42" s="62"/>
      <c r="L42" s="62"/>
      <c r="M42" s="62"/>
      <c r="N42" s="62"/>
      <c r="O42" s="62"/>
      <c r="P42" s="62"/>
      <c r="Q42" s="62"/>
    </row>
    <row r="43" spans="1:17">
      <c r="A43" s="58">
        <v>22</v>
      </c>
      <c r="B43" s="59" t="s">
        <v>623</v>
      </c>
      <c r="C43" s="144" t="s">
        <v>739</v>
      </c>
      <c r="D43" s="59"/>
      <c r="E43" s="61" t="s">
        <v>59</v>
      </c>
      <c r="F43" s="62">
        <v>1</v>
      </c>
      <c r="G43" s="62"/>
      <c r="H43" s="62"/>
      <c r="I43" s="62"/>
      <c r="J43" s="62"/>
      <c r="K43" s="62"/>
      <c r="L43" s="62"/>
      <c r="M43" s="62"/>
      <c r="N43" s="62"/>
      <c r="O43" s="62"/>
      <c r="P43" s="62"/>
      <c r="Q43" s="62"/>
    </row>
    <row r="44" spans="1:17">
      <c r="A44" s="58">
        <v>23</v>
      </c>
      <c r="B44" s="59" t="s">
        <v>623</v>
      </c>
      <c r="C44" s="144" t="s">
        <v>736</v>
      </c>
      <c r="D44" s="59"/>
      <c r="E44" s="61" t="s">
        <v>59</v>
      </c>
      <c r="F44" s="62">
        <v>1</v>
      </c>
      <c r="G44" s="62"/>
      <c r="H44" s="62"/>
      <c r="I44" s="62"/>
      <c r="J44" s="62"/>
      <c r="K44" s="62"/>
      <c r="L44" s="62"/>
      <c r="M44" s="62"/>
      <c r="N44" s="62"/>
      <c r="O44" s="62"/>
      <c r="P44" s="62"/>
      <c r="Q44" s="62"/>
    </row>
    <row r="45" spans="1:17" ht="25.5">
      <c r="A45" s="58">
        <v>24</v>
      </c>
      <c r="B45" s="59" t="s">
        <v>623</v>
      </c>
      <c r="C45" s="144" t="s">
        <v>737</v>
      </c>
      <c r="D45" s="59"/>
      <c r="E45" s="61" t="s">
        <v>59</v>
      </c>
      <c r="F45" s="62">
        <v>1</v>
      </c>
      <c r="G45" s="62"/>
      <c r="H45" s="62"/>
      <c r="I45" s="62"/>
      <c r="J45" s="62"/>
      <c r="K45" s="62"/>
      <c r="L45" s="62"/>
      <c r="M45" s="62"/>
      <c r="N45" s="62"/>
      <c r="O45" s="62"/>
      <c r="P45" s="62"/>
      <c r="Q45" s="62"/>
    </row>
    <row r="46" spans="1:17">
      <c r="A46" s="58" t="s">
        <v>28</v>
      </c>
      <c r="B46" s="59"/>
      <c r="C46" s="60" t="s">
        <v>28</v>
      </c>
      <c r="D46" s="59"/>
      <c r="E46" s="61"/>
      <c r="F46" s="62">
        <v>0</v>
      </c>
      <c r="G46" s="62"/>
      <c r="H46" s="62"/>
      <c r="I46" s="62"/>
      <c r="J46" s="62"/>
      <c r="K46" s="62"/>
      <c r="L46" s="62"/>
      <c r="M46" s="62"/>
      <c r="N46" s="62"/>
      <c r="O46" s="62"/>
      <c r="P46" s="62"/>
      <c r="Q46" s="62"/>
    </row>
    <row r="47" spans="1:17">
      <c r="A47" s="58" t="s">
        <v>28</v>
      </c>
      <c r="B47" s="59"/>
      <c r="C47" s="72" t="s">
        <v>635</v>
      </c>
      <c r="D47" s="59"/>
      <c r="E47" s="61"/>
      <c r="F47" s="62">
        <v>0</v>
      </c>
      <c r="G47" s="62"/>
      <c r="H47" s="62"/>
      <c r="I47" s="62"/>
      <c r="J47" s="62"/>
      <c r="K47" s="62"/>
      <c r="L47" s="62"/>
      <c r="M47" s="62"/>
      <c r="N47" s="62"/>
      <c r="O47" s="62"/>
      <c r="P47" s="62"/>
      <c r="Q47" s="62"/>
    </row>
    <row r="48" spans="1:17">
      <c r="A48" s="58" t="s">
        <v>28</v>
      </c>
      <c r="B48" s="59"/>
      <c r="C48" s="76" t="s">
        <v>636</v>
      </c>
      <c r="D48" s="59"/>
      <c r="E48" s="61"/>
      <c r="F48" s="62">
        <v>0</v>
      </c>
      <c r="G48" s="62"/>
      <c r="H48" s="62"/>
      <c r="I48" s="62"/>
      <c r="J48" s="62"/>
      <c r="K48" s="62"/>
      <c r="L48" s="62"/>
      <c r="M48" s="62"/>
      <c r="N48" s="62"/>
      <c r="O48" s="62"/>
      <c r="P48" s="62"/>
      <c r="Q48" s="62"/>
    </row>
    <row r="49" spans="1:17" ht="25.5">
      <c r="A49" s="58">
        <v>25</v>
      </c>
      <c r="B49" s="59" t="s">
        <v>623</v>
      </c>
      <c r="C49" s="60" t="s">
        <v>637</v>
      </c>
      <c r="D49" s="59"/>
      <c r="E49" s="61" t="s">
        <v>59</v>
      </c>
      <c r="F49" s="62">
        <v>3</v>
      </c>
      <c r="G49" s="62"/>
      <c r="H49" s="62"/>
      <c r="I49" s="62"/>
      <c r="J49" s="62"/>
      <c r="K49" s="62"/>
      <c r="L49" s="62"/>
      <c r="M49" s="62"/>
      <c r="N49" s="62"/>
      <c r="O49" s="62"/>
      <c r="P49" s="62"/>
      <c r="Q49" s="62"/>
    </row>
    <row r="50" spans="1:17">
      <c r="A50" s="58">
        <v>26</v>
      </c>
      <c r="B50" s="59" t="s">
        <v>623</v>
      </c>
      <c r="C50" s="60" t="s">
        <v>638</v>
      </c>
      <c r="D50" s="59"/>
      <c r="E50" s="61" t="s">
        <v>773</v>
      </c>
      <c r="F50" s="62">
        <v>12</v>
      </c>
      <c r="G50" s="62"/>
      <c r="H50" s="62"/>
      <c r="I50" s="62"/>
      <c r="J50" s="62"/>
      <c r="K50" s="62"/>
      <c r="L50" s="62"/>
      <c r="M50" s="62"/>
      <c r="N50" s="62"/>
      <c r="O50" s="62"/>
      <c r="P50" s="62"/>
      <c r="Q50" s="62"/>
    </row>
    <row r="51" spans="1:17">
      <c r="A51" s="58">
        <v>27</v>
      </c>
      <c r="B51" s="59" t="s">
        <v>623</v>
      </c>
      <c r="C51" s="60" t="s">
        <v>639</v>
      </c>
      <c r="D51" s="59"/>
      <c r="E51" s="61" t="s">
        <v>774</v>
      </c>
      <c r="F51" s="62">
        <v>1</v>
      </c>
      <c r="G51" s="62"/>
      <c r="H51" s="62"/>
      <c r="I51" s="62"/>
      <c r="J51" s="62"/>
      <c r="K51" s="62"/>
      <c r="L51" s="62"/>
      <c r="M51" s="62"/>
      <c r="N51" s="62"/>
      <c r="O51" s="62"/>
      <c r="P51" s="62"/>
      <c r="Q51" s="62"/>
    </row>
    <row r="52" spans="1:17">
      <c r="A52" s="58">
        <v>28</v>
      </c>
      <c r="B52" s="59" t="s">
        <v>623</v>
      </c>
      <c r="C52" s="60" t="s">
        <v>640</v>
      </c>
      <c r="D52" s="59"/>
      <c r="E52" s="61" t="s">
        <v>774</v>
      </c>
      <c r="F52" s="62">
        <v>1</v>
      </c>
      <c r="G52" s="62"/>
      <c r="H52" s="62"/>
      <c r="I52" s="62"/>
      <c r="J52" s="62"/>
      <c r="K52" s="62"/>
      <c r="L52" s="62"/>
      <c r="M52" s="62"/>
      <c r="N52" s="62"/>
      <c r="O52" s="62"/>
      <c r="P52" s="62"/>
      <c r="Q52" s="62"/>
    </row>
    <row r="53" spans="1:17">
      <c r="A53" s="58">
        <v>29</v>
      </c>
      <c r="B53" s="59" t="s">
        <v>623</v>
      </c>
      <c r="C53" s="60" t="s">
        <v>641</v>
      </c>
      <c r="D53" s="59"/>
      <c r="E53" s="61" t="s">
        <v>774</v>
      </c>
      <c r="F53" s="62">
        <v>1</v>
      </c>
      <c r="G53" s="62"/>
      <c r="H53" s="62"/>
      <c r="I53" s="62"/>
      <c r="J53" s="62"/>
      <c r="K53" s="62"/>
      <c r="L53" s="62"/>
      <c r="M53" s="62"/>
      <c r="N53" s="62"/>
      <c r="O53" s="62"/>
      <c r="P53" s="62"/>
      <c r="Q53" s="62"/>
    </row>
    <row r="54" spans="1:17">
      <c r="A54" s="58">
        <v>30</v>
      </c>
      <c r="B54" s="59" t="s">
        <v>623</v>
      </c>
      <c r="C54" s="60" t="s">
        <v>642</v>
      </c>
      <c r="D54" s="59"/>
      <c r="E54" s="61" t="s">
        <v>774</v>
      </c>
      <c r="F54" s="62">
        <v>1</v>
      </c>
      <c r="G54" s="62"/>
      <c r="H54" s="62"/>
      <c r="I54" s="62"/>
      <c r="J54" s="62"/>
      <c r="K54" s="62"/>
      <c r="L54" s="62"/>
      <c r="M54" s="62"/>
      <c r="N54" s="62"/>
      <c r="O54" s="62"/>
      <c r="P54" s="62"/>
      <c r="Q54" s="62"/>
    </row>
    <row r="55" spans="1:17">
      <c r="A55" s="58">
        <v>31</v>
      </c>
      <c r="B55" s="59" t="s">
        <v>623</v>
      </c>
      <c r="C55" s="60" t="s">
        <v>643</v>
      </c>
      <c r="D55" s="59"/>
      <c r="E55" s="61" t="s">
        <v>774</v>
      </c>
      <c r="F55" s="62">
        <v>10</v>
      </c>
      <c r="G55" s="62"/>
      <c r="H55" s="62"/>
      <c r="I55" s="62"/>
      <c r="J55" s="62"/>
      <c r="K55" s="62"/>
      <c r="L55" s="62"/>
      <c r="M55" s="62"/>
      <c r="N55" s="62"/>
      <c r="O55" s="62"/>
      <c r="P55" s="62"/>
      <c r="Q55" s="62"/>
    </row>
    <row r="56" spans="1:17">
      <c r="A56" s="58">
        <v>32</v>
      </c>
      <c r="B56" s="59" t="s">
        <v>623</v>
      </c>
      <c r="C56" s="60" t="s">
        <v>644</v>
      </c>
      <c r="D56" s="59"/>
      <c r="E56" s="61" t="s">
        <v>774</v>
      </c>
      <c r="F56" s="62">
        <v>2</v>
      </c>
      <c r="G56" s="62"/>
      <c r="H56" s="62"/>
      <c r="I56" s="62"/>
      <c r="J56" s="62"/>
      <c r="K56" s="62"/>
      <c r="L56" s="62"/>
      <c r="M56" s="62"/>
      <c r="N56" s="62"/>
      <c r="O56" s="62"/>
      <c r="P56" s="62"/>
      <c r="Q56" s="62"/>
    </row>
    <row r="57" spans="1:17">
      <c r="A57" s="58">
        <v>33</v>
      </c>
      <c r="B57" s="59" t="s">
        <v>623</v>
      </c>
      <c r="C57" s="60" t="s">
        <v>645</v>
      </c>
      <c r="D57" s="59"/>
      <c r="E57" s="61" t="s">
        <v>774</v>
      </c>
      <c r="F57" s="62">
        <v>4</v>
      </c>
      <c r="G57" s="62"/>
      <c r="H57" s="62"/>
      <c r="I57" s="62"/>
      <c r="J57" s="62"/>
      <c r="K57" s="62"/>
      <c r="L57" s="62"/>
      <c r="M57" s="62"/>
      <c r="N57" s="62"/>
      <c r="O57" s="62"/>
      <c r="P57" s="62"/>
      <c r="Q57" s="62"/>
    </row>
    <row r="58" spans="1:17">
      <c r="A58" s="58">
        <v>34</v>
      </c>
      <c r="B58" s="59" t="s">
        <v>623</v>
      </c>
      <c r="C58" s="60" t="s">
        <v>646</v>
      </c>
      <c r="D58" s="59"/>
      <c r="E58" s="61" t="s">
        <v>774</v>
      </c>
      <c r="F58" s="62">
        <v>1</v>
      </c>
      <c r="G58" s="62"/>
      <c r="H58" s="62"/>
      <c r="I58" s="62"/>
      <c r="J58" s="62"/>
      <c r="K58" s="62"/>
      <c r="L58" s="62"/>
      <c r="M58" s="62"/>
      <c r="N58" s="62"/>
      <c r="O58" s="62"/>
      <c r="P58" s="62"/>
      <c r="Q58" s="62"/>
    </row>
    <row r="59" spans="1:17">
      <c r="A59" s="58">
        <v>35</v>
      </c>
      <c r="B59" s="59" t="s">
        <v>623</v>
      </c>
      <c r="C59" s="60" t="s">
        <v>647</v>
      </c>
      <c r="D59" s="59"/>
      <c r="E59" s="61" t="s">
        <v>774</v>
      </c>
      <c r="F59" s="62">
        <v>2</v>
      </c>
      <c r="G59" s="62"/>
      <c r="H59" s="62"/>
      <c r="I59" s="62"/>
      <c r="J59" s="62"/>
      <c r="K59" s="62"/>
      <c r="L59" s="62"/>
      <c r="M59" s="62"/>
      <c r="N59" s="62"/>
      <c r="O59" s="62"/>
      <c r="P59" s="62"/>
      <c r="Q59" s="62"/>
    </row>
    <row r="60" spans="1:17">
      <c r="A60" s="58">
        <v>36</v>
      </c>
      <c r="B60" s="59" t="s">
        <v>623</v>
      </c>
      <c r="C60" s="60" t="s">
        <v>648</v>
      </c>
      <c r="D60" s="59"/>
      <c r="E60" s="61" t="s">
        <v>775</v>
      </c>
      <c r="F60" s="62">
        <v>1</v>
      </c>
      <c r="G60" s="62"/>
      <c r="H60" s="62"/>
      <c r="I60" s="62"/>
      <c r="J60" s="62"/>
      <c r="K60" s="62"/>
      <c r="L60" s="62"/>
      <c r="M60" s="62"/>
      <c r="N60" s="62"/>
      <c r="O60" s="62"/>
      <c r="P60" s="62"/>
      <c r="Q60" s="62"/>
    </row>
    <row r="61" spans="1:17">
      <c r="A61" s="58">
        <v>37</v>
      </c>
      <c r="B61" s="59" t="s">
        <v>623</v>
      </c>
      <c r="C61" s="60" t="s">
        <v>649</v>
      </c>
      <c r="D61" s="59"/>
      <c r="E61" s="61" t="s">
        <v>775</v>
      </c>
      <c r="F61" s="62">
        <v>1</v>
      </c>
      <c r="G61" s="62"/>
      <c r="H61" s="62"/>
      <c r="I61" s="62"/>
      <c r="J61" s="62"/>
      <c r="K61" s="62"/>
      <c r="L61" s="62"/>
      <c r="M61" s="62"/>
      <c r="N61" s="62"/>
      <c r="O61" s="62"/>
      <c r="P61" s="62"/>
      <c r="Q61" s="62"/>
    </row>
    <row r="62" spans="1:17">
      <c r="A62" s="58">
        <v>38</v>
      </c>
      <c r="B62" s="59" t="s">
        <v>623</v>
      </c>
      <c r="C62" s="60" t="s">
        <v>650</v>
      </c>
      <c r="D62" s="59"/>
      <c r="E62" s="61" t="s">
        <v>57</v>
      </c>
      <c r="F62" s="62">
        <v>32</v>
      </c>
      <c r="G62" s="62"/>
      <c r="H62" s="62"/>
      <c r="I62" s="62"/>
      <c r="J62" s="62"/>
      <c r="K62" s="62"/>
      <c r="L62" s="62"/>
      <c r="M62" s="62"/>
      <c r="N62" s="62"/>
      <c r="O62" s="62"/>
      <c r="P62" s="62"/>
      <c r="Q62" s="62"/>
    </row>
    <row r="63" spans="1:17" ht="25.5">
      <c r="A63" s="58">
        <v>39</v>
      </c>
      <c r="B63" s="59" t="s">
        <v>623</v>
      </c>
      <c r="C63" s="60" t="s">
        <v>651</v>
      </c>
      <c r="D63" s="59"/>
      <c r="E63" s="61" t="s">
        <v>59</v>
      </c>
      <c r="F63" s="62">
        <v>14</v>
      </c>
      <c r="G63" s="62"/>
      <c r="H63" s="62"/>
      <c r="I63" s="62"/>
      <c r="J63" s="62"/>
      <c r="K63" s="62"/>
      <c r="L63" s="62"/>
      <c r="M63" s="62"/>
      <c r="N63" s="62"/>
      <c r="O63" s="62"/>
      <c r="P63" s="62"/>
      <c r="Q63" s="62"/>
    </row>
    <row r="64" spans="1:17">
      <c r="A64" s="58">
        <v>40</v>
      </c>
      <c r="B64" s="59" t="s">
        <v>623</v>
      </c>
      <c r="C64" s="60" t="s">
        <v>652</v>
      </c>
      <c r="D64" s="59"/>
      <c r="E64" s="61" t="s">
        <v>773</v>
      </c>
      <c r="F64" s="62">
        <v>9</v>
      </c>
      <c r="G64" s="62"/>
      <c r="H64" s="62"/>
      <c r="I64" s="62"/>
      <c r="J64" s="62"/>
      <c r="K64" s="62"/>
      <c r="L64" s="62"/>
      <c r="M64" s="62"/>
      <c r="N64" s="62"/>
      <c r="O64" s="62"/>
      <c r="P64" s="62"/>
      <c r="Q64" s="62"/>
    </row>
    <row r="65" spans="1:17">
      <c r="A65" s="58">
        <v>41</v>
      </c>
      <c r="B65" s="59" t="s">
        <v>623</v>
      </c>
      <c r="C65" s="60" t="s">
        <v>653</v>
      </c>
      <c r="D65" s="59"/>
      <c r="E65" s="61" t="s">
        <v>775</v>
      </c>
      <c r="F65" s="62">
        <v>1</v>
      </c>
      <c r="G65" s="62"/>
      <c r="H65" s="62"/>
      <c r="I65" s="62"/>
      <c r="J65" s="62"/>
      <c r="K65" s="62"/>
      <c r="L65" s="62"/>
      <c r="M65" s="62"/>
      <c r="N65" s="62"/>
      <c r="O65" s="62"/>
      <c r="P65" s="62"/>
      <c r="Q65" s="62"/>
    </row>
    <row r="66" spans="1:17">
      <c r="A66" s="58">
        <v>42</v>
      </c>
      <c r="B66" s="59" t="s">
        <v>623</v>
      </c>
      <c r="C66" s="60" t="s">
        <v>654</v>
      </c>
      <c r="D66" s="59"/>
      <c r="E66" s="61" t="s">
        <v>774</v>
      </c>
      <c r="F66" s="62">
        <v>6</v>
      </c>
      <c r="G66" s="62"/>
      <c r="H66" s="62"/>
      <c r="I66" s="62"/>
      <c r="J66" s="62"/>
      <c r="K66" s="62"/>
      <c r="L66" s="62"/>
      <c r="M66" s="62"/>
      <c r="N66" s="62"/>
      <c r="O66" s="62"/>
      <c r="P66" s="62"/>
      <c r="Q66" s="62"/>
    </row>
    <row r="67" spans="1:17">
      <c r="A67" s="58">
        <v>43</v>
      </c>
      <c r="B67" s="59" t="s">
        <v>623</v>
      </c>
      <c r="C67" s="60" t="s">
        <v>655</v>
      </c>
      <c r="D67" s="59"/>
      <c r="E67" s="61" t="s">
        <v>775</v>
      </c>
      <c r="F67" s="62">
        <v>1</v>
      </c>
      <c r="G67" s="62"/>
      <c r="H67" s="62"/>
      <c r="I67" s="62"/>
      <c r="J67" s="62"/>
      <c r="K67" s="62"/>
      <c r="L67" s="62"/>
      <c r="M67" s="62"/>
      <c r="N67" s="62"/>
      <c r="O67" s="62"/>
      <c r="P67" s="62"/>
      <c r="Q67" s="62"/>
    </row>
    <row r="68" spans="1:17">
      <c r="A68" s="58">
        <v>44</v>
      </c>
      <c r="B68" s="59" t="s">
        <v>623</v>
      </c>
      <c r="C68" s="60" t="s">
        <v>656</v>
      </c>
      <c r="D68" s="59"/>
      <c r="E68" s="61" t="s">
        <v>774</v>
      </c>
      <c r="F68" s="62">
        <v>3</v>
      </c>
      <c r="G68" s="62"/>
      <c r="H68" s="62"/>
      <c r="I68" s="62"/>
      <c r="J68" s="62"/>
      <c r="K68" s="62"/>
      <c r="L68" s="62"/>
      <c r="M68" s="62"/>
      <c r="N68" s="62"/>
      <c r="O68" s="62"/>
      <c r="P68" s="62"/>
      <c r="Q68" s="62"/>
    </row>
    <row r="69" spans="1:17">
      <c r="A69" s="58">
        <v>45</v>
      </c>
      <c r="B69" s="59" t="s">
        <v>623</v>
      </c>
      <c r="C69" s="60" t="s">
        <v>657</v>
      </c>
      <c r="D69" s="59"/>
      <c r="E69" s="61" t="s">
        <v>774</v>
      </c>
      <c r="F69" s="62">
        <v>3</v>
      </c>
      <c r="G69" s="62"/>
      <c r="H69" s="62"/>
      <c r="I69" s="62"/>
      <c r="J69" s="62"/>
      <c r="K69" s="62"/>
      <c r="L69" s="62"/>
      <c r="M69" s="62"/>
      <c r="N69" s="62"/>
      <c r="O69" s="62"/>
      <c r="P69" s="62"/>
      <c r="Q69" s="62"/>
    </row>
    <row r="70" spans="1:17" ht="25.5">
      <c r="A70" s="58">
        <v>46</v>
      </c>
      <c r="B70" s="59" t="s">
        <v>623</v>
      </c>
      <c r="C70" s="60" t="s">
        <v>658</v>
      </c>
      <c r="D70" s="59"/>
      <c r="E70" s="61" t="s">
        <v>59</v>
      </c>
      <c r="F70" s="62">
        <v>1</v>
      </c>
      <c r="G70" s="62"/>
      <c r="H70" s="62"/>
      <c r="I70" s="62"/>
      <c r="J70" s="62"/>
      <c r="K70" s="62"/>
      <c r="L70" s="62"/>
      <c r="M70" s="62"/>
      <c r="N70" s="62"/>
      <c r="O70" s="62"/>
      <c r="P70" s="62"/>
      <c r="Q70" s="62"/>
    </row>
    <row r="71" spans="1:17">
      <c r="A71" s="58">
        <v>47</v>
      </c>
      <c r="B71" s="59" t="s">
        <v>623</v>
      </c>
      <c r="C71" s="60" t="s">
        <v>659</v>
      </c>
      <c r="D71" s="59"/>
      <c r="E71" s="61" t="s">
        <v>774</v>
      </c>
      <c r="F71" s="62">
        <v>1</v>
      </c>
      <c r="G71" s="62"/>
      <c r="H71" s="62"/>
      <c r="I71" s="62"/>
      <c r="J71" s="62"/>
      <c r="K71" s="62"/>
      <c r="L71" s="62"/>
      <c r="M71" s="62"/>
      <c r="N71" s="62"/>
      <c r="O71" s="62"/>
      <c r="P71" s="62"/>
      <c r="Q71" s="62"/>
    </row>
    <row r="72" spans="1:17">
      <c r="A72" s="58">
        <v>48</v>
      </c>
      <c r="B72" s="59" t="s">
        <v>623</v>
      </c>
      <c r="C72" s="60" t="s">
        <v>660</v>
      </c>
      <c r="D72" s="59"/>
      <c r="E72" s="61" t="s">
        <v>773</v>
      </c>
      <c r="F72" s="62">
        <v>3</v>
      </c>
      <c r="G72" s="62"/>
      <c r="H72" s="62"/>
      <c r="I72" s="62"/>
      <c r="J72" s="62"/>
      <c r="K72" s="62"/>
      <c r="L72" s="62"/>
      <c r="M72" s="62"/>
      <c r="N72" s="62"/>
      <c r="O72" s="62"/>
      <c r="P72" s="62"/>
      <c r="Q72" s="62"/>
    </row>
    <row r="73" spans="1:17">
      <c r="A73" s="58">
        <v>49</v>
      </c>
      <c r="B73" s="59" t="s">
        <v>623</v>
      </c>
      <c r="C73" s="60" t="s">
        <v>661</v>
      </c>
      <c r="D73" s="59"/>
      <c r="E73" s="61" t="s">
        <v>774</v>
      </c>
      <c r="F73" s="62">
        <v>1</v>
      </c>
      <c r="G73" s="62"/>
      <c r="H73" s="62"/>
      <c r="I73" s="62"/>
      <c r="J73" s="62"/>
      <c r="K73" s="62"/>
      <c r="L73" s="62"/>
      <c r="M73" s="62"/>
      <c r="N73" s="62"/>
      <c r="O73" s="62"/>
      <c r="P73" s="62"/>
      <c r="Q73" s="62"/>
    </row>
    <row r="74" spans="1:17">
      <c r="A74" s="58">
        <v>50</v>
      </c>
      <c r="B74" s="59" t="s">
        <v>623</v>
      </c>
      <c r="C74" s="60" t="s">
        <v>662</v>
      </c>
      <c r="D74" s="59"/>
      <c r="E74" s="61" t="s">
        <v>57</v>
      </c>
      <c r="F74" s="62">
        <v>2</v>
      </c>
      <c r="G74" s="62"/>
      <c r="H74" s="62"/>
      <c r="I74" s="62"/>
      <c r="J74" s="62"/>
      <c r="K74" s="62"/>
      <c r="L74" s="62"/>
      <c r="M74" s="62"/>
      <c r="N74" s="62"/>
      <c r="O74" s="62"/>
      <c r="P74" s="62"/>
      <c r="Q74" s="62"/>
    </row>
    <row r="75" spans="1:17">
      <c r="A75" s="58">
        <v>51</v>
      </c>
      <c r="B75" s="59" t="s">
        <v>623</v>
      </c>
      <c r="C75" s="60" t="s">
        <v>663</v>
      </c>
      <c r="D75" s="59"/>
      <c r="E75" s="61" t="s">
        <v>774</v>
      </c>
      <c r="F75" s="62">
        <v>1</v>
      </c>
      <c r="G75" s="62"/>
      <c r="H75" s="62"/>
      <c r="I75" s="62"/>
      <c r="J75" s="62"/>
      <c r="K75" s="62"/>
      <c r="L75" s="62"/>
      <c r="M75" s="62"/>
      <c r="N75" s="62"/>
      <c r="O75" s="62"/>
      <c r="P75" s="62"/>
      <c r="Q75" s="62"/>
    </row>
    <row r="76" spans="1:17">
      <c r="A76" s="58">
        <v>52</v>
      </c>
      <c r="B76" s="59" t="s">
        <v>623</v>
      </c>
      <c r="C76" s="60" t="s">
        <v>664</v>
      </c>
      <c r="D76" s="59"/>
      <c r="E76" s="61" t="s">
        <v>774</v>
      </c>
      <c r="F76" s="62">
        <v>3</v>
      </c>
      <c r="G76" s="62"/>
      <c r="H76" s="62"/>
      <c r="I76" s="62"/>
      <c r="J76" s="62"/>
      <c r="K76" s="62"/>
      <c r="L76" s="62"/>
      <c r="M76" s="62"/>
      <c r="N76" s="62"/>
      <c r="O76" s="62"/>
      <c r="P76" s="62"/>
      <c r="Q76" s="62"/>
    </row>
    <row r="77" spans="1:17" ht="25.5">
      <c r="A77" s="58">
        <v>53</v>
      </c>
      <c r="B77" s="59" t="s">
        <v>623</v>
      </c>
      <c r="C77" s="60" t="s">
        <v>665</v>
      </c>
      <c r="D77" s="59"/>
      <c r="E77" s="61" t="s">
        <v>59</v>
      </c>
      <c r="F77" s="62">
        <v>4</v>
      </c>
      <c r="G77" s="62"/>
      <c r="H77" s="62"/>
      <c r="I77" s="62"/>
      <c r="J77" s="62"/>
      <c r="K77" s="62"/>
      <c r="L77" s="62"/>
      <c r="M77" s="62"/>
      <c r="N77" s="62"/>
      <c r="O77" s="62"/>
      <c r="P77" s="62"/>
      <c r="Q77" s="62"/>
    </row>
    <row r="78" spans="1:17" ht="25.5">
      <c r="A78" s="58">
        <v>54</v>
      </c>
      <c r="B78" s="59" t="s">
        <v>623</v>
      </c>
      <c r="C78" s="60" t="s">
        <v>666</v>
      </c>
      <c r="D78" s="59"/>
      <c r="E78" s="61" t="s">
        <v>59</v>
      </c>
      <c r="F78" s="62">
        <v>4</v>
      </c>
      <c r="G78" s="62"/>
      <c r="H78" s="62"/>
      <c r="I78" s="62"/>
      <c r="J78" s="62"/>
      <c r="K78" s="62"/>
      <c r="L78" s="62"/>
      <c r="M78" s="62"/>
      <c r="N78" s="62"/>
      <c r="O78" s="62"/>
      <c r="P78" s="62"/>
      <c r="Q78" s="62"/>
    </row>
    <row r="79" spans="1:17">
      <c r="A79" s="58" t="s">
        <v>28</v>
      </c>
      <c r="B79" s="59"/>
      <c r="C79" s="60" t="s">
        <v>28</v>
      </c>
      <c r="D79" s="59"/>
      <c r="E79" s="61"/>
      <c r="F79" s="62">
        <v>0</v>
      </c>
      <c r="G79" s="62"/>
      <c r="H79" s="62"/>
      <c r="I79" s="62"/>
      <c r="J79" s="62"/>
      <c r="K79" s="62"/>
      <c r="L79" s="62"/>
      <c r="M79" s="62"/>
      <c r="N79" s="62"/>
      <c r="O79" s="62"/>
      <c r="P79" s="62"/>
      <c r="Q79" s="62"/>
    </row>
    <row r="80" spans="1:17">
      <c r="A80" s="58" t="s">
        <v>28</v>
      </c>
      <c r="B80" s="59"/>
      <c r="C80" s="72" t="s">
        <v>667</v>
      </c>
      <c r="D80" s="59"/>
      <c r="E80" s="61"/>
      <c r="F80" s="62">
        <v>0</v>
      </c>
      <c r="G80" s="62"/>
      <c r="H80" s="62"/>
      <c r="I80" s="62"/>
      <c r="J80" s="62"/>
      <c r="K80" s="62"/>
      <c r="L80" s="62"/>
      <c r="M80" s="62"/>
      <c r="N80" s="62"/>
      <c r="O80" s="62"/>
      <c r="P80" s="62"/>
      <c r="Q80" s="62"/>
    </row>
    <row r="81" spans="1:17" ht="25.5">
      <c r="A81" s="58">
        <v>55</v>
      </c>
      <c r="B81" s="59" t="s">
        <v>623</v>
      </c>
      <c r="C81" s="60" t="s">
        <v>668</v>
      </c>
      <c r="D81" s="59"/>
      <c r="E81" s="61" t="s">
        <v>57</v>
      </c>
      <c r="F81" s="62">
        <v>4</v>
      </c>
      <c r="G81" s="62"/>
      <c r="H81" s="62"/>
      <c r="I81" s="62"/>
      <c r="J81" s="62"/>
      <c r="K81" s="62"/>
      <c r="L81" s="62"/>
      <c r="M81" s="62"/>
      <c r="N81" s="62"/>
      <c r="O81" s="62"/>
      <c r="P81" s="62"/>
      <c r="Q81" s="62"/>
    </row>
    <row r="82" spans="1:17" ht="25.5">
      <c r="A82" s="58">
        <v>56</v>
      </c>
      <c r="B82" s="59" t="s">
        <v>623</v>
      </c>
      <c r="C82" s="60" t="s">
        <v>669</v>
      </c>
      <c r="D82" s="59"/>
      <c r="E82" s="61" t="s">
        <v>57</v>
      </c>
      <c r="F82" s="62">
        <v>4</v>
      </c>
      <c r="G82" s="62"/>
      <c r="H82" s="62"/>
      <c r="I82" s="62"/>
      <c r="J82" s="62"/>
      <c r="K82" s="62"/>
      <c r="L82" s="62"/>
      <c r="M82" s="62"/>
      <c r="N82" s="62"/>
      <c r="O82" s="62"/>
      <c r="P82" s="62"/>
      <c r="Q82" s="62"/>
    </row>
    <row r="83" spans="1:17">
      <c r="A83" s="58" t="s">
        <v>28</v>
      </c>
      <c r="B83" s="59"/>
      <c r="C83" s="60" t="s">
        <v>28</v>
      </c>
      <c r="D83" s="59"/>
      <c r="E83" s="61"/>
      <c r="F83" s="62">
        <v>0</v>
      </c>
      <c r="G83" s="62"/>
      <c r="H83" s="62"/>
      <c r="I83" s="62"/>
      <c r="J83" s="62"/>
      <c r="K83" s="62"/>
      <c r="L83" s="62"/>
      <c r="M83" s="62"/>
      <c r="N83" s="62"/>
      <c r="O83" s="62"/>
      <c r="P83" s="62"/>
      <c r="Q83" s="62"/>
    </row>
    <row r="84" spans="1:17">
      <c r="A84" s="58" t="s">
        <v>28</v>
      </c>
      <c r="B84" s="59"/>
      <c r="C84" s="72" t="s">
        <v>670</v>
      </c>
      <c r="D84" s="59"/>
      <c r="E84" s="61"/>
      <c r="F84" s="62">
        <v>0</v>
      </c>
      <c r="G84" s="62"/>
      <c r="H84" s="62"/>
      <c r="I84" s="62"/>
      <c r="J84" s="62"/>
      <c r="K84" s="62"/>
      <c r="L84" s="62"/>
      <c r="M84" s="62"/>
      <c r="N84" s="62"/>
      <c r="O84" s="62"/>
      <c r="P84" s="62"/>
      <c r="Q84" s="62"/>
    </row>
    <row r="85" spans="1:17" ht="38.25">
      <c r="A85" s="58">
        <v>57</v>
      </c>
      <c r="B85" s="59" t="s">
        <v>623</v>
      </c>
      <c r="C85" s="60" t="s">
        <v>671</v>
      </c>
      <c r="D85" s="59"/>
      <c r="E85" s="61" t="s">
        <v>55</v>
      </c>
      <c r="F85" s="62">
        <v>102</v>
      </c>
      <c r="G85" s="62"/>
      <c r="H85" s="62"/>
      <c r="I85" s="62"/>
      <c r="J85" s="62"/>
      <c r="K85" s="62"/>
      <c r="L85" s="62"/>
      <c r="M85" s="62"/>
      <c r="N85" s="62"/>
      <c r="O85" s="62"/>
      <c r="P85" s="62"/>
      <c r="Q85" s="62"/>
    </row>
    <row r="86" spans="1:17" ht="25.5">
      <c r="A86" s="58">
        <v>58</v>
      </c>
      <c r="B86" s="59" t="s">
        <v>623</v>
      </c>
      <c r="C86" s="60" t="s">
        <v>672</v>
      </c>
      <c r="D86" s="59"/>
      <c r="E86" s="61" t="s">
        <v>56</v>
      </c>
      <c r="F86" s="62">
        <v>68</v>
      </c>
      <c r="G86" s="62"/>
      <c r="H86" s="62"/>
      <c r="I86" s="62"/>
      <c r="J86" s="62"/>
      <c r="K86" s="62"/>
      <c r="L86" s="62"/>
      <c r="M86" s="62"/>
      <c r="N86" s="62"/>
      <c r="O86" s="62"/>
      <c r="P86" s="62"/>
      <c r="Q86" s="62"/>
    </row>
    <row r="87" spans="1:17">
      <c r="A87" s="58">
        <v>59</v>
      </c>
      <c r="B87" s="59" t="s">
        <v>623</v>
      </c>
      <c r="C87" s="144" t="s">
        <v>2657</v>
      </c>
      <c r="D87" s="59"/>
      <c r="E87" s="61" t="s">
        <v>56</v>
      </c>
      <c r="F87" s="62">
        <v>30</v>
      </c>
      <c r="G87" s="62"/>
      <c r="H87" s="62"/>
      <c r="I87" s="62"/>
      <c r="J87" s="62"/>
      <c r="K87" s="62"/>
      <c r="L87" s="62"/>
      <c r="M87" s="62"/>
      <c r="N87" s="62"/>
      <c r="O87" s="62"/>
      <c r="P87" s="62"/>
      <c r="Q87" s="62"/>
    </row>
    <row r="88" spans="1:17">
      <c r="A88" s="58">
        <v>60</v>
      </c>
      <c r="B88" s="59" t="s">
        <v>623</v>
      </c>
      <c r="C88" s="144" t="s">
        <v>2658</v>
      </c>
      <c r="D88" s="59"/>
      <c r="E88" s="61" t="s">
        <v>56</v>
      </c>
      <c r="F88" s="62">
        <v>30</v>
      </c>
      <c r="G88" s="62"/>
      <c r="H88" s="62"/>
      <c r="I88" s="62"/>
      <c r="J88" s="62"/>
      <c r="K88" s="62"/>
      <c r="L88" s="62"/>
      <c r="M88" s="62"/>
      <c r="N88" s="62"/>
      <c r="O88" s="62"/>
      <c r="P88" s="62"/>
      <c r="Q88" s="62"/>
    </row>
    <row r="89" spans="1:17">
      <c r="A89" s="58" t="s">
        <v>28</v>
      </c>
      <c r="B89" s="59"/>
      <c r="C89" s="60" t="s">
        <v>28</v>
      </c>
      <c r="D89" s="59"/>
      <c r="E89" s="61"/>
      <c r="F89" s="62">
        <v>0</v>
      </c>
      <c r="G89" s="62"/>
      <c r="H89" s="62"/>
      <c r="I89" s="62"/>
      <c r="J89" s="62"/>
      <c r="K89" s="62"/>
      <c r="L89" s="62"/>
      <c r="M89" s="62"/>
      <c r="N89" s="62"/>
      <c r="O89" s="62"/>
      <c r="P89" s="62"/>
      <c r="Q89" s="62"/>
    </row>
    <row r="90" spans="1:17">
      <c r="A90" s="58" t="s">
        <v>28</v>
      </c>
      <c r="B90" s="59"/>
      <c r="C90" s="72" t="s">
        <v>606</v>
      </c>
      <c r="D90" s="59"/>
      <c r="E90" s="61"/>
      <c r="F90" s="62">
        <v>0</v>
      </c>
      <c r="G90" s="62"/>
      <c r="H90" s="62"/>
      <c r="I90" s="62"/>
      <c r="J90" s="62"/>
      <c r="K90" s="62"/>
      <c r="L90" s="62"/>
      <c r="M90" s="62"/>
      <c r="N90" s="62"/>
      <c r="O90" s="62"/>
      <c r="P90" s="62"/>
      <c r="Q90" s="62"/>
    </row>
    <row r="91" spans="1:17">
      <c r="A91" s="58" t="s">
        <v>28</v>
      </c>
      <c r="B91" s="59"/>
      <c r="C91" s="60" t="s">
        <v>28</v>
      </c>
      <c r="D91" s="59"/>
      <c r="E91" s="61"/>
      <c r="F91" s="62">
        <v>0</v>
      </c>
      <c r="G91" s="62"/>
      <c r="H91" s="62"/>
      <c r="I91" s="62"/>
      <c r="J91" s="62"/>
      <c r="K91" s="62"/>
      <c r="L91" s="62"/>
      <c r="M91" s="62"/>
      <c r="N91" s="62"/>
      <c r="O91" s="62"/>
      <c r="P91" s="62"/>
      <c r="Q91" s="62"/>
    </row>
    <row r="92" spans="1:17" ht="25.5">
      <c r="A92" s="58">
        <v>61</v>
      </c>
      <c r="B92" s="59" t="s">
        <v>623</v>
      </c>
      <c r="C92" s="60" t="s">
        <v>673</v>
      </c>
      <c r="D92" s="59"/>
      <c r="E92" s="61" t="s">
        <v>59</v>
      </c>
      <c r="F92" s="62">
        <v>3</v>
      </c>
      <c r="G92" s="62"/>
      <c r="H92" s="62"/>
      <c r="I92" s="62"/>
      <c r="J92" s="62"/>
      <c r="K92" s="62"/>
      <c r="L92" s="62"/>
      <c r="M92" s="62"/>
      <c r="N92" s="62"/>
      <c r="O92" s="62"/>
      <c r="P92" s="62"/>
      <c r="Q92" s="62"/>
    </row>
    <row r="93" spans="1:17" ht="25.5">
      <c r="A93" s="58">
        <v>62</v>
      </c>
      <c r="B93" s="59" t="s">
        <v>623</v>
      </c>
      <c r="C93" s="60" t="s">
        <v>674</v>
      </c>
      <c r="D93" s="59"/>
      <c r="E93" s="61" t="s">
        <v>59</v>
      </c>
      <c r="F93" s="62">
        <v>11</v>
      </c>
      <c r="G93" s="62"/>
      <c r="H93" s="62"/>
      <c r="I93" s="62"/>
      <c r="J93" s="62"/>
      <c r="K93" s="62"/>
      <c r="L93" s="62"/>
      <c r="M93" s="62"/>
      <c r="N93" s="62"/>
      <c r="O93" s="62"/>
      <c r="P93" s="62"/>
      <c r="Q93" s="62"/>
    </row>
    <row r="94" spans="1:17" ht="25.5">
      <c r="A94" s="58">
        <v>63</v>
      </c>
      <c r="B94" s="59" t="s">
        <v>623</v>
      </c>
      <c r="C94" s="60" t="s">
        <v>675</v>
      </c>
      <c r="D94" s="59"/>
      <c r="E94" s="61" t="s">
        <v>59</v>
      </c>
      <c r="F94" s="62">
        <v>8</v>
      </c>
      <c r="G94" s="62"/>
      <c r="H94" s="62"/>
      <c r="I94" s="62"/>
      <c r="J94" s="62"/>
      <c r="K94" s="62"/>
      <c r="L94" s="62"/>
      <c r="M94" s="62"/>
      <c r="N94" s="62"/>
      <c r="O94" s="62"/>
      <c r="P94" s="62"/>
      <c r="Q94" s="62"/>
    </row>
    <row r="95" spans="1:17" ht="25.5">
      <c r="A95" s="58">
        <v>64</v>
      </c>
      <c r="B95" s="59" t="s">
        <v>623</v>
      </c>
      <c r="C95" s="60" t="s">
        <v>676</v>
      </c>
      <c r="D95" s="59"/>
      <c r="E95" s="61" t="s">
        <v>59</v>
      </c>
      <c r="F95" s="62">
        <v>11</v>
      </c>
      <c r="G95" s="62"/>
      <c r="H95" s="62"/>
      <c r="I95" s="62"/>
      <c r="J95" s="62"/>
      <c r="K95" s="62"/>
      <c r="L95" s="62"/>
      <c r="M95" s="62"/>
      <c r="N95" s="62"/>
      <c r="O95" s="62"/>
      <c r="P95" s="62"/>
      <c r="Q95" s="62"/>
    </row>
    <row r="96" spans="1:17" ht="25.5">
      <c r="A96" s="58">
        <v>65</v>
      </c>
      <c r="B96" s="59" t="s">
        <v>623</v>
      </c>
      <c r="C96" s="60" t="s">
        <v>677</v>
      </c>
      <c r="D96" s="59"/>
      <c r="E96" s="61" t="s">
        <v>59</v>
      </c>
      <c r="F96" s="62">
        <v>213</v>
      </c>
      <c r="G96" s="62"/>
      <c r="H96" s="62"/>
      <c r="I96" s="62"/>
      <c r="J96" s="62"/>
      <c r="K96" s="62"/>
      <c r="L96" s="62"/>
      <c r="M96" s="62"/>
      <c r="N96" s="62"/>
      <c r="O96" s="62"/>
      <c r="P96" s="62"/>
      <c r="Q96" s="62"/>
    </row>
    <row r="97" spans="1:17" ht="25.5">
      <c r="A97" s="58">
        <v>66</v>
      </c>
      <c r="B97" s="59" t="s">
        <v>623</v>
      </c>
      <c r="C97" s="60" t="s">
        <v>678</v>
      </c>
      <c r="D97" s="59"/>
      <c r="E97" s="61" t="s">
        <v>59</v>
      </c>
      <c r="F97" s="62">
        <v>34</v>
      </c>
      <c r="G97" s="62"/>
      <c r="H97" s="62"/>
      <c r="I97" s="62"/>
      <c r="J97" s="62"/>
      <c r="K97" s="62"/>
      <c r="L97" s="62"/>
      <c r="M97" s="62"/>
      <c r="N97" s="62"/>
      <c r="O97" s="62"/>
      <c r="P97" s="62"/>
      <c r="Q97" s="62"/>
    </row>
    <row r="98" spans="1:17" ht="25.5">
      <c r="A98" s="58">
        <v>67</v>
      </c>
      <c r="B98" s="59" t="s">
        <v>623</v>
      </c>
      <c r="C98" s="60" t="s">
        <v>679</v>
      </c>
      <c r="D98" s="59"/>
      <c r="E98" s="61" t="s">
        <v>59</v>
      </c>
      <c r="F98" s="62">
        <v>36</v>
      </c>
      <c r="G98" s="62"/>
      <c r="H98" s="62"/>
      <c r="I98" s="62"/>
      <c r="J98" s="62"/>
      <c r="K98" s="62"/>
      <c r="L98" s="62"/>
      <c r="M98" s="62"/>
      <c r="N98" s="62"/>
      <c r="O98" s="62"/>
      <c r="P98" s="62"/>
      <c r="Q98" s="62"/>
    </row>
    <row r="99" spans="1:17" ht="25.5">
      <c r="A99" s="58">
        <v>68</v>
      </c>
      <c r="B99" s="59" t="s">
        <v>623</v>
      </c>
      <c r="C99" s="60" t="s">
        <v>680</v>
      </c>
      <c r="D99" s="59"/>
      <c r="E99" s="61" t="s">
        <v>59</v>
      </c>
      <c r="F99" s="62">
        <v>18</v>
      </c>
      <c r="G99" s="62"/>
      <c r="H99" s="62"/>
      <c r="I99" s="62"/>
      <c r="J99" s="62"/>
      <c r="K99" s="62"/>
      <c r="L99" s="62"/>
      <c r="M99" s="62"/>
      <c r="N99" s="62"/>
      <c r="O99" s="62"/>
      <c r="P99" s="62"/>
      <c r="Q99" s="62"/>
    </row>
    <row r="100" spans="1:17" ht="25.5">
      <c r="A100" s="58">
        <v>69</v>
      </c>
      <c r="B100" s="59" t="s">
        <v>623</v>
      </c>
      <c r="C100" s="60" t="s">
        <v>681</v>
      </c>
      <c r="D100" s="59"/>
      <c r="E100" s="61" t="s">
        <v>59</v>
      </c>
      <c r="F100" s="62">
        <v>7</v>
      </c>
      <c r="G100" s="62"/>
      <c r="H100" s="62"/>
      <c r="I100" s="62"/>
      <c r="J100" s="62"/>
      <c r="K100" s="62"/>
      <c r="L100" s="62"/>
      <c r="M100" s="62"/>
      <c r="N100" s="62"/>
      <c r="O100" s="62"/>
      <c r="P100" s="62"/>
      <c r="Q100" s="62"/>
    </row>
    <row r="101" spans="1:17" ht="25.5">
      <c r="A101" s="58">
        <v>70</v>
      </c>
      <c r="B101" s="59" t="s">
        <v>623</v>
      </c>
      <c r="C101" s="60" t="s">
        <v>682</v>
      </c>
      <c r="D101" s="59"/>
      <c r="E101" s="61" t="s">
        <v>59</v>
      </c>
      <c r="F101" s="62">
        <v>2</v>
      </c>
      <c r="G101" s="62"/>
      <c r="H101" s="62"/>
      <c r="I101" s="62"/>
      <c r="J101" s="62"/>
      <c r="K101" s="62"/>
      <c r="L101" s="62"/>
      <c r="M101" s="62"/>
      <c r="N101" s="62"/>
      <c r="O101" s="62"/>
      <c r="P101" s="62"/>
      <c r="Q101" s="62"/>
    </row>
    <row r="102" spans="1:17" ht="25.5">
      <c r="A102" s="58">
        <v>71</v>
      </c>
      <c r="B102" s="59" t="s">
        <v>623</v>
      </c>
      <c r="C102" s="60" t="s">
        <v>683</v>
      </c>
      <c r="D102" s="59"/>
      <c r="E102" s="61" t="s">
        <v>59</v>
      </c>
      <c r="F102" s="62">
        <v>4</v>
      </c>
      <c r="G102" s="62"/>
      <c r="H102" s="62"/>
      <c r="I102" s="62"/>
      <c r="J102" s="62"/>
      <c r="K102" s="62"/>
      <c r="L102" s="62"/>
      <c r="M102" s="62"/>
      <c r="N102" s="62"/>
      <c r="O102" s="62"/>
      <c r="P102" s="62"/>
      <c r="Q102" s="62"/>
    </row>
    <row r="103" spans="1:17" ht="25.5">
      <c r="A103" s="58">
        <v>72</v>
      </c>
      <c r="B103" s="59" t="s">
        <v>623</v>
      </c>
      <c r="C103" s="60" t="s">
        <v>684</v>
      </c>
      <c r="D103" s="59"/>
      <c r="E103" s="61" t="s">
        <v>59</v>
      </c>
      <c r="F103" s="62">
        <v>4</v>
      </c>
      <c r="G103" s="62"/>
      <c r="H103" s="62"/>
      <c r="I103" s="62"/>
      <c r="J103" s="62"/>
      <c r="K103" s="62"/>
      <c r="L103" s="62"/>
      <c r="M103" s="62"/>
      <c r="N103" s="62"/>
      <c r="O103" s="62"/>
      <c r="P103" s="62"/>
      <c r="Q103" s="62"/>
    </row>
    <row r="104" spans="1:17" ht="25.5">
      <c r="A104" s="58">
        <v>73</v>
      </c>
      <c r="B104" s="59" t="s">
        <v>623</v>
      </c>
      <c r="C104" s="60" t="s">
        <v>685</v>
      </c>
      <c r="D104" s="59"/>
      <c r="E104" s="61" t="s">
        <v>59</v>
      </c>
      <c r="F104" s="62">
        <v>1</v>
      </c>
      <c r="G104" s="62"/>
      <c r="H104" s="62"/>
      <c r="I104" s="62"/>
      <c r="J104" s="62"/>
      <c r="K104" s="62"/>
      <c r="L104" s="62"/>
      <c r="M104" s="62"/>
      <c r="N104" s="62"/>
      <c r="O104" s="62"/>
      <c r="P104" s="62"/>
      <c r="Q104" s="62"/>
    </row>
    <row r="105" spans="1:17" ht="25.5">
      <c r="A105" s="58">
        <v>74</v>
      </c>
      <c r="B105" s="59" t="s">
        <v>623</v>
      </c>
      <c r="C105" s="60" t="s">
        <v>686</v>
      </c>
      <c r="D105" s="59"/>
      <c r="E105" s="61" t="s">
        <v>59</v>
      </c>
      <c r="F105" s="62">
        <v>5</v>
      </c>
      <c r="G105" s="62"/>
      <c r="H105" s="62"/>
      <c r="I105" s="62"/>
      <c r="J105" s="62"/>
      <c r="K105" s="62"/>
      <c r="L105" s="62"/>
      <c r="M105" s="62"/>
      <c r="N105" s="62"/>
      <c r="O105" s="62"/>
      <c r="P105" s="62"/>
      <c r="Q105" s="62"/>
    </row>
    <row r="106" spans="1:17" ht="25.5">
      <c r="A106" s="58">
        <v>75</v>
      </c>
      <c r="B106" s="59" t="s">
        <v>623</v>
      </c>
      <c r="C106" s="60" t="s">
        <v>687</v>
      </c>
      <c r="D106" s="59"/>
      <c r="E106" s="61" t="s">
        <v>59</v>
      </c>
      <c r="F106" s="62">
        <v>2</v>
      </c>
      <c r="G106" s="62"/>
      <c r="H106" s="62"/>
      <c r="I106" s="62"/>
      <c r="J106" s="62"/>
      <c r="K106" s="62"/>
      <c r="L106" s="62"/>
      <c r="M106" s="62"/>
      <c r="N106" s="62"/>
      <c r="O106" s="62"/>
      <c r="P106" s="62"/>
      <c r="Q106" s="62"/>
    </row>
    <row r="107" spans="1:17" ht="25.5">
      <c r="A107" s="58">
        <v>76</v>
      </c>
      <c r="B107" s="59" t="s">
        <v>623</v>
      </c>
      <c r="C107" s="60" t="s">
        <v>688</v>
      </c>
      <c r="D107" s="59"/>
      <c r="E107" s="61" t="s">
        <v>59</v>
      </c>
      <c r="F107" s="62">
        <v>1</v>
      </c>
      <c r="G107" s="62"/>
      <c r="H107" s="62"/>
      <c r="I107" s="62"/>
      <c r="J107" s="62"/>
      <c r="K107" s="62"/>
      <c r="L107" s="62"/>
      <c r="M107" s="62"/>
      <c r="N107" s="62"/>
      <c r="O107" s="62"/>
      <c r="P107" s="62"/>
      <c r="Q107" s="62"/>
    </row>
    <row r="108" spans="1:17" ht="25.5">
      <c r="A108" s="58">
        <v>77</v>
      </c>
      <c r="B108" s="59" t="s">
        <v>623</v>
      </c>
      <c r="C108" s="60" t="s">
        <v>689</v>
      </c>
      <c r="D108" s="59"/>
      <c r="E108" s="61" t="s">
        <v>59</v>
      </c>
      <c r="F108" s="62">
        <v>4</v>
      </c>
      <c r="G108" s="62"/>
      <c r="H108" s="62"/>
      <c r="I108" s="62"/>
      <c r="J108" s="62"/>
      <c r="K108" s="62"/>
      <c r="L108" s="62"/>
      <c r="M108" s="62"/>
      <c r="N108" s="62"/>
      <c r="O108" s="62"/>
      <c r="P108" s="62"/>
      <c r="Q108" s="62"/>
    </row>
    <row r="109" spans="1:17" ht="25.5">
      <c r="A109" s="58">
        <v>78</v>
      </c>
      <c r="B109" s="59" t="s">
        <v>623</v>
      </c>
      <c r="C109" s="60" t="s">
        <v>690</v>
      </c>
      <c r="D109" s="59"/>
      <c r="E109" s="61" t="s">
        <v>59</v>
      </c>
      <c r="F109" s="62">
        <v>1</v>
      </c>
      <c r="G109" s="62"/>
      <c r="H109" s="62"/>
      <c r="I109" s="62"/>
      <c r="J109" s="62"/>
      <c r="K109" s="62"/>
      <c r="L109" s="62"/>
      <c r="M109" s="62"/>
      <c r="N109" s="62"/>
      <c r="O109" s="62"/>
      <c r="P109" s="62"/>
      <c r="Q109" s="62"/>
    </row>
    <row r="110" spans="1:17" ht="25.5">
      <c r="A110" s="58">
        <v>79</v>
      </c>
      <c r="B110" s="59" t="s">
        <v>623</v>
      </c>
      <c r="C110" s="60" t="s">
        <v>691</v>
      </c>
      <c r="D110" s="59"/>
      <c r="E110" s="61" t="s">
        <v>59</v>
      </c>
      <c r="F110" s="62">
        <v>1</v>
      </c>
      <c r="G110" s="62"/>
      <c r="H110" s="62"/>
      <c r="I110" s="62"/>
      <c r="J110" s="62"/>
      <c r="K110" s="62"/>
      <c r="L110" s="62"/>
      <c r="M110" s="62"/>
      <c r="N110" s="62"/>
      <c r="O110" s="62"/>
      <c r="P110" s="62"/>
      <c r="Q110" s="62"/>
    </row>
    <row r="111" spans="1:17" ht="25.5">
      <c r="A111" s="58">
        <v>80</v>
      </c>
      <c r="B111" s="59" t="s">
        <v>623</v>
      </c>
      <c r="C111" s="60" t="s">
        <v>692</v>
      </c>
      <c r="D111" s="59"/>
      <c r="E111" s="61" t="s">
        <v>59</v>
      </c>
      <c r="F111" s="62">
        <v>5</v>
      </c>
      <c r="G111" s="62"/>
      <c r="H111" s="62"/>
      <c r="I111" s="62"/>
      <c r="J111" s="62"/>
      <c r="K111" s="62"/>
      <c r="L111" s="62"/>
      <c r="M111" s="62"/>
      <c r="N111" s="62"/>
      <c r="O111" s="62"/>
      <c r="P111" s="62"/>
      <c r="Q111" s="62"/>
    </row>
    <row r="112" spans="1:17" ht="25.5">
      <c r="A112" s="58">
        <v>81</v>
      </c>
      <c r="B112" s="59" t="s">
        <v>623</v>
      </c>
      <c r="C112" s="60" t="s">
        <v>693</v>
      </c>
      <c r="D112" s="59"/>
      <c r="E112" s="61" t="s">
        <v>59</v>
      </c>
      <c r="F112" s="62">
        <v>1</v>
      </c>
      <c r="G112" s="62"/>
      <c r="H112" s="62"/>
      <c r="I112" s="62"/>
      <c r="J112" s="62"/>
      <c r="K112" s="62"/>
      <c r="L112" s="62"/>
      <c r="M112" s="62"/>
      <c r="N112" s="62"/>
      <c r="O112" s="62"/>
      <c r="P112" s="62"/>
      <c r="Q112" s="62"/>
    </row>
    <row r="113" spans="1:17" ht="25.5">
      <c r="A113" s="58">
        <v>82</v>
      </c>
      <c r="B113" s="59" t="s">
        <v>623</v>
      </c>
      <c r="C113" s="60" t="s">
        <v>694</v>
      </c>
      <c r="D113" s="59"/>
      <c r="E113" s="61" t="s">
        <v>59</v>
      </c>
      <c r="F113" s="62">
        <v>1</v>
      </c>
      <c r="G113" s="62"/>
      <c r="H113" s="62"/>
      <c r="I113" s="62"/>
      <c r="J113" s="62"/>
      <c r="K113" s="62"/>
      <c r="L113" s="62"/>
      <c r="M113" s="62"/>
      <c r="N113" s="62"/>
      <c r="O113" s="62"/>
      <c r="P113" s="62"/>
      <c r="Q113" s="62"/>
    </row>
    <row r="114" spans="1:17" ht="25.5">
      <c r="A114" s="58">
        <v>83</v>
      </c>
      <c r="B114" s="59" t="s">
        <v>623</v>
      </c>
      <c r="C114" s="60" t="s">
        <v>695</v>
      </c>
      <c r="D114" s="59"/>
      <c r="E114" s="61" t="s">
        <v>59</v>
      </c>
      <c r="F114" s="62">
        <v>1</v>
      </c>
      <c r="G114" s="62"/>
      <c r="H114" s="62"/>
      <c r="I114" s="62"/>
      <c r="J114" s="62"/>
      <c r="K114" s="62"/>
      <c r="L114" s="62"/>
      <c r="M114" s="62"/>
      <c r="N114" s="62"/>
      <c r="O114" s="62"/>
      <c r="P114" s="62"/>
      <c r="Q114" s="62"/>
    </row>
    <row r="115" spans="1:17" ht="25.5">
      <c r="A115" s="58">
        <v>84</v>
      </c>
      <c r="B115" s="59" t="s">
        <v>623</v>
      </c>
      <c r="C115" s="60" t="s">
        <v>696</v>
      </c>
      <c r="D115" s="59"/>
      <c r="E115" s="61" t="s">
        <v>59</v>
      </c>
      <c r="F115" s="62">
        <v>1</v>
      </c>
      <c r="G115" s="62"/>
      <c r="H115" s="62"/>
      <c r="I115" s="62"/>
      <c r="J115" s="62"/>
      <c r="K115" s="62"/>
      <c r="L115" s="62"/>
      <c r="M115" s="62"/>
      <c r="N115" s="62"/>
      <c r="O115" s="62"/>
      <c r="P115" s="62"/>
      <c r="Q115" s="62"/>
    </row>
    <row r="116" spans="1:17">
      <c r="A116" s="58">
        <v>85</v>
      </c>
      <c r="B116" s="59" t="s">
        <v>623</v>
      </c>
      <c r="C116" s="60" t="s">
        <v>697</v>
      </c>
      <c r="D116" s="59"/>
      <c r="E116" s="61" t="s">
        <v>59</v>
      </c>
      <c r="F116" s="62">
        <v>375</v>
      </c>
      <c r="G116" s="62"/>
      <c r="H116" s="62"/>
      <c r="I116" s="62"/>
      <c r="J116" s="62"/>
      <c r="K116" s="62"/>
      <c r="L116" s="62"/>
      <c r="M116" s="62"/>
      <c r="N116" s="62"/>
      <c r="O116" s="62"/>
      <c r="P116" s="62"/>
      <c r="Q116" s="62"/>
    </row>
    <row r="117" spans="1:17" ht="25.5">
      <c r="A117" s="58">
        <v>86</v>
      </c>
      <c r="B117" s="59" t="s">
        <v>623</v>
      </c>
      <c r="C117" s="60" t="s">
        <v>698</v>
      </c>
      <c r="D117" s="59"/>
      <c r="E117" s="61" t="s">
        <v>59</v>
      </c>
      <c r="F117" s="62">
        <v>77</v>
      </c>
      <c r="G117" s="62"/>
      <c r="H117" s="62"/>
      <c r="I117" s="62"/>
      <c r="J117" s="62"/>
      <c r="K117" s="62"/>
      <c r="L117" s="62"/>
      <c r="M117" s="62"/>
      <c r="N117" s="62"/>
      <c r="O117" s="62"/>
      <c r="P117" s="62"/>
      <c r="Q117" s="62"/>
    </row>
    <row r="118" spans="1:17" ht="25.5">
      <c r="A118" s="58">
        <v>87</v>
      </c>
      <c r="B118" s="59" t="s">
        <v>623</v>
      </c>
      <c r="C118" s="60" t="s">
        <v>699</v>
      </c>
      <c r="D118" s="59"/>
      <c r="E118" s="61" t="s">
        <v>57</v>
      </c>
      <c r="F118" s="62">
        <v>375</v>
      </c>
      <c r="G118" s="62"/>
      <c r="H118" s="62"/>
      <c r="I118" s="62"/>
      <c r="J118" s="62"/>
      <c r="K118" s="62"/>
      <c r="L118" s="62"/>
      <c r="M118" s="62"/>
      <c r="N118" s="62"/>
      <c r="O118" s="62"/>
      <c r="P118" s="62"/>
      <c r="Q118" s="62"/>
    </row>
    <row r="119" spans="1:17" ht="25.5">
      <c r="A119" s="58">
        <v>88</v>
      </c>
      <c r="B119" s="59" t="s">
        <v>623</v>
      </c>
      <c r="C119" s="60" t="s">
        <v>700</v>
      </c>
      <c r="D119" s="59"/>
      <c r="E119" s="61" t="s">
        <v>57</v>
      </c>
      <c r="F119" s="62">
        <v>244</v>
      </c>
      <c r="G119" s="62"/>
      <c r="H119" s="62"/>
      <c r="I119" s="62"/>
      <c r="J119" s="62"/>
      <c r="K119" s="62"/>
      <c r="L119" s="62"/>
      <c r="M119" s="62"/>
      <c r="N119" s="62"/>
      <c r="O119" s="62"/>
      <c r="P119" s="62"/>
      <c r="Q119" s="62"/>
    </row>
    <row r="120" spans="1:17" ht="25.5">
      <c r="A120" s="58">
        <v>89</v>
      </c>
      <c r="B120" s="59" t="s">
        <v>623</v>
      </c>
      <c r="C120" s="60" t="s">
        <v>701</v>
      </c>
      <c r="D120" s="59"/>
      <c r="E120" s="61" t="s">
        <v>57</v>
      </c>
      <c r="F120" s="62">
        <v>54</v>
      </c>
      <c r="G120" s="62"/>
      <c r="H120" s="62"/>
      <c r="I120" s="62"/>
      <c r="J120" s="62"/>
      <c r="K120" s="62"/>
      <c r="L120" s="62"/>
      <c r="M120" s="62"/>
      <c r="N120" s="62"/>
      <c r="O120" s="62"/>
      <c r="P120" s="62"/>
      <c r="Q120" s="62"/>
    </row>
    <row r="121" spans="1:17" ht="25.5">
      <c r="A121" s="58">
        <v>90</v>
      </c>
      <c r="B121" s="59" t="s">
        <v>623</v>
      </c>
      <c r="C121" s="92" t="s">
        <v>2322</v>
      </c>
      <c r="D121" s="59"/>
      <c r="E121" s="61" t="s">
        <v>57</v>
      </c>
      <c r="F121" s="62">
        <v>68</v>
      </c>
      <c r="G121" s="62"/>
      <c r="H121" s="62"/>
      <c r="I121" s="62"/>
      <c r="J121" s="62"/>
      <c r="K121" s="62"/>
      <c r="L121" s="62"/>
      <c r="M121" s="62"/>
      <c r="N121" s="62"/>
      <c r="O121" s="62"/>
      <c r="P121" s="62"/>
      <c r="Q121" s="62"/>
    </row>
    <row r="122" spans="1:17" ht="38.25">
      <c r="A122" s="58">
        <v>91</v>
      </c>
      <c r="B122" s="59" t="s">
        <v>623</v>
      </c>
      <c r="C122" s="92" t="s">
        <v>2323</v>
      </c>
      <c r="D122" s="59"/>
      <c r="E122" s="61" t="s">
        <v>57</v>
      </c>
      <c r="F122" s="62">
        <v>9</v>
      </c>
      <c r="G122" s="62"/>
      <c r="H122" s="62"/>
      <c r="I122" s="62"/>
      <c r="J122" s="62"/>
      <c r="K122" s="62"/>
      <c r="L122" s="62"/>
      <c r="M122" s="62"/>
      <c r="N122" s="62"/>
      <c r="O122" s="62"/>
      <c r="P122" s="62"/>
      <c r="Q122" s="62"/>
    </row>
    <row r="123" spans="1:17" ht="25.5">
      <c r="A123" s="58">
        <v>92</v>
      </c>
      <c r="B123" s="59" t="s">
        <v>623</v>
      </c>
      <c r="C123" s="60" t="s">
        <v>702</v>
      </c>
      <c r="D123" s="59"/>
      <c r="E123" s="61" t="s">
        <v>59</v>
      </c>
      <c r="F123" s="62">
        <v>375</v>
      </c>
      <c r="G123" s="62"/>
      <c r="H123" s="62"/>
      <c r="I123" s="62"/>
      <c r="J123" s="62"/>
      <c r="K123" s="62"/>
      <c r="L123" s="62"/>
      <c r="M123" s="62"/>
      <c r="N123" s="62"/>
      <c r="O123" s="62"/>
      <c r="P123" s="62"/>
      <c r="Q123" s="62"/>
    </row>
    <row r="124" spans="1:17" ht="25.5">
      <c r="A124" s="58">
        <v>93</v>
      </c>
      <c r="B124" s="59" t="s">
        <v>623</v>
      </c>
      <c r="C124" s="60" t="s">
        <v>703</v>
      </c>
      <c r="D124" s="59"/>
      <c r="E124" s="61" t="s">
        <v>57</v>
      </c>
      <c r="F124" s="62">
        <v>46</v>
      </c>
      <c r="G124" s="62"/>
      <c r="H124" s="62"/>
      <c r="I124" s="62"/>
      <c r="J124" s="62"/>
      <c r="K124" s="62"/>
      <c r="L124" s="62"/>
      <c r="M124" s="62"/>
      <c r="N124" s="62"/>
      <c r="O124" s="62"/>
      <c r="P124" s="62"/>
      <c r="Q124" s="62"/>
    </row>
    <row r="125" spans="1:17">
      <c r="A125" s="58">
        <v>94</v>
      </c>
      <c r="B125" s="59" t="s">
        <v>623</v>
      </c>
      <c r="C125" s="60" t="s">
        <v>704</v>
      </c>
      <c r="D125" s="59"/>
      <c r="E125" s="61" t="s">
        <v>57</v>
      </c>
      <c r="F125" s="62">
        <v>46</v>
      </c>
      <c r="G125" s="62"/>
      <c r="H125" s="62"/>
      <c r="I125" s="62"/>
      <c r="J125" s="62"/>
      <c r="K125" s="62"/>
      <c r="L125" s="62"/>
      <c r="M125" s="62"/>
      <c r="N125" s="62"/>
      <c r="O125" s="62"/>
      <c r="P125" s="62"/>
      <c r="Q125" s="62"/>
    </row>
    <row r="126" spans="1:17" ht="25.5">
      <c r="A126" s="58">
        <v>95</v>
      </c>
      <c r="B126" s="59" t="s">
        <v>623</v>
      </c>
      <c r="C126" s="60" t="s">
        <v>705</v>
      </c>
      <c r="D126" s="59"/>
      <c r="E126" s="61" t="s">
        <v>57</v>
      </c>
      <c r="F126" s="62">
        <v>1</v>
      </c>
      <c r="G126" s="62"/>
      <c r="H126" s="62"/>
      <c r="I126" s="62"/>
      <c r="J126" s="62"/>
      <c r="K126" s="62"/>
      <c r="L126" s="62"/>
      <c r="M126" s="62"/>
      <c r="N126" s="62"/>
      <c r="O126" s="62"/>
      <c r="P126" s="62"/>
      <c r="Q126" s="62"/>
    </row>
    <row r="127" spans="1:17" ht="25.5">
      <c r="A127" s="58">
        <v>96</v>
      </c>
      <c r="B127" s="59" t="s">
        <v>623</v>
      </c>
      <c r="C127" s="60" t="s">
        <v>706</v>
      </c>
      <c r="D127" s="59"/>
      <c r="E127" s="61" t="s">
        <v>57</v>
      </c>
      <c r="F127" s="62">
        <v>2</v>
      </c>
      <c r="G127" s="62"/>
      <c r="H127" s="62"/>
      <c r="I127" s="62"/>
      <c r="J127" s="62"/>
      <c r="K127" s="62"/>
      <c r="L127" s="62"/>
      <c r="M127" s="62"/>
      <c r="N127" s="62"/>
      <c r="O127" s="62"/>
      <c r="P127" s="62"/>
      <c r="Q127" s="62"/>
    </row>
    <row r="128" spans="1:17" ht="25.5">
      <c r="A128" s="58">
        <v>97</v>
      </c>
      <c r="B128" s="59" t="s">
        <v>623</v>
      </c>
      <c r="C128" s="60" t="s">
        <v>707</v>
      </c>
      <c r="D128" s="59"/>
      <c r="E128" s="61" t="s">
        <v>57</v>
      </c>
      <c r="F128" s="62">
        <v>4</v>
      </c>
      <c r="G128" s="62"/>
      <c r="H128" s="62"/>
      <c r="I128" s="62"/>
      <c r="J128" s="62"/>
      <c r="K128" s="62"/>
      <c r="L128" s="62"/>
      <c r="M128" s="62"/>
      <c r="N128" s="62"/>
      <c r="O128" s="62"/>
      <c r="P128" s="62"/>
      <c r="Q128" s="62"/>
    </row>
    <row r="129" spans="1:17" ht="25.5">
      <c r="A129" s="58">
        <v>98</v>
      </c>
      <c r="B129" s="59" t="s">
        <v>623</v>
      </c>
      <c r="C129" s="60" t="s">
        <v>708</v>
      </c>
      <c r="D129" s="59"/>
      <c r="E129" s="61" t="s">
        <v>57</v>
      </c>
      <c r="F129" s="62">
        <v>1</v>
      </c>
      <c r="G129" s="62"/>
      <c r="H129" s="62"/>
      <c r="I129" s="62"/>
      <c r="J129" s="62"/>
      <c r="K129" s="62"/>
      <c r="L129" s="62"/>
      <c r="M129" s="62"/>
      <c r="N129" s="62"/>
      <c r="O129" s="62"/>
      <c r="P129" s="62"/>
      <c r="Q129" s="62"/>
    </row>
    <row r="130" spans="1:17" ht="25.5">
      <c r="A130" s="58">
        <v>99</v>
      </c>
      <c r="B130" s="59" t="s">
        <v>623</v>
      </c>
      <c r="C130" s="60" t="s">
        <v>709</v>
      </c>
      <c r="D130" s="59"/>
      <c r="E130" s="61" t="s">
        <v>57</v>
      </c>
      <c r="F130" s="62">
        <v>2</v>
      </c>
      <c r="G130" s="62"/>
      <c r="H130" s="62"/>
      <c r="I130" s="62"/>
      <c r="J130" s="62"/>
      <c r="K130" s="62"/>
      <c r="L130" s="62"/>
      <c r="M130" s="62"/>
      <c r="N130" s="62"/>
      <c r="O130" s="62"/>
      <c r="P130" s="62"/>
      <c r="Q130" s="62"/>
    </row>
    <row r="131" spans="1:17" ht="25.5">
      <c r="A131" s="58">
        <v>100</v>
      </c>
      <c r="B131" s="59" t="s">
        <v>623</v>
      </c>
      <c r="C131" s="60" t="s">
        <v>710</v>
      </c>
      <c r="D131" s="59"/>
      <c r="E131" s="61" t="s">
        <v>57</v>
      </c>
      <c r="F131" s="62">
        <v>4</v>
      </c>
      <c r="G131" s="62"/>
      <c r="H131" s="62"/>
      <c r="I131" s="62"/>
      <c r="J131" s="62"/>
      <c r="K131" s="62"/>
      <c r="L131" s="62"/>
      <c r="M131" s="62"/>
      <c r="N131" s="62"/>
      <c r="O131" s="62"/>
      <c r="P131" s="62"/>
      <c r="Q131" s="62"/>
    </row>
    <row r="132" spans="1:17" ht="25.5">
      <c r="A132" s="58">
        <v>101</v>
      </c>
      <c r="B132" s="59" t="s">
        <v>623</v>
      </c>
      <c r="C132" s="60" t="s">
        <v>711</v>
      </c>
      <c r="D132" s="59"/>
      <c r="E132" s="61" t="s">
        <v>55</v>
      </c>
      <c r="F132" s="62">
        <v>3511</v>
      </c>
      <c r="G132" s="62"/>
      <c r="H132" s="62"/>
      <c r="I132" s="62"/>
      <c r="J132" s="62"/>
      <c r="K132" s="62"/>
      <c r="L132" s="62"/>
      <c r="M132" s="62"/>
      <c r="N132" s="62"/>
      <c r="O132" s="62"/>
      <c r="P132" s="62"/>
      <c r="Q132" s="62"/>
    </row>
    <row r="133" spans="1:17" ht="25.5">
      <c r="A133" s="58">
        <v>102</v>
      </c>
      <c r="B133" s="59" t="s">
        <v>623</v>
      </c>
      <c r="C133" s="60" t="s">
        <v>712</v>
      </c>
      <c r="D133" s="59"/>
      <c r="E133" s="61" t="s">
        <v>55</v>
      </c>
      <c r="F133" s="62">
        <v>698</v>
      </c>
      <c r="G133" s="62"/>
      <c r="H133" s="62"/>
      <c r="I133" s="62"/>
      <c r="J133" s="62"/>
      <c r="K133" s="62"/>
      <c r="L133" s="62"/>
      <c r="M133" s="62"/>
      <c r="N133" s="62"/>
      <c r="O133" s="62"/>
      <c r="P133" s="62"/>
      <c r="Q133" s="62"/>
    </row>
    <row r="134" spans="1:17" ht="25.5">
      <c r="A134" s="58">
        <v>103</v>
      </c>
      <c r="B134" s="59" t="s">
        <v>623</v>
      </c>
      <c r="C134" s="60" t="s">
        <v>713</v>
      </c>
      <c r="D134" s="59"/>
      <c r="E134" s="61" t="s">
        <v>55</v>
      </c>
      <c r="F134" s="62">
        <v>235</v>
      </c>
      <c r="G134" s="62"/>
      <c r="H134" s="62"/>
      <c r="I134" s="62"/>
      <c r="J134" s="62"/>
      <c r="K134" s="62"/>
      <c r="L134" s="62"/>
      <c r="M134" s="62"/>
      <c r="N134" s="62"/>
      <c r="O134" s="62"/>
      <c r="P134" s="62"/>
      <c r="Q134" s="62"/>
    </row>
    <row r="135" spans="1:17" ht="25.5">
      <c r="A135" s="58">
        <v>104</v>
      </c>
      <c r="B135" s="59" t="s">
        <v>623</v>
      </c>
      <c r="C135" s="60" t="s">
        <v>714</v>
      </c>
      <c r="D135" s="59"/>
      <c r="E135" s="61" t="s">
        <v>55</v>
      </c>
      <c r="F135" s="62">
        <v>166</v>
      </c>
      <c r="G135" s="62"/>
      <c r="H135" s="62"/>
      <c r="I135" s="62"/>
      <c r="J135" s="62"/>
      <c r="K135" s="62"/>
      <c r="L135" s="62"/>
      <c r="M135" s="62"/>
      <c r="N135" s="62"/>
      <c r="O135" s="62"/>
      <c r="P135" s="62"/>
      <c r="Q135" s="62"/>
    </row>
    <row r="136" spans="1:17" ht="25.5">
      <c r="A136" s="58">
        <v>105</v>
      </c>
      <c r="B136" s="59" t="s">
        <v>623</v>
      </c>
      <c r="C136" s="60" t="s">
        <v>715</v>
      </c>
      <c r="D136" s="59"/>
      <c r="E136" s="61" t="s">
        <v>55</v>
      </c>
      <c r="F136" s="62">
        <v>480</v>
      </c>
      <c r="G136" s="62"/>
      <c r="H136" s="62"/>
      <c r="I136" s="62"/>
      <c r="J136" s="62"/>
      <c r="K136" s="62"/>
      <c r="L136" s="62"/>
      <c r="M136" s="62"/>
      <c r="N136" s="62"/>
      <c r="O136" s="62"/>
      <c r="P136" s="62"/>
      <c r="Q136" s="62"/>
    </row>
    <row r="137" spans="1:17" ht="25.5">
      <c r="A137" s="58">
        <v>106</v>
      </c>
      <c r="B137" s="59" t="s">
        <v>623</v>
      </c>
      <c r="C137" s="60" t="s">
        <v>716</v>
      </c>
      <c r="D137" s="59"/>
      <c r="E137" s="61" t="s">
        <v>55</v>
      </c>
      <c r="F137" s="62">
        <v>1272</v>
      </c>
      <c r="G137" s="62"/>
      <c r="H137" s="62"/>
      <c r="I137" s="62"/>
      <c r="J137" s="62"/>
      <c r="K137" s="62"/>
      <c r="L137" s="62"/>
      <c r="M137" s="62"/>
      <c r="N137" s="62"/>
      <c r="O137" s="62"/>
      <c r="P137" s="62"/>
      <c r="Q137" s="62"/>
    </row>
    <row r="138" spans="1:17" ht="25.5">
      <c r="A138" s="58">
        <v>107</v>
      </c>
      <c r="B138" s="59" t="s">
        <v>623</v>
      </c>
      <c r="C138" s="60" t="s">
        <v>717</v>
      </c>
      <c r="D138" s="59"/>
      <c r="E138" s="61" t="s">
        <v>55</v>
      </c>
      <c r="F138" s="62">
        <v>698</v>
      </c>
      <c r="G138" s="62"/>
      <c r="H138" s="62"/>
      <c r="I138" s="62"/>
      <c r="J138" s="62"/>
      <c r="K138" s="62"/>
      <c r="L138" s="62"/>
      <c r="M138" s="62"/>
      <c r="N138" s="62"/>
      <c r="O138" s="62"/>
      <c r="P138" s="62"/>
      <c r="Q138" s="62"/>
    </row>
    <row r="139" spans="1:17" ht="25.5">
      <c r="A139" s="58">
        <v>108</v>
      </c>
      <c r="B139" s="59" t="s">
        <v>623</v>
      </c>
      <c r="C139" s="60" t="s">
        <v>718</v>
      </c>
      <c r="D139" s="59"/>
      <c r="E139" s="61" t="s">
        <v>55</v>
      </c>
      <c r="F139" s="62">
        <v>235</v>
      </c>
      <c r="G139" s="62"/>
      <c r="H139" s="62"/>
      <c r="I139" s="62"/>
      <c r="J139" s="62"/>
      <c r="K139" s="62"/>
      <c r="L139" s="62"/>
      <c r="M139" s="62"/>
      <c r="N139" s="62"/>
      <c r="O139" s="62"/>
      <c r="P139" s="62"/>
      <c r="Q139" s="62"/>
    </row>
    <row r="140" spans="1:17" ht="25.5">
      <c r="A140" s="58">
        <v>109</v>
      </c>
      <c r="B140" s="59" t="s">
        <v>623</v>
      </c>
      <c r="C140" s="60" t="s">
        <v>719</v>
      </c>
      <c r="D140" s="59"/>
      <c r="E140" s="61" t="s">
        <v>55</v>
      </c>
      <c r="F140" s="62">
        <v>166</v>
      </c>
      <c r="G140" s="62"/>
      <c r="H140" s="62"/>
      <c r="I140" s="62"/>
      <c r="J140" s="62"/>
      <c r="K140" s="62"/>
      <c r="L140" s="62"/>
      <c r="M140" s="62"/>
      <c r="N140" s="62"/>
      <c r="O140" s="62"/>
      <c r="P140" s="62"/>
      <c r="Q140" s="62"/>
    </row>
    <row r="141" spans="1:17" ht="25.5">
      <c r="A141" s="58">
        <v>110</v>
      </c>
      <c r="B141" s="59" t="s">
        <v>623</v>
      </c>
      <c r="C141" s="60" t="s">
        <v>720</v>
      </c>
      <c r="D141" s="59"/>
      <c r="E141" s="61" t="s">
        <v>55</v>
      </c>
      <c r="F141" s="62">
        <v>480</v>
      </c>
      <c r="G141" s="62"/>
      <c r="H141" s="62"/>
      <c r="I141" s="62"/>
      <c r="J141" s="62"/>
      <c r="K141" s="62"/>
      <c r="L141" s="62"/>
      <c r="M141" s="62"/>
      <c r="N141" s="62"/>
      <c r="O141" s="62"/>
      <c r="P141" s="62"/>
      <c r="Q141" s="62"/>
    </row>
    <row r="142" spans="1:17" ht="25.5">
      <c r="A142" s="58">
        <v>111</v>
      </c>
      <c r="B142" s="59" t="s">
        <v>623</v>
      </c>
      <c r="C142" s="60" t="s">
        <v>721</v>
      </c>
      <c r="D142" s="59"/>
      <c r="E142" s="61" t="s">
        <v>55</v>
      </c>
      <c r="F142" s="62">
        <v>8</v>
      </c>
      <c r="G142" s="62"/>
      <c r="H142" s="62"/>
      <c r="I142" s="62"/>
      <c r="J142" s="62"/>
      <c r="K142" s="62"/>
      <c r="L142" s="62"/>
      <c r="M142" s="62"/>
      <c r="N142" s="62"/>
      <c r="O142" s="62"/>
      <c r="P142" s="62"/>
      <c r="Q142" s="62"/>
    </row>
    <row r="143" spans="1:17" ht="25.5">
      <c r="A143" s="58">
        <v>112</v>
      </c>
      <c r="B143" s="59" t="s">
        <v>623</v>
      </c>
      <c r="C143" s="60" t="s">
        <v>722</v>
      </c>
      <c r="D143" s="59"/>
      <c r="E143" s="61" t="s">
        <v>55</v>
      </c>
      <c r="F143" s="62">
        <v>3</v>
      </c>
      <c r="G143" s="62"/>
      <c r="H143" s="62"/>
      <c r="I143" s="62"/>
      <c r="J143" s="62"/>
      <c r="K143" s="62"/>
      <c r="L143" s="62"/>
      <c r="M143" s="62"/>
      <c r="N143" s="62"/>
      <c r="O143" s="62"/>
      <c r="P143" s="62"/>
      <c r="Q143" s="62"/>
    </row>
    <row r="144" spans="1:17" ht="25.5">
      <c r="A144" s="58">
        <v>113</v>
      </c>
      <c r="B144" s="59" t="s">
        <v>623</v>
      </c>
      <c r="C144" s="60" t="s">
        <v>723</v>
      </c>
      <c r="D144" s="59"/>
      <c r="E144" s="61" t="s">
        <v>57</v>
      </c>
      <c r="F144" s="62">
        <v>100</v>
      </c>
      <c r="G144" s="62"/>
      <c r="H144" s="62"/>
      <c r="I144" s="62"/>
      <c r="J144" s="62"/>
      <c r="K144" s="62"/>
      <c r="L144" s="62"/>
      <c r="M144" s="62"/>
      <c r="N144" s="62"/>
      <c r="O144" s="62"/>
      <c r="P144" s="62"/>
      <c r="Q144" s="62"/>
    </row>
    <row r="145" spans="1:17">
      <c r="A145" s="58">
        <v>114</v>
      </c>
      <c r="B145" s="59" t="s">
        <v>623</v>
      </c>
      <c r="C145" s="60" t="s">
        <v>724</v>
      </c>
      <c r="D145" s="59"/>
      <c r="E145" s="61" t="s">
        <v>57</v>
      </c>
      <c r="F145" s="62">
        <v>6</v>
      </c>
      <c r="G145" s="62"/>
      <c r="H145" s="62"/>
      <c r="I145" s="62"/>
      <c r="J145" s="62"/>
      <c r="K145" s="62"/>
      <c r="L145" s="62"/>
      <c r="M145" s="62"/>
      <c r="N145" s="62"/>
      <c r="O145" s="62"/>
      <c r="P145" s="62"/>
      <c r="Q145" s="62"/>
    </row>
    <row r="146" spans="1:17">
      <c r="A146" s="58">
        <v>115</v>
      </c>
      <c r="B146" s="59" t="s">
        <v>623</v>
      </c>
      <c r="C146" s="60" t="s">
        <v>725</v>
      </c>
      <c r="D146" s="59"/>
      <c r="E146" s="61" t="s">
        <v>57</v>
      </c>
      <c r="F146" s="62">
        <v>10</v>
      </c>
      <c r="G146" s="62"/>
      <c r="H146" s="62"/>
      <c r="I146" s="62"/>
      <c r="J146" s="62"/>
      <c r="K146" s="62"/>
      <c r="L146" s="62"/>
      <c r="M146" s="62"/>
      <c r="N146" s="62"/>
      <c r="O146" s="62"/>
      <c r="P146" s="62"/>
      <c r="Q146" s="62"/>
    </row>
    <row r="147" spans="1:17">
      <c r="A147" s="58">
        <v>116</v>
      </c>
      <c r="B147" s="59" t="s">
        <v>623</v>
      </c>
      <c r="C147" s="60" t="s">
        <v>726</v>
      </c>
      <c r="D147" s="59"/>
      <c r="E147" s="61" t="s">
        <v>57</v>
      </c>
      <c r="F147" s="62">
        <v>2</v>
      </c>
      <c r="G147" s="62"/>
      <c r="H147" s="62"/>
      <c r="I147" s="62"/>
      <c r="J147" s="62"/>
      <c r="K147" s="62"/>
      <c r="L147" s="62"/>
      <c r="M147" s="62"/>
      <c r="N147" s="62"/>
      <c r="O147" s="62"/>
      <c r="P147" s="62"/>
      <c r="Q147" s="62"/>
    </row>
    <row r="148" spans="1:17" ht="25.5">
      <c r="A148" s="58">
        <v>117</v>
      </c>
      <c r="B148" s="59" t="s">
        <v>623</v>
      </c>
      <c r="C148" s="60" t="s">
        <v>727</v>
      </c>
      <c r="D148" s="59"/>
      <c r="E148" s="61" t="s">
        <v>59</v>
      </c>
      <c r="F148" s="62">
        <v>1</v>
      </c>
      <c r="G148" s="62"/>
      <c r="H148" s="62"/>
      <c r="I148" s="62"/>
      <c r="J148" s="62"/>
      <c r="K148" s="62"/>
      <c r="L148" s="62"/>
      <c r="M148" s="62"/>
      <c r="N148" s="62"/>
      <c r="O148" s="62"/>
      <c r="P148" s="62"/>
      <c r="Q148" s="62"/>
    </row>
    <row r="149" spans="1:17">
      <c r="A149" s="58">
        <v>118</v>
      </c>
      <c r="B149" s="59" t="s">
        <v>623</v>
      </c>
      <c r="C149" s="60" t="s">
        <v>728</v>
      </c>
      <c r="D149" s="59"/>
      <c r="E149" s="61" t="s">
        <v>57</v>
      </c>
      <c r="F149" s="62">
        <v>8</v>
      </c>
      <c r="G149" s="62"/>
      <c r="H149" s="62"/>
      <c r="I149" s="62"/>
      <c r="J149" s="62"/>
      <c r="K149" s="62"/>
      <c r="L149" s="62"/>
      <c r="M149" s="62"/>
      <c r="N149" s="62"/>
      <c r="O149" s="62"/>
      <c r="P149" s="62"/>
      <c r="Q149" s="62"/>
    </row>
    <row r="150" spans="1:17">
      <c r="A150" s="58">
        <v>119</v>
      </c>
      <c r="B150" s="59" t="s">
        <v>623</v>
      </c>
      <c r="C150" s="60" t="s">
        <v>729</v>
      </c>
      <c r="D150" s="59"/>
      <c r="E150" s="61" t="s">
        <v>55</v>
      </c>
      <c r="F150" s="62">
        <v>3</v>
      </c>
      <c r="G150" s="62"/>
      <c r="H150" s="62"/>
      <c r="I150" s="62"/>
      <c r="J150" s="62"/>
      <c r="K150" s="62"/>
      <c r="L150" s="62"/>
      <c r="M150" s="62"/>
      <c r="N150" s="62"/>
      <c r="O150" s="62"/>
      <c r="P150" s="62"/>
      <c r="Q150" s="62"/>
    </row>
    <row r="151" spans="1:17">
      <c r="A151" s="58">
        <v>120</v>
      </c>
      <c r="B151" s="59" t="s">
        <v>623</v>
      </c>
      <c r="C151" s="60" t="s">
        <v>730</v>
      </c>
      <c r="D151" s="59"/>
      <c r="E151" s="61" t="s">
        <v>55</v>
      </c>
      <c r="F151" s="62">
        <v>8</v>
      </c>
      <c r="G151" s="62"/>
      <c r="H151" s="62"/>
      <c r="I151" s="62"/>
      <c r="J151" s="62"/>
      <c r="K151" s="62"/>
      <c r="L151" s="62"/>
      <c r="M151" s="62"/>
      <c r="N151" s="62"/>
      <c r="O151" s="62"/>
      <c r="P151" s="62"/>
      <c r="Q151" s="62"/>
    </row>
    <row r="152" spans="1:17">
      <c r="A152" s="58">
        <v>121</v>
      </c>
      <c r="B152" s="59" t="s">
        <v>623</v>
      </c>
      <c r="C152" s="60" t="s">
        <v>731</v>
      </c>
      <c r="D152" s="59"/>
      <c r="E152" s="61" t="s">
        <v>55</v>
      </c>
      <c r="F152" s="62">
        <v>8</v>
      </c>
      <c r="G152" s="62"/>
      <c r="H152" s="62"/>
      <c r="I152" s="62"/>
      <c r="J152" s="62"/>
      <c r="K152" s="62"/>
      <c r="L152" s="62"/>
      <c r="M152" s="62"/>
      <c r="N152" s="62"/>
      <c r="O152" s="62"/>
      <c r="P152" s="62"/>
      <c r="Q152" s="62"/>
    </row>
    <row r="153" spans="1:17">
      <c r="A153" s="58">
        <v>122</v>
      </c>
      <c r="B153" s="59" t="s">
        <v>623</v>
      </c>
      <c r="C153" s="60" t="s">
        <v>732</v>
      </c>
      <c r="D153" s="59"/>
      <c r="E153" s="61" t="s">
        <v>57</v>
      </c>
      <c r="F153" s="62">
        <v>322</v>
      </c>
      <c r="G153" s="62"/>
      <c r="H153" s="62"/>
      <c r="I153" s="62"/>
      <c r="J153" s="62"/>
      <c r="K153" s="62"/>
      <c r="L153" s="62"/>
      <c r="M153" s="62"/>
      <c r="N153" s="62"/>
      <c r="O153" s="62"/>
      <c r="P153" s="62"/>
      <c r="Q153" s="62"/>
    </row>
    <row r="154" spans="1:17">
      <c r="A154" s="58">
        <v>123</v>
      </c>
      <c r="B154" s="59" t="s">
        <v>623</v>
      </c>
      <c r="C154" s="60" t="s">
        <v>733</v>
      </c>
      <c r="D154" s="59"/>
      <c r="E154" s="61" t="s">
        <v>57</v>
      </c>
      <c r="F154" s="62">
        <v>128</v>
      </c>
      <c r="G154" s="62"/>
      <c r="H154" s="62"/>
      <c r="I154" s="62"/>
      <c r="J154" s="62"/>
      <c r="K154" s="62"/>
      <c r="L154" s="62"/>
      <c r="M154" s="62"/>
      <c r="N154" s="62"/>
      <c r="O154" s="62"/>
      <c r="P154" s="62"/>
      <c r="Q154" s="62"/>
    </row>
    <row r="155" spans="1:17">
      <c r="A155" s="58">
        <v>124</v>
      </c>
      <c r="B155" s="59" t="s">
        <v>623</v>
      </c>
      <c r="C155" s="60" t="s">
        <v>734</v>
      </c>
      <c r="D155" s="59"/>
      <c r="E155" s="61" t="s">
        <v>57</v>
      </c>
      <c r="F155" s="62">
        <v>20</v>
      </c>
      <c r="G155" s="62"/>
      <c r="H155" s="62"/>
      <c r="I155" s="62"/>
      <c r="J155" s="62"/>
      <c r="K155" s="62"/>
      <c r="L155" s="62"/>
      <c r="M155" s="62"/>
      <c r="N155" s="62"/>
      <c r="O155" s="62"/>
      <c r="P155" s="62"/>
      <c r="Q155" s="62"/>
    </row>
    <row r="156" spans="1:17">
      <c r="A156" s="58">
        <v>125</v>
      </c>
      <c r="B156" s="59" t="s">
        <v>623</v>
      </c>
      <c r="C156" s="60" t="s">
        <v>735</v>
      </c>
      <c r="D156" s="59"/>
      <c r="E156" s="61" t="s">
        <v>59</v>
      </c>
      <c r="F156" s="62">
        <v>1</v>
      </c>
      <c r="G156" s="62"/>
      <c r="H156" s="62"/>
      <c r="I156" s="62"/>
      <c r="J156" s="62"/>
      <c r="K156" s="62"/>
      <c r="L156" s="62"/>
      <c r="M156" s="62"/>
      <c r="N156" s="62"/>
      <c r="O156" s="62"/>
      <c r="P156" s="62"/>
      <c r="Q156" s="62"/>
    </row>
    <row r="157" spans="1:17">
      <c r="A157" s="58">
        <v>126</v>
      </c>
      <c r="B157" s="59" t="s">
        <v>623</v>
      </c>
      <c r="C157" s="60" t="s">
        <v>736</v>
      </c>
      <c r="D157" s="59"/>
      <c r="E157" s="61" t="s">
        <v>59</v>
      </c>
      <c r="F157" s="62">
        <v>1</v>
      </c>
      <c r="G157" s="62"/>
      <c r="H157" s="62"/>
      <c r="I157" s="62"/>
      <c r="J157" s="62"/>
      <c r="K157" s="62"/>
      <c r="L157" s="62"/>
      <c r="M157" s="62"/>
      <c r="N157" s="62"/>
      <c r="O157" s="62"/>
      <c r="P157" s="62"/>
      <c r="Q157" s="62"/>
    </row>
    <row r="158" spans="1:17" ht="25.5">
      <c r="A158" s="58">
        <v>127</v>
      </c>
      <c r="B158" s="59" t="s">
        <v>623</v>
      </c>
      <c r="C158" s="60" t="s">
        <v>737</v>
      </c>
      <c r="D158" s="59"/>
      <c r="E158" s="61" t="s">
        <v>59</v>
      </c>
      <c r="F158" s="62">
        <v>1</v>
      </c>
      <c r="G158" s="62"/>
      <c r="H158" s="62"/>
      <c r="I158" s="62"/>
      <c r="J158" s="62"/>
      <c r="K158" s="62"/>
      <c r="L158" s="62"/>
      <c r="M158" s="62"/>
      <c r="N158" s="62"/>
      <c r="O158" s="62"/>
      <c r="P158" s="62"/>
      <c r="Q158" s="62"/>
    </row>
    <row r="159" spans="1:17">
      <c r="A159" s="58">
        <v>128</v>
      </c>
      <c r="B159" s="59" t="s">
        <v>623</v>
      </c>
      <c r="C159" s="60" t="s">
        <v>738</v>
      </c>
      <c r="D159" s="59"/>
      <c r="E159" s="61" t="s">
        <v>59</v>
      </c>
      <c r="F159" s="62">
        <v>1</v>
      </c>
      <c r="G159" s="62"/>
      <c r="H159" s="62"/>
      <c r="I159" s="62"/>
      <c r="J159" s="62"/>
      <c r="K159" s="62"/>
      <c r="L159" s="62"/>
      <c r="M159" s="62"/>
      <c r="N159" s="62"/>
      <c r="O159" s="62"/>
      <c r="P159" s="62"/>
      <c r="Q159" s="62"/>
    </row>
    <row r="160" spans="1:17">
      <c r="A160" s="58">
        <v>129</v>
      </c>
      <c r="B160" s="59" t="s">
        <v>623</v>
      </c>
      <c r="C160" s="60" t="s">
        <v>739</v>
      </c>
      <c r="D160" s="59"/>
      <c r="E160" s="61" t="s">
        <v>59</v>
      </c>
      <c r="F160" s="62">
        <v>1</v>
      </c>
      <c r="G160" s="62"/>
      <c r="H160" s="62"/>
      <c r="I160" s="62"/>
      <c r="J160" s="62"/>
      <c r="K160" s="62"/>
      <c r="L160" s="62"/>
      <c r="M160" s="62"/>
      <c r="N160" s="62"/>
      <c r="O160" s="62"/>
      <c r="P160" s="62"/>
      <c r="Q160" s="62"/>
    </row>
    <row r="161" spans="1:17">
      <c r="A161" s="58">
        <v>130</v>
      </c>
      <c r="B161" s="59" t="s">
        <v>623</v>
      </c>
      <c r="C161" s="60" t="s">
        <v>740</v>
      </c>
      <c r="D161" s="59"/>
      <c r="E161" s="61" t="s">
        <v>59</v>
      </c>
      <c r="F161" s="62">
        <v>1</v>
      </c>
      <c r="G161" s="62"/>
      <c r="H161" s="62"/>
      <c r="I161" s="62"/>
      <c r="J161" s="62"/>
      <c r="K161" s="62"/>
      <c r="L161" s="62"/>
      <c r="M161" s="62"/>
      <c r="N161" s="62"/>
      <c r="O161" s="62"/>
      <c r="P161" s="62"/>
      <c r="Q161" s="62"/>
    </row>
    <row r="162" spans="1:17">
      <c r="A162" s="58" t="s">
        <v>28</v>
      </c>
      <c r="B162" s="59"/>
      <c r="C162" s="60" t="s">
        <v>28</v>
      </c>
      <c r="D162" s="59"/>
      <c r="E162" s="61"/>
      <c r="F162" s="62">
        <v>0</v>
      </c>
      <c r="G162" s="62"/>
      <c r="H162" s="62"/>
      <c r="I162" s="62"/>
      <c r="J162" s="62"/>
      <c r="K162" s="62"/>
      <c r="L162" s="62"/>
      <c r="M162" s="62"/>
      <c r="N162" s="62"/>
      <c r="O162" s="62"/>
      <c r="P162" s="62"/>
      <c r="Q162" s="62"/>
    </row>
    <row r="163" spans="1:17">
      <c r="A163" s="58" t="s">
        <v>28</v>
      </c>
      <c r="B163" s="59"/>
      <c r="C163" s="72" t="s">
        <v>741</v>
      </c>
      <c r="D163" s="59"/>
      <c r="E163" s="61"/>
      <c r="F163" s="62">
        <v>0</v>
      </c>
      <c r="G163" s="62"/>
      <c r="H163" s="62"/>
      <c r="I163" s="62"/>
      <c r="J163" s="62"/>
      <c r="K163" s="62"/>
      <c r="L163" s="62"/>
      <c r="M163" s="62"/>
      <c r="N163" s="62"/>
      <c r="O163" s="62"/>
      <c r="P163" s="62"/>
      <c r="Q163" s="62"/>
    </row>
    <row r="164" spans="1:17" ht="25.5">
      <c r="A164" s="58">
        <v>133</v>
      </c>
      <c r="B164" s="59" t="s">
        <v>623</v>
      </c>
      <c r="C164" s="60" t="s">
        <v>742</v>
      </c>
      <c r="D164" s="59"/>
      <c r="E164" s="61" t="s">
        <v>57</v>
      </c>
      <c r="F164" s="62">
        <v>1</v>
      </c>
      <c r="G164" s="62"/>
      <c r="H164" s="62"/>
      <c r="I164" s="62"/>
      <c r="J164" s="62"/>
      <c r="K164" s="62"/>
      <c r="L164" s="62"/>
      <c r="M164" s="62"/>
      <c r="N164" s="62"/>
      <c r="O164" s="62"/>
      <c r="P164" s="62"/>
      <c r="Q164" s="62"/>
    </row>
    <row r="165" spans="1:17">
      <c r="A165" s="58">
        <v>134</v>
      </c>
      <c r="B165" s="59" t="s">
        <v>623</v>
      </c>
      <c r="C165" s="60" t="s">
        <v>743</v>
      </c>
      <c r="D165" s="59"/>
      <c r="E165" s="61" t="s">
        <v>57</v>
      </c>
      <c r="F165" s="62">
        <v>2</v>
      </c>
      <c r="G165" s="62"/>
      <c r="H165" s="62"/>
      <c r="I165" s="62"/>
      <c r="J165" s="62"/>
      <c r="K165" s="62"/>
      <c r="L165" s="62"/>
      <c r="M165" s="62"/>
      <c r="N165" s="62"/>
      <c r="O165" s="62"/>
      <c r="P165" s="62"/>
      <c r="Q165" s="62"/>
    </row>
    <row r="166" spans="1:17">
      <c r="A166" s="58">
        <v>135</v>
      </c>
      <c r="B166" s="59" t="s">
        <v>623</v>
      </c>
      <c r="C166" s="60" t="s">
        <v>744</v>
      </c>
      <c r="D166" s="59"/>
      <c r="E166" s="61" t="s">
        <v>57</v>
      </c>
      <c r="F166" s="62">
        <v>1</v>
      </c>
      <c r="G166" s="62"/>
      <c r="H166" s="62"/>
      <c r="I166" s="62"/>
      <c r="J166" s="62"/>
      <c r="K166" s="62"/>
      <c r="L166" s="62"/>
      <c r="M166" s="62"/>
      <c r="N166" s="62"/>
      <c r="O166" s="62"/>
      <c r="P166" s="62"/>
      <c r="Q166" s="62"/>
    </row>
    <row r="167" spans="1:17">
      <c r="A167" s="58">
        <v>136</v>
      </c>
      <c r="B167" s="59" t="s">
        <v>623</v>
      </c>
      <c r="C167" s="60" t="s">
        <v>745</v>
      </c>
      <c r="D167" s="59"/>
      <c r="E167" s="61" t="s">
        <v>57</v>
      </c>
      <c r="F167" s="62">
        <v>3</v>
      </c>
      <c r="G167" s="62"/>
      <c r="H167" s="62"/>
      <c r="I167" s="62"/>
      <c r="J167" s="62"/>
      <c r="K167" s="62"/>
      <c r="L167" s="62"/>
      <c r="M167" s="62"/>
      <c r="N167" s="62"/>
      <c r="O167" s="62"/>
      <c r="P167" s="62"/>
      <c r="Q167" s="62"/>
    </row>
    <row r="168" spans="1:17">
      <c r="A168" s="58">
        <v>137</v>
      </c>
      <c r="B168" s="59" t="s">
        <v>623</v>
      </c>
      <c r="C168" s="60" t="s">
        <v>746</v>
      </c>
      <c r="D168" s="59"/>
      <c r="E168" s="61" t="s">
        <v>57</v>
      </c>
      <c r="F168" s="127">
        <v>2</v>
      </c>
      <c r="G168" s="62"/>
      <c r="H168" s="62"/>
      <c r="I168" s="62"/>
      <c r="J168" s="62"/>
      <c r="K168" s="62"/>
      <c r="L168" s="62"/>
      <c r="M168" s="62"/>
      <c r="N168" s="62"/>
      <c r="O168" s="62"/>
      <c r="P168" s="62"/>
      <c r="Q168" s="62"/>
    </row>
    <row r="169" spans="1:17">
      <c r="A169" s="58">
        <v>138</v>
      </c>
      <c r="B169" s="59" t="s">
        <v>623</v>
      </c>
      <c r="C169" s="144" t="s">
        <v>2660</v>
      </c>
      <c r="D169" s="145"/>
      <c r="E169" s="147" t="s">
        <v>57</v>
      </c>
      <c r="F169" s="146">
        <v>2</v>
      </c>
      <c r="G169" s="62"/>
      <c r="H169" s="62"/>
      <c r="I169" s="62"/>
      <c r="J169" s="62"/>
      <c r="K169" s="62"/>
      <c r="L169" s="62"/>
      <c r="M169" s="62"/>
      <c r="N169" s="62"/>
      <c r="O169" s="62"/>
      <c r="P169" s="62"/>
      <c r="Q169" s="62"/>
    </row>
    <row r="170" spans="1:17" ht="25.5">
      <c r="A170" s="58">
        <v>139</v>
      </c>
      <c r="B170" s="59" t="s">
        <v>623</v>
      </c>
      <c r="C170" s="60" t="s">
        <v>747</v>
      </c>
      <c r="D170" s="59"/>
      <c r="E170" s="61" t="s">
        <v>57</v>
      </c>
      <c r="F170" s="62">
        <v>1</v>
      </c>
      <c r="G170" s="62"/>
      <c r="H170" s="62"/>
      <c r="I170" s="62"/>
      <c r="J170" s="62"/>
      <c r="K170" s="62"/>
      <c r="L170" s="62"/>
      <c r="M170" s="62"/>
      <c r="N170" s="62"/>
      <c r="O170" s="62"/>
      <c r="P170" s="62"/>
      <c r="Q170" s="62"/>
    </row>
    <row r="171" spans="1:17" ht="25.5">
      <c r="A171" s="58">
        <v>140</v>
      </c>
      <c r="B171" s="59" t="s">
        <v>623</v>
      </c>
      <c r="C171" s="60" t="s">
        <v>748</v>
      </c>
      <c r="D171" s="59"/>
      <c r="E171" s="61" t="s">
        <v>57</v>
      </c>
      <c r="F171" s="62">
        <v>2</v>
      </c>
      <c r="G171" s="62"/>
      <c r="H171" s="62"/>
      <c r="I171" s="62"/>
      <c r="J171" s="62"/>
      <c r="K171" s="62"/>
      <c r="L171" s="62"/>
      <c r="M171" s="62"/>
      <c r="N171" s="62"/>
      <c r="O171" s="62"/>
      <c r="P171" s="62"/>
      <c r="Q171" s="62"/>
    </row>
    <row r="172" spans="1:17" ht="25.5">
      <c r="A172" s="58">
        <v>141</v>
      </c>
      <c r="B172" s="59" t="s">
        <v>623</v>
      </c>
      <c r="C172" s="60" t="s">
        <v>749</v>
      </c>
      <c r="D172" s="59"/>
      <c r="E172" s="61" t="s">
        <v>57</v>
      </c>
      <c r="F172" s="62">
        <v>1</v>
      </c>
      <c r="G172" s="62"/>
      <c r="H172" s="62"/>
      <c r="I172" s="62"/>
      <c r="J172" s="62"/>
      <c r="K172" s="62"/>
      <c r="L172" s="62"/>
      <c r="M172" s="62"/>
      <c r="N172" s="62"/>
      <c r="O172" s="62"/>
      <c r="P172" s="62"/>
      <c r="Q172" s="62"/>
    </row>
    <row r="173" spans="1:17" ht="25.5">
      <c r="A173" s="58">
        <v>142</v>
      </c>
      <c r="B173" s="59" t="s">
        <v>623</v>
      </c>
      <c r="C173" s="60" t="s">
        <v>750</v>
      </c>
      <c r="D173" s="59"/>
      <c r="E173" s="61" t="s">
        <v>57</v>
      </c>
      <c r="F173" s="62">
        <v>3</v>
      </c>
      <c r="G173" s="62"/>
      <c r="H173" s="62"/>
      <c r="I173" s="62"/>
      <c r="J173" s="62"/>
      <c r="K173" s="62"/>
      <c r="L173" s="62"/>
      <c r="M173" s="62"/>
      <c r="N173" s="62"/>
      <c r="O173" s="62"/>
      <c r="P173" s="62"/>
      <c r="Q173" s="62"/>
    </row>
    <row r="174" spans="1:17" ht="25.5">
      <c r="A174" s="58">
        <v>143</v>
      </c>
      <c r="B174" s="59" t="s">
        <v>623</v>
      </c>
      <c r="C174" s="60" t="s">
        <v>751</v>
      </c>
      <c r="D174" s="59"/>
      <c r="E174" s="61" t="s">
        <v>57</v>
      </c>
      <c r="F174" s="127">
        <v>2</v>
      </c>
      <c r="G174" s="62"/>
      <c r="H174" s="62"/>
      <c r="I174" s="62"/>
      <c r="J174" s="62"/>
      <c r="K174" s="62"/>
      <c r="L174" s="62"/>
      <c r="M174" s="62"/>
      <c r="N174" s="62"/>
      <c r="O174" s="62"/>
      <c r="P174" s="62"/>
      <c r="Q174" s="62"/>
    </row>
    <row r="175" spans="1:17" ht="25.5">
      <c r="A175" s="58">
        <v>144</v>
      </c>
      <c r="B175" s="59" t="s">
        <v>623</v>
      </c>
      <c r="C175" s="144" t="s">
        <v>2661</v>
      </c>
      <c r="D175" s="145"/>
      <c r="E175" s="147" t="s">
        <v>57</v>
      </c>
      <c r="F175" s="146">
        <v>2</v>
      </c>
      <c r="G175" s="62"/>
      <c r="H175" s="62"/>
      <c r="I175" s="62"/>
      <c r="J175" s="62"/>
      <c r="K175" s="62"/>
      <c r="L175" s="87"/>
      <c r="M175" s="62"/>
      <c r="N175" s="62"/>
      <c r="O175" s="62"/>
      <c r="P175" s="62"/>
      <c r="Q175" s="62"/>
    </row>
    <row r="176" spans="1:17">
      <c r="A176" s="58">
        <v>145</v>
      </c>
      <c r="B176" s="59" t="s">
        <v>623</v>
      </c>
      <c r="C176" s="60" t="s">
        <v>752</v>
      </c>
      <c r="D176" s="59"/>
      <c r="E176" s="61" t="s">
        <v>57</v>
      </c>
      <c r="F176" s="62">
        <v>20</v>
      </c>
      <c r="G176" s="62"/>
      <c r="H176" s="62"/>
      <c r="I176" s="62"/>
      <c r="J176" s="62"/>
      <c r="K176" s="62"/>
      <c r="L176" s="62"/>
      <c r="M176" s="62"/>
      <c r="N176" s="62"/>
      <c r="O176" s="62"/>
      <c r="P176" s="62"/>
      <c r="Q176" s="62"/>
    </row>
    <row r="177" spans="1:17">
      <c r="A177" s="58">
        <v>146</v>
      </c>
      <c r="B177" s="59" t="s">
        <v>623</v>
      </c>
      <c r="C177" s="60" t="s">
        <v>724</v>
      </c>
      <c r="D177" s="59"/>
      <c r="E177" s="61" t="s">
        <v>57</v>
      </c>
      <c r="F177" s="62">
        <v>12</v>
      </c>
      <c r="G177" s="62"/>
      <c r="H177" s="62"/>
      <c r="I177" s="62"/>
      <c r="J177" s="62"/>
      <c r="K177" s="62"/>
      <c r="L177" s="62"/>
      <c r="M177" s="62"/>
      <c r="N177" s="62"/>
      <c r="O177" s="62"/>
      <c r="P177" s="62"/>
      <c r="Q177" s="62"/>
    </row>
    <row r="178" spans="1:17">
      <c r="A178" s="58">
        <v>147</v>
      </c>
      <c r="B178" s="59" t="s">
        <v>623</v>
      </c>
      <c r="C178" s="144" t="s">
        <v>2662</v>
      </c>
      <c r="D178" s="145"/>
      <c r="E178" s="147" t="s">
        <v>57</v>
      </c>
      <c r="F178" s="146">
        <v>4</v>
      </c>
      <c r="G178" s="62"/>
      <c r="H178" s="62"/>
      <c r="I178" s="62"/>
      <c r="J178" s="62"/>
      <c r="K178" s="62"/>
      <c r="L178" s="62"/>
      <c r="M178" s="62"/>
      <c r="N178" s="62"/>
      <c r="O178" s="62"/>
      <c r="P178" s="62"/>
      <c r="Q178" s="62"/>
    </row>
    <row r="179" spans="1:17">
      <c r="A179" s="58">
        <v>148</v>
      </c>
      <c r="B179" s="59" t="s">
        <v>623</v>
      </c>
      <c r="C179" s="60" t="s">
        <v>753</v>
      </c>
      <c r="D179" s="59"/>
      <c r="E179" s="61" t="s">
        <v>57</v>
      </c>
      <c r="F179" s="146">
        <v>4</v>
      </c>
      <c r="G179" s="62"/>
      <c r="H179" s="62"/>
      <c r="I179" s="62"/>
      <c r="J179" s="62"/>
      <c r="K179" s="62"/>
      <c r="L179" s="62"/>
      <c r="M179" s="62"/>
      <c r="N179" s="62"/>
      <c r="O179" s="62"/>
      <c r="P179" s="62"/>
      <c r="Q179" s="62"/>
    </row>
    <row r="180" spans="1:17">
      <c r="A180" s="58">
        <v>149</v>
      </c>
      <c r="B180" s="59" t="s">
        <v>623</v>
      </c>
      <c r="C180" s="60" t="s">
        <v>726</v>
      </c>
      <c r="D180" s="59"/>
      <c r="E180" s="61" t="s">
        <v>57</v>
      </c>
      <c r="F180" s="127">
        <v>6</v>
      </c>
      <c r="G180" s="62"/>
      <c r="H180" s="62"/>
      <c r="I180" s="62"/>
      <c r="J180" s="62"/>
      <c r="K180" s="62"/>
      <c r="L180" s="62"/>
      <c r="M180" s="62"/>
      <c r="N180" s="62"/>
      <c r="O180" s="62"/>
      <c r="P180" s="62"/>
      <c r="Q180" s="62"/>
    </row>
    <row r="181" spans="1:17">
      <c r="A181" s="58">
        <v>150</v>
      </c>
      <c r="B181" s="59" t="s">
        <v>623</v>
      </c>
      <c r="C181" s="60" t="s">
        <v>754</v>
      </c>
      <c r="D181" s="59"/>
      <c r="E181" s="61" t="s">
        <v>57</v>
      </c>
      <c r="F181" s="62">
        <v>2</v>
      </c>
      <c r="G181" s="62"/>
      <c r="H181" s="62"/>
      <c r="I181" s="62"/>
      <c r="J181" s="62"/>
      <c r="K181" s="62"/>
      <c r="L181" s="62"/>
      <c r="M181" s="62"/>
      <c r="N181" s="62"/>
      <c r="O181" s="62"/>
      <c r="P181" s="62"/>
      <c r="Q181" s="62"/>
    </row>
    <row r="182" spans="1:17" ht="25.5">
      <c r="A182" s="58">
        <v>151</v>
      </c>
      <c r="B182" s="59" t="s">
        <v>623</v>
      </c>
      <c r="C182" s="144" t="s">
        <v>2663</v>
      </c>
      <c r="D182" s="147"/>
      <c r="E182" s="147" t="s">
        <v>59</v>
      </c>
      <c r="F182" s="127">
        <v>2</v>
      </c>
      <c r="G182" s="62"/>
      <c r="H182" s="62"/>
      <c r="I182" s="62"/>
      <c r="J182" s="62"/>
      <c r="K182" s="62"/>
      <c r="L182" s="62"/>
      <c r="M182" s="62"/>
      <c r="N182" s="62"/>
      <c r="O182" s="62"/>
      <c r="P182" s="62"/>
      <c r="Q182" s="62"/>
    </row>
    <row r="183" spans="1:17" ht="25.5">
      <c r="A183" s="58">
        <v>152</v>
      </c>
      <c r="B183" s="59" t="s">
        <v>623</v>
      </c>
      <c r="C183" s="60" t="s">
        <v>755</v>
      </c>
      <c r="D183" s="59"/>
      <c r="E183" s="61" t="s">
        <v>57</v>
      </c>
      <c r="F183" s="127">
        <v>2</v>
      </c>
      <c r="G183" s="62"/>
      <c r="H183" s="62"/>
      <c r="I183" s="62"/>
      <c r="J183" s="62"/>
      <c r="K183" s="62"/>
      <c r="L183" s="62"/>
      <c r="M183" s="62"/>
      <c r="N183" s="62"/>
      <c r="O183" s="62"/>
      <c r="P183" s="62"/>
      <c r="Q183" s="62"/>
    </row>
    <row r="184" spans="1:17">
      <c r="A184" s="58">
        <v>153</v>
      </c>
      <c r="B184" s="59" t="s">
        <v>623</v>
      </c>
      <c r="C184" s="60" t="s">
        <v>756</v>
      </c>
      <c r="D184" s="59"/>
      <c r="E184" s="61" t="s">
        <v>57</v>
      </c>
      <c r="F184" s="127">
        <v>2</v>
      </c>
      <c r="G184" s="62"/>
      <c r="H184" s="62"/>
      <c r="I184" s="62"/>
      <c r="J184" s="62"/>
      <c r="K184" s="62"/>
      <c r="L184" s="62"/>
      <c r="M184" s="62"/>
      <c r="N184" s="62"/>
      <c r="O184" s="62"/>
      <c r="P184" s="62"/>
      <c r="Q184" s="62"/>
    </row>
    <row r="185" spans="1:17">
      <c r="A185" s="58">
        <v>154</v>
      </c>
      <c r="B185" s="59" t="s">
        <v>623</v>
      </c>
      <c r="C185" s="60" t="s">
        <v>757</v>
      </c>
      <c r="D185" s="59"/>
      <c r="E185" s="61" t="s">
        <v>59</v>
      </c>
      <c r="F185" s="127">
        <v>2</v>
      </c>
      <c r="G185" s="62"/>
      <c r="H185" s="62"/>
      <c r="I185" s="62"/>
      <c r="J185" s="62"/>
      <c r="K185" s="62"/>
      <c r="L185" s="62"/>
      <c r="M185" s="62"/>
      <c r="N185" s="62"/>
      <c r="O185" s="62"/>
      <c r="P185" s="62"/>
      <c r="Q185" s="62"/>
    </row>
    <row r="186" spans="1:17" ht="25.5">
      <c r="A186" s="58">
        <v>155</v>
      </c>
      <c r="B186" s="59" t="s">
        <v>623</v>
      </c>
      <c r="C186" s="144" t="s">
        <v>2664</v>
      </c>
      <c r="D186" s="147"/>
      <c r="E186" s="147" t="s">
        <v>59</v>
      </c>
      <c r="F186" s="127">
        <v>5</v>
      </c>
      <c r="G186" s="62"/>
      <c r="H186" s="62"/>
      <c r="I186" s="62"/>
      <c r="J186" s="62"/>
      <c r="K186" s="62"/>
      <c r="L186" s="62"/>
      <c r="M186" s="62"/>
      <c r="N186" s="62"/>
      <c r="O186" s="62"/>
      <c r="P186" s="62"/>
      <c r="Q186" s="62"/>
    </row>
    <row r="187" spans="1:17" ht="25.5">
      <c r="A187" s="58">
        <v>156</v>
      </c>
      <c r="B187" s="59" t="s">
        <v>623</v>
      </c>
      <c r="C187" s="60" t="s">
        <v>755</v>
      </c>
      <c r="D187" s="59"/>
      <c r="E187" s="61" t="s">
        <v>57</v>
      </c>
      <c r="F187" s="127">
        <v>5</v>
      </c>
      <c r="G187" s="62"/>
      <c r="H187" s="62"/>
      <c r="I187" s="62"/>
      <c r="J187" s="62"/>
      <c r="K187" s="62"/>
      <c r="L187" s="62"/>
      <c r="M187" s="62"/>
      <c r="N187" s="62"/>
      <c r="O187" s="62"/>
      <c r="P187" s="62"/>
      <c r="Q187" s="62"/>
    </row>
    <row r="188" spans="1:17">
      <c r="A188" s="58">
        <v>157</v>
      </c>
      <c r="B188" s="59" t="s">
        <v>623</v>
      </c>
      <c r="C188" s="60" t="s">
        <v>758</v>
      </c>
      <c r="D188" s="59"/>
      <c r="E188" s="61" t="s">
        <v>57</v>
      </c>
      <c r="F188" s="127">
        <v>5</v>
      </c>
      <c r="G188" s="62"/>
      <c r="H188" s="62"/>
      <c r="I188" s="62"/>
      <c r="J188" s="62"/>
      <c r="K188" s="62"/>
      <c r="L188" s="62"/>
      <c r="M188" s="62"/>
      <c r="N188" s="62"/>
      <c r="O188" s="62"/>
      <c r="P188" s="62"/>
      <c r="Q188" s="62"/>
    </row>
    <row r="189" spans="1:17">
      <c r="A189" s="58">
        <v>158</v>
      </c>
      <c r="B189" s="59" t="s">
        <v>623</v>
      </c>
      <c r="C189" s="60" t="s">
        <v>757</v>
      </c>
      <c r="D189" s="59"/>
      <c r="E189" s="61" t="s">
        <v>59</v>
      </c>
      <c r="F189" s="127">
        <v>5</v>
      </c>
      <c r="G189" s="62"/>
      <c r="H189" s="62"/>
      <c r="I189" s="62"/>
      <c r="J189" s="62"/>
      <c r="K189" s="62"/>
      <c r="L189" s="62"/>
      <c r="M189" s="62"/>
      <c r="N189" s="62"/>
      <c r="O189" s="62"/>
      <c r="P189" s="62"/>
      <c r="Q189" s="62"/>
    </row>
    <row r="190" spans="1:17" ht="25.5">
      <c r="A190" s="58">
        <v>159</v>
      </c>
      <c r="B190" s="59" t="s">
        <v>623</v>
      </c>
      <c r="C190" s="144" t="s">
        <v>2665</v>
      </c>
      <c r="D190" s="147"/>
      <c r="E190" s="147" t="s">
        <v>59</v>
      </c>
      <c r="F190" s="127">
        <v>1</v>
      </c>
      <c r="G190" s="62"/>
      <c r="H190" s="62"/>
      <c r="I190" s="62"/>
      <c r="J190" s="62"/>
      <c r="K190" s="62"/>
      <c r="L190" s="62"/>
      <c r="M190" s="62"/>
      <c r="N190" s="62"/>
      <c r="O190" s="62"/>
      <c r="P190" s="62"/>
      <c r="Q190" s="62"/>
    </row>
    <row r="191" spans="1:17" ht="25.5">
      <c r="A191" s="58">
        <v>160</v>
      </c>
      <c r="B191" s="59" t="s">
        <v>623</v>
      </c>
      <c r="C191" s="144" t="s">
        <v>755</v>
      </c>
      <c r="D191" s="147"/>
      <c r="E191" s="147" t="s">
        <v>57</v>
      </c>
      <c r="F191" s="127">
        <v>1</v>
      </c>
      <c r="G191" s="62"/>
      <c r="H191" s="62"/>
      <c r="I191" s="62"/>
      <c r="J191" s="62"/>
      <c r="K191" s="62"/>
      <c r="L191" s="62"/>
      <c r="M191" s="62"/>
      <c r="N191" s="62"/>
      <c r="O191" s="62"/>
      <c r="P191" s="62"/>
      <c r="Q191" s="62"/>
    </row>
    <row r="192" spans="1:17">
      <c r="A192" s="58">
        <v>161</v>
      </c>
      <c r="B192" s="59" t="s">
        <v>623</v>
      </c>
      <c r="C192" s="144" t="s">
        <v>758</v>
      </c>
      <c r="D192" s="147"/>
      <c r="E192" s="147" t="s">
        <v>57</v>
      </c>
      <c r="F192" s="127">
        <v>1</v>
      </c>
      <c r="G192" s="62"/>
      <c r="H192" s="62"/>
      <c r="I192" s="62"/>
      <c r="J192" s="62"/>
      <c r="K192" s="62"/>
      <c r="L192" s="62"/>
      <c r="M192" s="62"/>
      <c r="N192" s="62"/>
      <c r="O192" s="62"/>
      <c r="P192" s="62"/>
      <c r="Q192" s="62"/>
    </row>
    <row r="193" spans="1:17">
      <c r="A193" s="58">
        <v>162</v>
      </c>
      <c r="B193" s="59" t="s">
        <v>623</v>
      </c>
      <c r="C193" s="144" t="s">
        <v>757</v>
      </c>
      <c r="D193" s="147"/>
      <c r="E193" s="147" t="s">
        <v>59</v>
      </c>
      <c r="F193" s="127">
        <v>1</v>
      </c>
      <c r="G193" s="62"/>
      <c r="H193" s="62"/>
      <c r="I193" s="62"/>
      <c r="J193" s="62"/>
      <c r="K193" s="62"/>
      <c r="L193" s="62"/>
      <c r="M193" s="62"/>
      <c r="N193" s="62"/>
      <c r="O193" s="62"/>
      <c r="P193" s="62"/>
      <c r="Q193" s="62"/>
    </row>
    <row r="194" spans="1:17">
      <c r="A194" s="58">
        <v>163</v>
      </c>
      <c r="B194" s="59" t="s">
        <v>623</v>
      </c>
      <c r="C194" s="144" t="s">
        <v>2666</v>
      </c>
      <c r="D194" s="145"/>
      <c r="E194" s="147" t="s">
        <v>55</v>
      </c>
      <c r="F194" s="146">
        <v>60</v>
      </c>
      <c r="G194" s="62"/>
      <c r="H194" s="62"/>
      <c r="I194" s="62"/>
      <c r="J194" s="62"/>
      <c r="K194" s="62"/>
      <c r="L194" s="87"/>
      <c r="M194" s="87"/>
      <c r="N194" s="62"/>
      <c r="O194" s="62"/>
      <c r="P194" s="62"/>
      <c r="Q194" s="62"/>
    </row>
    <row r="195" spans="1:17">
      <c r="A195" s="58">
        <v>164</v>
      </c>
      <c r="B195" s="59" t="s">
        <v>623</v>
      </c>
      <c r="C195" s="60" t="s">
        <v>759</v>
      </c>
      <c r="D195" s="59"/>
      <c r="E195" s="61" t="s">
        <v>55</v>
      </c>
      <c r="F195" s="127">
        <v>53</v>
      </c>
      <c r="G195" s="62"/>
      <c r="H195" s="62"/>
      <c r="I195" s="62"/>
      <c r="J195" s="62"/>
      <c r="K195" s="62"/>
      <c r="L195" s="62"/>
      <c r="M195" s="62"/>
      <c r="N195" s="62"/>
      <c r="O195" s="62"/>
      <c r="P195" s="62"/>
      <c r="Q195" s="62"/>
    </row>
    <row r="196" spans="1:17">
      <c r="A196" s="58">
        <v>165</v>
      </c>
      <c r="B196" s="59" t="s">
        <v>623</v>
      </c>
      <c r="C196" s="60" t="s">
        <v>760</v>
      </c>
      <c r="D196" s="59"/>
      <c r="E196" s="61" t="s">
        <v>55</v>
      </c>
      <c r="F196" s="62">
        <v>96</v>
      </c>
      <c r="G196" s="62"/>
      <c r="H196" s="62"/>
      <c r="I196" s="62"/>
      <c r="J196" s="62"/>
      <c r="K196" s="62"/>
      <c r="L196" s="62"/>
      <c r="M196" s="62"/>
      <c r="N196" s="62"/>
      <c r="O196" s="62"/>
      <c r="P196" s="62"/>
      <c r="Q196" s="62"/>
    </row>
    <row r="197" spans="1:17">
      <c r="A197" s="58">
        <v>166</v>
      </c>
      <c r="B197" s="59" t="s">
        <v>623</v>
      </c>
      <c r="C197" s="60" t="s">
        <v>761</v>
      </c>
      <c r="D197" s="59"/>
      <c r="E197" s="61" t="s">
        <v>55</v>
      </c>
      <c r="F197" s="127">
        <v>124</v>
      </c>
      <c r="G197" s="62"/>
      <c r="H197" s="62"/>
      <c r="I197" s="62"/>
      <c r="J197" s="62"/>
      <c r="K197" s="62"/>
      <c r="L197" s="62"/>
      <c r="M197" s="62"/>
      <c r="N197" s="62"/>
      <c r="O197" s="62"/>
      <c r="P197" s="62"/>
      <c r="Q197" s="62"/>
    </row>
    <row r="198" spans="1:17">
      <c r="A198" s="58">
        <v>167</v>
      </c>
      <c r="B198" s="59" t="s">
        <v>623</v>
      </c>
      <c r="C198" s="60" t="s">
        <v>762</v>
      </c>
      <c r="D198" s="59"/>
      <c r="E198" s="61" t="s">
        <v>55</v>
      </c>
      <c r="F198" s="127">
        <v>79</v>
      </c>
      <c r="G198" s="62"/>
      <c r="H198" s="62"/>
      <c r="I198" s="62"/>
      <c r="J198" s="62"/>
      <c r="K198" s="62"/>
      <c r="L198" s="62"/>
      <c r="M198" s="62"/>
      <c r="N198" s="62"/>
      <c r="O198" s="62"/>
      <c r="P198" s="62"/>
      <c r="Q198" s="62"/>
    </row>
    <row r="199" spans="1:17">
      <c r="A199" s="58">
        <v>168</v>
      </c>
      <c r="B199" s="59" t="s">
        <v>623</v>
      </c>
      <c r="C199" s="60" t="s">
        <v>763</v>
      </c>
      <c r="D199" s="59"/>
      <c r="E199" s="61" t="s">
        <v>55</v>
      </c>
      <c r="F199" s="62">
        <v>16</v>
      </c>
      <c r="G199" s="62"/>
      <c r="H199" s="62"/>
      <c r="I199" s="62"/>
      <c r="J199" s="62"/>
      <c r="K199" s="62"/>
      <c r="L199" s="62"/>
      <c r="M199" s="62"/>
      <c r="N199" s="62"/>
      <c r="O199" s="62"/>
      <c r="P199" s="62"/>
      <c r="Q199" s="62"/>
    </row>
    <row r="200" spans="1:17">
      <c r="A200" s="58">
        <v>169</v>
      </c>
      <c r="B200" s="59" t="s">
        <v>623</v>
      </c>
      <c r="C200" s="60" t="s">
        <v>764</v>
      </c>
      <c r="D200" s="59"/>
      <c r="E200" s="61" t="s">
        <v>57</v>
      </c>
      <c r="F200" s="62">
        <v>2</v>
      </c>
      <c r="G200" s="62"/>
      <c r="H200" s="62"/>
      <c r="I200" s="62"/>
      <c r="J200" s="62"/>
      <c r="K200" s="62"/>
      <c r="L200" s="62"/>
      <c r="M200" s="62"/>
      <c r="N200" s="62"/>
      <c r="O200" s="62"/>
      <c r="P200" s="62"/>
      <c r="Q200" s="62"/>
    </row>
    <row r="201" spans="1:17">
      <c r="A201" s="58">
        <v>170</v>
      </c>
      <c r="B201" s="59" t="s">
        <v>623</v>
      </c>
      <c r="C201" s="60" t="s">
        <v>765</v>
      </c>
      <c r="D201" s="59"/>
      <c r="E201" s="61" t="s">
        <v>57</v>
      </c>
      <c r="F201" s="62">
        <v>2</v>
      </c>
      <c r="G201" s="62"/>
      <c r="H201" s="62"/>
      <c r="I201" s="62"/>
      <c r="J201" s="62"/>
      <c r="K201" s="62"/>
      <c r="L201" s="62"/>
      <c r="M201" s="62"/>
      <c r="N201" s="62"/>
      <c r="O201" s="62"/>
      <c r="P201" s="62"/>
      <c r="Q201" s="62"/>
    </row>
    <row r="202" spans="1:17">
      <c r="A202" s="58">
        <v>171</v>
      </c>
      <c r="B202" s="59" t="s">
        <v>623</v>
      </c>
      <c r="C202" s="60" t="s">
        <v>766</v>
      </c>
      <c r="D202" s="59"/>
      <c r="E202" s="61" t="s">
        <v>57</v>
      </c>
      <c r="F202" s="62">
        <v>4</v>
      </c>
      <c r="G202" s="62"/>
      <c r="H202" s="62"/>
      <c r="I202" s="62"/>
      <c r="J202" s="62"/>
      <c r="K202" s="62"/>
      <c r="L202" s="62"/>
      <c r="M202" s="62"/>
      <c r="N202" s="62"/>
      <c r="O202" s="62"/>
      <c r="P202" s="62"/>
      <c r="Q202" s="62"/>
    </row>
    <row r="203" spans="1:17" ht="25.5">
      <c r="A203" s="58">
        <v>172</v>
      </c>
      <c r="B203" s="59" t="s">
        <v>623</v>
      </c>
      <c r="C203" s="144" t="s">
        <v>2667</v>
      </c>
      <c r="D203" s="147"/>
      <c r="E203" s="147" t="s">
        <v>55</v>
      </c>
      <c r="F203" s="127">
        <v>60</v>
      </c>
      <c r="G203" s="62"/>
      <c r="H203" s="62"/>
      <c r="I203" s="62"/>
      <c r="J203" s="62"/>
      <c r="K203" s="62"/>
      <c r="L203" s="62"/>
      <c r="M203" s="62"/>
      <c r="N203" s="62"/>
      <c r="O203" s="62"/>
      <c r="P203" s="62"/>
      <c r="Q203" s="62"/>
    </row>
    <row r="204" spans="1:17" ht="25.5">
      <c r="A204" s="58">
        <v>173</v>
      </c>
      <c r="B204" s="59" t="s">
        <v>623</v>
      </c>
      <c r="C204" s="60" t="s">
        <v>767</v>
      </c>
      <c r="D204" s="59"/>
      <c r="E204" s="61" t="s">
        <v>55</v>
      </c>
      <c r="F204" s="127">
        <v>53</v>
      </c>
      <c r="G204" s="62"/>
      <c r="H204" s="62"/>
      <c r="I204" s="62"/>
      <c r="J204" s="62"/>
      <c r="K204" s="62"/>
      <c r="L204" s="62"/>
      <c r="M204" s="62"/>
      <c r="N204" s="62"/>
      <c r="O204" s="62"/>
      <c r="P204" s="62"/>
      <c r="Q204" s="62"/>
    </row>
    <row r="205" spans="1:17" ht="25.5">
      <c r="A205" s="58">
        <v>174</v>
      </c>
      <c r="B205" s="59" t="s">
        <v>623</v>
      </c>
      <c r="C205" s="60" t="s">
        <v>768</v>
      </c>
      <c r="D205" s="59"/>
      <c r="E205" s="61" t="s">
        <v>55</v>
      </c>
      <c r="F205" s="62">
        <v>96</v>
      </c>
      <c r="G205" s="62"/>
      <c r="H205" s="62"/>
      <c r="I205" s="62"/>
      <c r="J205" s="62"/>
      <c r="K205" s="62"/>
      <c r="L205" s="62"/>
      <c r="M205" s="62"/>
      <c r="N205" s="62"/>
      <c r="O205" s="62"/>
      <c r="P205" s="62"/>
      <c r="Q205" s="62"/>
    </row>
    <row r="206" spans="1:17" ht="25.5">
      <c r="A206" s="58">
        <v>175</v>
      </c>
      <c r="B206" s="59" t="s">
        <v>623</v>
      </c>
      <c r="C206" s="60" t="s">
        <v>769</v>
      </c>
      <c r="D206" s="59"/>
      <c r="E206" s="61" t="s">
        <v>55</v>
      </c>
      <c r="F206" s="127">
        <v>124</v>
      </c>
      <c r="G206" s="62"/>
      <c r="H206" s="62"/>
      <c r="I206" s="62"/>
      <c r="J206" s="62"/>
      <c r="K206" s="62"/>
      <c r="L206" s="62"/>
      <c r="M206" s="62"/>
      <c r="N206" s="62"/>
      <c r="O206" s="62"/>
      <c r="P206" s="62"/>
      <c r="Q206" s="62"/>
    </row>
    <row r="207" spans="1:17" ht="25.5">
      <c r="A207" s="58">
        <v>176</v>
      </c>
      <c r="B207" s="59" t="s">
        <v>623</v>
      </c>
      <c r="C207" s="60" t="s">
        <v>770</v>
      </c>
      <c r="D207" s="59"/>
      <c r="E207" s="61" t="s">
        <v>55</v>
      </c>
      <c r="F207" s="127">
        <v>79</v>
      </c>
      <c r="G207" s="62"/>
      <c r="H207" s="62"/>
      <c r="I207" s="62"/>
      <c r="J207" s="62"/>
      <c r="K207" s="62"/>
      <c r="L207" s="62"/>
      <c r="M207" s="62"/>
      <c r="N207" s="62"/>
      <c r="O207" s="62"/>
      <c r="P207" s="62"/>
      <c r="Q207" s="62"/>
    </row>
    <row r="208" spans="1:17" ht="25.5">
      <c r="A208" s="58">
        <v>177</v>
      </c>
      <c r="B208" s="59" t="s">
        <v>623</v>
      </c>
      <c r="C208" s="60" t="s">
        <v>771</v>
      </c>
      <c r="D208" s="59"/>
      <c r="E208" s="61" t="s">
        <v>55</v>
      </c>
      <c r="F208" s="62">
        <v>16</v>
      </c>
      <c r="G208" s="62"/>
      <c r="H208" s="62"/>
      <c r="I208" s="62"/>
      <c r="J208" s="62"/>
      <c r="K208" s="62"/>
      <c r="L208" s="62"/>
      <c r="M208" s="62"/>
      <c r="N208" s="62"/>
      <c r="O208" s="62"/>
      <c r="P208" s="62"/>
      <c r="Q208" s="62"/>
    </row>
    <row r="209" spans="1:17">
      <c r="A209" s="58">
        <v>178</v>
      </c>
      <c r="B209" s="59" t="s">
        <v>623</v>
      </c>
      <c r="C209" s="60" t="s">
        <v>772</v>
      </c>
      <c r="D209" s="59"/>
      <c r="E209" s="61" t="s">
        <v>57</v>
      </c>
      <c r="F209" s="62">
        <v>6</v>
      </c>
      <c r="G209" s="62"/>
      <c r="H209" s="62"/>
      <c r="I209" s="62"/>
      <c r="J209" s="62"/>
      <c r="K209" s="62"/>
      <c r="L209" s="62"/>
      <c r="M209" s="62"/>
      <c r="N209" s="62"/>
      <c r="O209" s="62"/>
      <c r="P209" s="62"/>
      <c r="Q209" s="62"/>
    </row>
    <row r="210" spans="1:17">
      <c r="A210" s="58">
        <v>179</v>
      </c>
      <c r="B210" s="59" t="s">
        <v>623</v>
      </c>
      <c r="C210" s="144" t="s">
        <v>2658</v>
      </c>
      <c r="D210" s="59"/>
      <c r="E210" s="61" t="s">
        <v>56</v>
      </c>
      <c r="F210" s="62">
        <v>73</v>
      </c>
      <c r="G210" s="62"/>
      <c r="H210" s="62"/>
      <c r="I210" s="62"/>
      <c r="J210" s="62"/>
      <c r="K210" s="62"/>
      <c r="L210" s="62"/>
      <c r="M210" s="62"/>
      <c r="N210" s="62"/>
      <c r="O210" s="62"/>
      <c r="P210" s="62"/>
      <c r="Q210" s="62"/>
    </row>
    <row r="211" spans="1:17">
      <c r="A211" s="58">
        <v>180</v>
      </c>
      <c r="B211" s="59" t="s">
        <v>623</v>
      </c>
      <c r="C211" s="144" t="s">
        <v>2659</v>
      </c>
      <c r="D211" s="59"/>
      <c r="E211" s="61" t="s">
        <v>56</v>
      </c>
      <c r="F211" s="62">
        <v>73</v>
      </c>
      <c r="G211" s="62"/>
      <c r="H211" s="62"/>
      <c r="I211" s="62"/>
      <c r="J211" s="62"/>
      <c r="K211" s="62"/>
      <c r="L211" s="62"/>
      <c r="M211" s="62"/>
      <c r="N211" s="62"/>
      <c r="O211" s="62"/>
      <c r="P211" s="62"/>
      <c r="Q211" s="62"/>
    </row>
    <row r="212" spans="1:17">
      <c r="A212" s="58">
        <v>181</v>
      </c>
      <c r="B212" s="59" t="s">
        <v>623</v>
      </c>
      <c r="C212" s="148" t="s">
        <v>830</v>
      </c>
      <c r="D212" s="82"/>
      <c r="E212" s="86" t="s">
        <v>59</v>
      </c>
      <c r="F212" s="87">
        <v>1</v>
      </c>
      <c r="G212" s="62"/>
      <c r="H212" s="62"/>
      <c r="I212" s="62"/>
      <c r="J212" s="62"/>
      <c r="K212" s="62"/>
      <c r="L212" s="62"/>
      <c r="M212" s="62"/>
      <c r="N212" s="62"/>
      <c r="O212" s="62"/>
      <c r="P212" s="62"/>
      <c r="Q212" s="62"/>
    </row>
    <row r="213" spans="1:17">
      <c r="A213" s="58">
        <v>182</v>
      </c>
      <c r="B213" s="59" t="s">
        <v>623</v>
      </c>
      <c r="C213" s="60" t="s">
        <v>738</v>
      </c>
      <c r="D213" s="59"/>
      <c r="E213" s="61" t="s">
        <v>59</v>
      </c>
      <c r="F213" s="62">
        <v>1</v>
      </c>
      <c r="G213" s="62"/>
      <c r="H213" s="62"/>
      <c r="I213" s="62"/>
      <c r="J213" s="62"/>
      <c r="K213" s="62"/>
      <c r="L213" s="62"/>
      <c r="M213" s="62"/>
      <c r="N213" s="62"/>
      <c r="O213" s="62"/>
      <c r="P213" s="62"/>
      <c r="Q213" s="62"/>
    </row>
    <row r="214" spans="1:17">
      <c r="A214" s="58">
        <v>183</v>
      </c>
      <c r="B214" s="59" t="s">
        <v>623</v>
      </c>
      <c r="C214" s="60" t="s">
        <v>739</v>
      </c>
      <c r="D214" s="59"/>
      <c r="E214" s="61" t="s">
        <v>59</v>
      </c>
      <c r="F214" s="62">
        <v>1</v>
      </c>
      <c r="G214" s="62"/>
      <c r="H214" s="62"/>
      <c r="I214" s="62"/>
      <c r="J214" s="62"/>
      <c r="K214" s="62"/>
      <c r="L214" s="62"/>
      <c r="M214" s="62"/>
      <c r="N214" s="62"/>
      <c r="O214" s="62"/>
      <c r="P214" s="62"/>
      <c r="Q214" s="62"/>
    </row>
    <row r="215" spans="1:17">
      <c r="A215" s="58">
        <v>184</v>
      </c>
      <c r="B215" s="59" t="s">
        <v>623</v>
      </c>
      <c r="C215" s="60" t="s">
        <v>740</v>
      </c>
      <c r="D215" s="59"/>
      <c r="E215" s="61" t="s">
        <v>59</v>
      </c>
      <c r="F215" s="62">
        <v>1</v>
      </c>
      <c r="G215" s="62"/>
      <c r="H215" s="62"/>
      <c r="I215" s="62"/>
      <c r="J215" s="62"/>
      <c r="K215" s="62"/>
      <c r="L215" s="62"/>
      <c r="M215" s="62"/>
      <c r="N215" s="62"/>
      <c r="O215" s="62"/>
      <c r="P215" s="62"/>
      <c r="Q215" s="62"/>
    </row>
    <row r="216" spans="1:17">
      <c r="A216" s="58">
        <v>185</v>
      </c>
      <c r="B216" s="59" t="s">
        <v>623</v>
      </c>
      <c r="C216" s="60" t="s">
        <v>736</v>
      </c>
      <c r="D216" s="59"/>
      <c r="E216" s="61" t="s">
        <v>59</v>
      </c>
      <c r="F216" s="62">
        <v>1</v>
      </c>
      <c r="G216" s="62"/>
      <c r="H216" s="62"/>
      <c r="I216" s="62"/>
      <c r="J216" s="62"/>
      <c r="K216" s="62"/>
      <c r="L216" s="62"/>
      <c r="M216" s="62"/>
      <c r="N216" s="62"/>
      <c r="O216" s="62"/>
      <c r="P216" s="62"/>
      <c r="Q216" s="62"/>
    </row>
    <row r="217" spans="1:17" ht="25.5">
      <c r="A217" s="58">
        <v>186</v>
      </c>
      <c r="B217" s="59" t="s">
        <v>623</v>
      </c>
      <c r="C217" s="60" t="s">
        <v>737</v>
      </c>
      <c r="D217" s="59"/>
      <c r="E217" s="61" t="s">
        <v>59</v>
      </c>
      <c r="F217" s="62">
        <v>1</v>
      </c>
      <c r="G217" s="62"/>
      <c r="H217" s="62"/>
      <c r="I217" s="62"/>
      <c r="J217" s="62"/>
      <c r="K217" s="62"/>
      <c r="L217" s="62"/>
      <c r="M217" s="62"/>
      <c r="N217" s="62"/>
      <c r="O217" s="62"/>
      <c r="P217" s="62"/>
      <c r="Q217" s="62"/>
    </row>
    <row r="218" spans="1:17">
      <c r="A218" s="58" t="s">
        <v>28</v>
      </c>
      <c r="B218" s="59"/>
      <c r="C218" s="60"/>
      <c r="D218" s="59"/>
      <c r="E218" s="61"/>
      <c r="F218" s="62">
        <v>0</v>
      </c>
      <c r="G218" s="62">
        <v>0</v>
      </c>
      <c r="H218" s="62">
        <v>0</v>
      </c>
      <c r="I218" s="62">
        <f t="shared" ref="I218" si="7">+ROUND(H218*G218,2)</f>
        <v>0</v>
      </c>
      <c r="J218" s="62">
        <v>0</v>
      </c>
      <c r="K218" s="62">
        <v>0</v>
      </c>
      <c r="L218" s="62">
        <f t="shared" ref="L218" si="8">+I218+J218+K218</f>
        <v>0</v>
      </c>
      <c r="M218" s="62">
        <f t="shared" ref="M218" si="9">+ROUND(G218*$F218,2)</f>
        <v>0</v>
      </c>
      <c r="N218" s="62">
        <f t="shared" ref="N218" si="10">+ROUND(I218*$F218,2)</f>
        <v>0</v>
      </c>
      <c r="O218" s="62">
        <f t="shared" ref="O218" si="11">+ROUND(J218*$F218,2)</f>
        <v>0</v>
      </c>
      <c r="P218" s="62">
        <f t="shared" ref="P218" si="12">+ROUND(K218*$F218,2)</f>
        <v>0</v>
      </c>
      <c r="Q218" s="62">
        <f t="shared" ref="Q218" si="13">+N218+O218+P218</f>
        <v>0</v>
      </c>
    </row>
    <row r="219" spans="1:17">
      <c r="A219" s="63"/>
      <c r="B219" s="63"/>
      <c r="C219" s="64" t="s">
        <v>52</v>
      </c>
      <c r="D219" s="63"/>
      <c r="E219" s="63"/>
      <c r="F219" s="65"/>
      <c r="G219" s="65"/>
      <c r="H219" s="65"/>
      <c r="I219" s="65"/>
      <c r="J219" s="65"/>
      <c r="K219" s="65"/>
      <c r="L219" s="65"/>
      <c r="M219" s="65">
        <f>SUM(M9:M218)</f>
        <v>0</v>
      </c>
      <c r="N219" s="65">
        <f>SUM(N9:N218)</f>
        <v>0</v>
      </c>
      <c r="O219" s="65">
        <f>SUM(O9:O218)</f>
        <v>0</v>
      </c>
      <c r="P219" s="65">
        <f>SUM(P9:P218)</f>
        <v>0</v>
      </c>
      <c r="Q219" s="65">
        <f>SUM(Q9:Q218)</f>
        <v>0</v>
      </c>
    </row>
    <row r="220" spans="1:17">
      <c r="A220" s="66"/>
      <c r="B220" s="66"/>
      <c r="C220" s="92" t="s">
        <v>2198</v>
      </c>
      <c r="D220" s="66"/>
      <c r="E220" s="66" t="s">
        <v>60</v>
      </c>
      <c r="F220" s="127">
        <f>' 1-1'!$F$35</f>
        <v>0</v>
      </c>
      <c r="G220" s="68"/>
      <c r="H220" s="68"/>
      <c r="I220" s="68"/>
      <c r="J220" s="68"/>
      <c r="K220" s="68"/>
      <c r="L220" s="68"/>
      <c r="M220" s="68"/>
      <c r="N220" s="68"/>
      <c r="O220" s="62">
        <f>ROUND(O219*F220%,2)</f>
        <v>0</v>
      </c>
      <c r="P220" s="68"/>
      <c r="Q220" s="62">
        <f>O220</f>
        <v>0</v>
      </c>
    </row>
    <row r="221" spans="1:17">
      <c r="A221" s="63"/>
      <c r="B221" s="63"/>
      <c r="C221" s="64" t="s">
        <v>616</v>
      </c>
      <c r="D221" s="63"/>
      <c r="E221" s="63" t="s">
        <v>61</v>
      </c>
      <c r="F221" s="65"/>
      <c r="G221" s="65"/>
      <c r="H221" s="65"/>
      <c r="I221" s="65"/>
      <c r="J221" s="65"/>
      <c r="K221" s="65"/>
      <c r="L221" s="65"/>
      <c r="M221" s="65">
        <f t="shared" ref="M221:Q221" si="14">SUM(M219:M220)</f>
        <v>0</v>
      </c>
      <c r="N221" s="65">
        <f t="shared" si="14"/>
        <v>0</v>
      </c>
      <c r="O221" s="65">
        <f t="shared" si="14"/>
        <v>0</v>
      </c>
      <c r="P221" s="65">
        <f t="shared" si="14"/>
        <v>0</v>
      </c>
      <c r="Q221" s="65">
        <f t="shared" si="14"/>
        <v>0</v>
      </c>
    </row>
  </sheetData>
  <autoFilter ref="A9:Q221"/>
  <mergeCells count="8">
    <mergeCell ref="G7:L7"/>
    <mergeCell ref="M7:Q7"/>
    <mergeCell ref="A7:A8"/>
    <mergeCell ref="B7:B8"/>
    <mergeCell ref="C7:C8"/>
    <mergeCell ref="D7:D8"/>
    <mergeCell ref="E7:E8"/>
    <mergeCell ref="F7:F8"/>
  </mergeCells>
  <conditionalFormatting sqref="C9:C218">
    <cfRule type="expression" dxfId="64" priority="252" stopIfTrue="1">
      <formula>XEH9="tx"</formula>
    </cfRule>
  </conditionalFormatting>
  <printOptions horizontalCentered="1"/>
  <pageMargins left="0.39" right="0.39" top="0.74" bottom="0.47" header="0.3" footer="0.3"/>
  <pageSetup paperSize="9" scale="94" fitToHeight="1000" orientation="landscape" horizont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89"/>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6.285156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6.28515625" style="44" bestFit="1" customWidth="1"/>
    <col min="7" max="7" width="6.28515625" style="44" customWidth="1"/>
    <col min="8" max="8" width="9.140625" style="44" customWidth="1"/>
    <col min="9" max="9" width="6.28515625" style="44" customWidth="1"/>
    <col min="10" max="10" width="8.5703125" style="44" customWidth="1"/>
    <col min="11" max="11" width="7.7109375" style="44" customWidth="1"/>
    <col min="12" max="12" width="7.85546875" style="44" bestFit="1" customWidth="1"/>
    <col min="13" max="13" width="8" style="44" customWidth="1"/>
    <col min="14" max="14" width="8.42578125" style="44" customWidth="1"/>
    <col min="15" max="15" width="9.42578125" style="44" customWidth="1"/>
    <col min="16" max="16" width="10" style="44" customWidth="1"/>
    <col min="17" max="17" width="9.85546875" style="44" customWidth="1"/>
    <col min="18" max="16384" width="9.140625" style="44"/>
  </cols>
  <sheetData>
    <row r="1" spans="1:17" ht="25.5">
      <c r="A1" s="48"/>
      <c r="B1" s="48"/>
      <c r="C1" s="18" t="s">
        <v>776</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777</v>
      </c>
      <c r="B6" s="51"/>
      <c r="C6" s="52"/>
      <c r="D6" s="51"/>
      <c r="E6" s="51"/>
      <c r="F6" s="51"/>
      <c r="G6" s="51"/>
      <c r="H6" s="51"/>
      <c r="I6" s="51"/>
      <c r="J6" s="51"/>
      <c r="K6" s="51"/>
      <c r="L6" s="51"/>
      <c r="M6" s="51"/>
      <c r="N6" s="51"/>
      <c r="O6" s="51"/>
      <c r="P6" s="57" t="s">
        <v>62</v>
      </c>
      <c r="Q6" s="104">
        <f>Q89</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622</v>
      </c>
      <c r="D10" s="59"/>
      <c r="E10" s="61"/>
      <c r="F10" s="62">
        <v>0</v>
      </c>
      <c r="G10" s="62">
        <v>0</v>
      </c>
      <c r="H10" s="62">
        <v>0</v>
      </c>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ht="38.25">
      <c r="A11" s="58">
        <v>1</v>
      </c>
      <c r="B11" s="59" t="s">
        <v>623</v>
      </c>
      <c r="C11" s="60" t="s">
        <v>778</v>
      </c>
      <c r="D11" s="59"/>
      <c r="E11" s="61" t="s">
        <v>59</v>
      </c>
      <c r="F11" s="62">
        <v>1</v>
      </c>
      <c r="G11" s="62"/>
      <c r="H11" s="62"/>
      <c r="I11" s="62"/>
      <c r="J11" s="62"/>
      <c r="K11" s="62"/>
      <c r="L11" s="62"/>
      <c r="M11" s="62"/>
      <c r="N11" s="62"/>
      <c r="O11" s="62"/>
      <c r="P11" s="62"/>
      <c r="Q11" s="62"/>
    </row>
    <row r="12" spans="1:17" ht="38.25">
      <c r="A12" s="58">
        <v>2</v>
      </c>
      <c r="B12" s="59" t="s">
        <v>623</v>
      </c>
      <c r="C12" s="60" t="s">
        <v>2324</v>
      </c>
      <c r="D12" s="59"/>
      <c r="E12" s="61" t="s">
        <v>59</v>
      </c>
      <c r="F12" s="62">
        <v>1</v>
      </c>
      <c r="G12" s="62"/>
      <c r="H12" s="62"/>
      <c r="I12" s="62"/>
      <c r="J12" s="62"/>
      <c r="K12" s="62"/>
      <c r="L12" s="62"/>
      <c r="M12" s="62"/>
      <c r="N12" s="62"/>
      <c r="O12" s="62"/>
      <c r="P12" s="62"/>
      <c r="Q12" s="62"/>
    </row>
    <row r="13" spans="1:17">
      <c r="A13" s="58">
        <v>3</v>
      </c>
      <c r="B13" s="59" t="s">
        <v>623</v>
      </c>
      <c r="C13" s="60" t="s">
        <v>779</v>
      </c>
      <c r="D13" s="59"/>
      <c r="E13" s="61" t="s">
        <v>55</v>
      </c>
      <c r="F13" s="62">
        <v>5</v>
      </c>
      <c r="G13" s="62"/>
      <c r="H13" s="62"/>
      <c r="I13" s="62"/>
      <c r="J13" s="62"/>
      <c r="K13" s="62"/>
      <c r="L13" s="62"/>
      <c r="M13" s="62"/>
      <c r="N13" s="62"/>
      <c r="O13" s="62"/>
      <c r="P13" s="62"/>
      <c r="Q13" s="62"/>
    </row>
    <row r="14" spans="1:17" ht="25.5">
      <c r="A14" s="58">
        <v>4</v>
      </c>
      <c r="B14" s="59" t="s">
        <v>623</v>
      </c>
      <c r="C14" s="60" t="s">
        <v>2325</v>
      </c>
      <c r="D14" s="59"/>
      <c r="E14" s="61" t="s">
        <v>57</v>
      </c>
      <c r="F14" s="62">
        <v>1</v>
      </c>
      <c r="G14" s="62"/>
      <c r="H14" s="62"/>
      <c r="I14" s="62"/>
      <c r="J14" s="62"/>
      <c r="K14" s="62"/>
      <c r="L14" s="62"/>
      <c r="M14" s="62"/>
      <c r="N14" s="62"/>
      <c r="O14" s="62"/>
      <c r="P14" s="62"/>
      <c r="Q14" s="62"/>
    </row>
    <row r="15" spans="1:17" ht="25.5">
      <c r="A15" s="58">
        <v>5</v>
      </c>
      <c r="B15" s="59" t="s">
        <v>623</v>
      </c>
      <c r="C15" s="60" t="s">
        <v>2326</v>
      </c>
      <c r="D15" s="59"/>
      <c r="E15" s="61" t="s">
        <v>57</v>
      </c>
      <c r="F15" s="62">
        <v>1</v>
      </c>
      <c r="G15" s="62"/>
      <c r="H15" s="62"/>
      <c r="I15" s="62"/>
      <c r="J15" s="62"/>
      <c r="K15" s="62"/>
      <c r="L15" s="62"/>
      <c r="M15" s="62"/>
      <c r="N15" s="62"/>
      <c r="O15" s="62"/>
      <c r="P15" s="62"/>
      <c r="Q15" s="62"/>
    </row>
    <row r="16" spans="1:17" ht="25.5">
      <c r="A16" s="58">
        <v>6</v>
      </c>
      <c r="B16" s="59" t="s">
        <v>623</v>
      </c>
      <c r="C16" s="60" t="s">
        <v>2327</v>
      </c>
      <c r="D16" s="59"/>
      <c r="E16" s="61" t="s">
        <v>57</v>
      </c>
      <c r="F16" s="62">
        <v>1</v>
      </c>
      <c r="G16" s="62"/>
      <c r="H16" s="62"/>
      <c r="I16" s="62"/>
      <c r="J16" s="62"/>
      <c r="K16" s="62"/>
      <c r="L16" s="62"/>
      <c r="M16" s="62"/>
      <c r="N16" s="62"/>
      <c r="O16" s="62"/>
      <c r="P16" s="62"/>
      <c r="Q16" s="62"/>
    </row>
    <row r="17" spans="1:17" ht="25.5">
      <c r="A17" s="58">
        <v>7</v>
      </c>
      <c r="B17" s="59" t="s">
        <v>623</v>
      </c>
      <c r="C17" s="60" t="s">
        <v>2328</v>
      </c>
      <c r="D17" s="59"/>
      <c r="E17" s="61" t="s">
        <v>57</v>
      </c>
      <c r="F17" s="62">
        <v>1</v>
      </c>
      <c r="G17" s="62"/>
      <c r="H17" s="62"/>
      <c r="I17" s="62"/>
      <c r="J17" s="62"/>
      <c r="K17" s="62"/>
      <c r="L17" s="62"/>
      <c r="M17" s="62"/>
      <c r="N17" s="62"/>
      <c r="O17" s="62"/>
      <c r="P17" s="62"/>
      <c r="Q17" s="62"/>
    </row>
    <row r="18" spans="1:17" ht="25.5">
      <c r="A18" s="58">
        <v>8</v>
      </c>
      <c r="B18" s="59" t="s">
        <v>623</v>
      </c>
      <c r="C18" s="60" t="s">
        <v>2329</v>
      </c>
      <c r="D18" s="59"/>
      <c r="E18" s="61" t="s">
        <v>57</v>
      </c>
      <c r="F18" s="62">
        <v>1</v>
      </c>
      <c r="G18" s="62"/>
      <c r="H18" s="62"/>
      <c r="I18" s="62"/>
      <c r="J18" s="62"/>
      <c r="K18" s="62"/>
      <c r="L18" s="62"/>
      <c r="M18" s="62"/>
      <c r="N18" s="62"/>
      <c r="O18" s="62"/>
      <c r="P18" s="62"/>
      <c r="Q18" s="62"/>
    </row>
    <row r="19" spans="1:17" ht="25.5">
      <c r="A19" s="58">
        <v>9</v>
      </c>
      <c r="B19" s="59" t="s">
        <v>623</v>
      </c>
      <c r="C19" s="60" t="s">
        <v>2330</v>
      </c>
      <c r="D19" s="59"/>
      <c r="E19" s="61" t="s">
        <v>57</v>
      </c>
      <c r="F19" s="62">
        <v>1</v>
      </c>
      <c r="G19" s="62"/>
      <c r="H19" s="62"/>
      <c r="I19" s="62"/>
      <c r="J19" s="62"/>
      <c r="K19" s="62"/>
      <c r="L19" s="62"/>
      <c r="M19" s="62"/>
      <c r="N19" s="62"/>
      <c r="O19" s="62"/>
      <c r="P19" s="62"/>
      <c r="Q19" s="62"/>
    </row>
    <row r="20" spans="1:17" ht="25.5">
      <c r="A20" s="58">
        <v>10</v>
      </c>
      <c r="B20" s="59" t="s">
        <v>623</v>
      </c>
      <c r="C20" s="60" t="s">
        <v>2331</v>
      </c>
      <c r="D20" s="59"/>
      <c r="E20" s="61" t="s">
        <v>59</v>
      </c>
      <c r="F20" s="62">
        <v>1</v>
      </c>
      <c r="G20" s="62"/>
      <c r="H20" s="62"/>
      <c r="I20" s="62"/>
      <c r="J20" s="62"/>
      <c r="K20" s="62"/>
      <c r="L20" s="62"/>
      <c r="M20" s="62"/>
      <c r="N20" s="62"/>
      <c r="O20" s="62"/>
      <c r="P20" s="62"/>
      <c r="Q20" s="62"/>
    </row>
    <row r="21" spans="1:17" ht="38.25">
      <c r="A21" s="58">
        <v>11</v>
      </c>
      <c r="B21" s="59" t="s">
        <v>623</v>
      </c>
      <c r="C21" s="60" t="s">
        <v>2332</v>
      </c>
      <c r="D21" s="59"/>
      <c r="E21" s="61" t="s">
        <v>59</v>
      </c>
      <c r="F21" s="62">
        <v>1</v>
      </c>
      <c r="G21" s="62"/>
      <c r="H21" s="62"/>
      <c r="I21" s="62"/>
      <c r="J21" s="62"/>
      <c r="K21" s="62"/>
      <c r="L21" s="62"/>
      <c r="M21" s="62"/>
      <c r="N21" s="62"/>
      <c r="O21" s="62"/>
      <c r="P21" s="62"/>
      <c r="Q21" s="62"/>
    </row>
    <row r="22" spans="1:17" ht="38.25">
      <c r="A22" s="58">
        <v>12</v>
      </c>
      <c r="B22" s="59" t="s">
        <v>623</v>
      </c>
      <c r="C22" s="60" t="s">
        <v>2333</v>
      </c>
      <c r="D22" s="59"/>
      <c r="E22" s="61" t="s">
        <v>59</v>
      </c>
      <c r="F22" s="62">
        <v>1</v>
      </c>
      <c r="G22" s="62"/>
      <c r="H22" s="62"/>
      <c r="I22" s="62"/>
      <c r="J22" s="62"/>
      <c r="K22" s="62"/>
      <c r="L22" s="62"/>
      <c r="M22" s="62"/>
      <c r="N22" s="62"/>
      <c r="O22" s="62"/>
      <c r="P22" s="62"/>
      <c r="Q22" s="62"/>
    </row>
    <row r="23" spans="1:17" ht="38.25">
      <c r="A23" s="58">
        <v>13</v>
      </c>
      <c r="B23" s="59" t="s">
        <v>623</v>
      </c>
      <c r="C23" s="60" t="s">
        <v>2334</v>
      </c>
      <c r="D23" s="59"/>
      <c r="E23" s="61" t="s">
        <v>59</v>
      </c>
      <c r="F23" s="62">
        <v>1</v>
      </c>
      <c r="G23" s="62"/>
      <c r="H23" s="62"/>
      <c r="I23" s="62"/>
      <c r="J23" s="62"/>
      <c r="K23" s="62"/>
      <c r="L23" s="62"/>
      <c r="M23" s="62"/>
      <c r="N23" s="62"/>
      <c r="O23" s="62"/>
      <c r="P23" s="62"/>
      <c r="Q23" s="62"/>
    </row>
    <row r="24" spans="1:17" ht="25.5">
      <c r="A24" s="58">
        <v>14</v>
      </c>
      <c r="B24" s="59" t="s">
        <v>623</v>
      </c>
      <c r="C24" s="60" t="s">
        <v>2335</v>
      </c>
      <c r="D24" s="59"/>
      <c r="E24" s="61" t="s">
        <v>59</v>
      </c>
      <c r="F24" s="62">
        <v>1</v>
      </c>
      <c r="G24" s="62"/>
      <c r="H24" s="62"/>
      <c r="I24" s="62"/>
      <c r="J24" s="62"/>
      <c r="K24" s="62"/>
      <c r="L24" s="62"/>
      <c r="M24" s="62"/>
      <c r="N24" s="62"/>
      <c r="O24" s="62"/>
      <c r="P24" s="62"/>
      <c r="Q24" s="62"/>
    </row>
    <row r="25" spans="1:17" ht="25.5">
      <c r="A25" s="58">
        <v>15</v>
      </c>
      <c r="B25" s="59" t="s">
        <v>623</v>
      </c>
      <c r="C25" s="60" t="s">
        <v>2336</v>
      </c>
      <c r="D25" s="59"/>
      <c r="E25" s="61" t="s">
        <v>59</v>
      </c>
      <c r="F25" s="62">
        <v>1</v>
      </c>
      <c r="G25" s="62"/>
      <c r="H25" s="62"/>
      <c r="I25" s="62"/>
      <c r="J25" s="62"/>
      <c r="K25" s="62"/>
      <c r="L25" s="62"/>
      <c r="M25" s="62"/>
      <c r="N25" s="62"/>
      <c r="O25" s="62"/>
      <c r="P25" s="62"/>
      <c r="Q25" s="62"/>
    </row>
    <row r="26" spans="1:17" ht="25.5">
      <c r="A26" s="58">
        <v>16</v>
      </c>
      <c r="B26" s="59" t="s">
        <v>623</v>
      </c>
      <c r="C26" s="60" t="s">
        <v>2337</v>
      </c>
      <c r="D26" s="59"/>
      <c r="E26" s="61" t="s">
        <v>59</v>
      </c>
      <c r="F26" s="62">
        <v>2</v>
      </c>
      <c r="G26" s="62"/>
      <c r="H26" s="62"/>
      <c r="I26" s="62"/>
      <c r="J26" s="62"/>
      <c r="K26" s="62"/>
      <c r="L26" s="62"/>
      <c r="M26" s="62"/>
      <c r="N26" s="62"/>
      <c r="O26" s="62"/>
      <c r="P26" s="62"/>
      <c r="Q26" s="62"/>
    </row>
    <row r="27" spans="1:17" ht="76.5">
      <c r="A27" s="58">
        <v>17</v>
      </c>
      <c r="B27" s="59" t="s">
        <v>623</v>
      </c>
      <c r="C27" s="60" t="s">
        <v>780</v>
      </c>
      <c r="D27" s="59"/>
      <c r="E27" s="61" t="s">
        <v>59</v>
      </c>
      <c r="F27" s="62">
        <v>1</v>
      </c>
      <c r="G27" s="62"/>
      <c r="H27" s="62"/>
      <c r="I27" s="62"/>
      <c r="J27" s="62"/>
      <c r="K27" s="62"/>
      <c r="L27" s="62"/>
      <c r="M27" s="62"/>
      <c r="N27" s="62"/>
      <c r="O27" s="62"/>
      <c r="P27" s="62"/>
      <c r="Q27" s="62"/>
    </row>
    <row r="28" spans="1:17" ht="76.5">
      <c r="A28" s="58">
        <v>18</v>
      </c>
      <c r="B28" s="59" t="s">
        <v>623</v>
      </c>
      <c r="C28" s="60" t="s">
        <v>781</v>
      </c>
      <c r="D28" s="59"/>
      <c r="E28" s="61" t="s">
        <v>59</v>
      </c>
      <c r="F28" s="62">
        <v>1</v>
      </c>
      <c r="G28" s="62"/>
      <c r="H28" s="62"/>
      <c r="I28" s="62"/>
      <c r="J28" s="62"/>
      <c r="K28" s="62"/>
      <c r="L28" s="62"/>
      <c r="M28" s="62"/>
      <c r="N28" s="62"/>
      <c r="O28" s="62"/>
      <c r="P28" s="62"/>
      <c r="Q28" s="62"/>
    </row>
    <row r="29" spans="1:17" ht="51">
      <c r="A29" s="58">
        <v>19</v>
      </c>
      <c r="B29" s="59" t="s">
        <v>623</v>
      </c>
      <c r="C29" s="60" t="s">
        <v>782</v>
      </c>
      <c r="D29" s="59"/>
      <c r="E29" s="61" t="s">
        <v>59</v>
      </c>
      <c r="F29" s="62">
        <v>1</v>
      </c>
      <c r="G29" s="62"/>
      <c r="H29" s="62"/>
      <c r="I29" s="62"/>
      <c r="J29" s="62"/>
      <c r="K29" s="62"/>
      <c r="L29" s="62"/>
      <c r="M29" s="62"/>
      <c r="N29" s="62"/>
      <c r="O29" s="62"/>
      <c r="P29" s="62"/>
      <c r="Q29" s="62"/>
    </row>
    <row r="30" spans="1:17">
      <c r="A30" s="58">
        <v>20</v>
      </c>
      <c r="B30" s="59" t="s">
        <v>623</v>
      </c>
      <c r="C30" s="60" t="s">
        <v>783</v>
      </c>
      <c r="D30" s="59"/>
      <c r="E30" s="61" t="s">
        <v>57</v>
      </c>
      <c r="F30" s="62">
        <v>1</v>
      </c>
      <c r="G30" s="62"/>
      <c r="H30" s="62"/>
      <c r="I30" s="62"/>
      <c r="J30" s="62"/>
      <c r="K30" s="62"/>
      <c r="L30" s="62"/>
      <c r="M30" s="62"/>
      <c r="N30" s="62"/>
      <c r="O30" s="62"/>
      <c r="P30" s="62"/>
      <c r="Q30" s="62"/>
    </row>
    <row r="31" spans="1:17" ht="25.5">
      <c r="A31" s="58">
        <v>21</v>
      </c>
      <c r="B31" s="59" t="s">
        <v>623</v>
      </c>
      <c r="C31" s="60" t="s">
        <v>2338</v>
      </c>
      <c r="D31" s="59"/>
      <c r="E31" s="61" t="s">
        <v>59</v>
      </c>
      <c r="F31" s="62">
        <v>1</v>
      </c>
      <c r="G31" s="62"/>
      <c r="H31" s="62"/>
      <c r="I31" s="62"/>
      <c r="J31" s="62"/>
      <c r="K31" s="62"/>
      <c r="L31" s="62"/>
      <c r="M31" s="62"/>
      <c r="N31" s="62"/>
      <c r="O31" s="62"/>
      <c r="P31" s="62"/>
      <c r="Q31" s="62"/>
    </row>
    <row r="32" spans="1:17" ht="25.5">
      <c r="A32" s="58">
        <v>22</v>
      </c>
      <c r="B32" s="59" t="s">
        <v>623</v>
      </c>
      <c r="C32" s="60" t="s">
        <v>2339</v>
      </c>
      <c r="D32" s="59"/>
      <c r="E32" s="61" t="s">
        <v>59</v>
      </c>
      <c r="F32" s="62">
        <v>1</v>
      </c>
      <c r="G32" s="62"/>
      <c r="H32" s="62"/>
      <c r="I32" s="62"/>
      <c r="J32" s="62"/>
      <c r="K32" s="62"/>
      <c r="L32" s="62"/>
      <c r="M32" s="62"/>
      <c r="N32" s="62"/>
      <c r="O32" s="62"/>
      <c r="P32" s="62"/>
      <c r="Q32" s="62"/>
    </row>
    <row r="33" spans="1:17">
      <c r="A33" s="58">
        <v>23</v>
      </c>
      <c r="B33" s="59" t="s">
        <v>623</v>
      </c>
      <c r="C33" s="60" t="s">
        <v>784</v>
      </c>
      <c r="D33" s="59"/>
      <c r="E33" s="61" t="s">
        <v>57</v>
      </c>
      <c r="F33" s="62">
        <v>1</v>
      </c>
      <c r="G33" s="62"/>
      <c r="H33" s="62"/>
      <c r="I33" s="62"/>
      <c r="J33" s="62"/>
      <c r="K33" s="62"/>
      <c r="L33" s="62"/>
      <c r="M33" s="62"/>
      <c r="N33" s="62"/>
      <c r="O33" s="62"/>
      <c r="P33" s="62"/>
      <c r="Q33" s="62"/>
    </row>
    <row r="34" spans="1:17">
      <c r="A34" s="58">
        <v>24</v>
      </c>
      <c r="B34" s="59" t="s">
        <v>623</v>
      </c>
      <c r="C34" s="60" t="s">
        <v>785</v>
      </c>
      <c r="D34" s="59"/>
      <c r="E34" s="61" t="s">
        <v>57</v>
      </c>
      <c r="F34" s="62">
        <v>2</v>
      </c>
      <c r="G34" s="62"/>
      <c r="H34" s="62"/>
      <c r="I34" s="62"/>
      <c r="J34" s="62"/>
      <c r="K34" s="62"/>
      <c r="L34" s="62"/>
      <c r="M34" s="62"/>
      <c r="N34" s="62"/>
      <c r="O34" s="62"/>
      <c r="P34" s="62"/>
      <c r="Q34" s="62"/>
    </row>
    <row r="35" spans="1:17">
      <c r="A35" s="58">
        <v>25</v>
      </c>
      <c r="B35" s="59" t="s">
        <v>623</v>
      </c>
      <c r="C35" s="60" t="s">
        <v>786</v>
      </c>
      <c r="D35" s="59"/>
      <c r="E35" s="61" t="s">
        <v>57</v>
      </c>
      <c r="F35" s="62">
        <v>1</v>
      </c>
      <c r="G35" s="62"/>
      <c r="H35" s="62"/>
      <c r="I35" s="62"/>
      <c r="J35" s="62"/>
      <c r="K35" s="62"/>
      <c r="L35" s="62"/>
      <c r="M35" s="62"/>
      <c r="N35" s="62"/>
      <c r="O35" s="62"/>
      <c r="P35" s="62"/>
      <c r="Q35" s="62"/>
    </row>
    <row r="36" spans="1:17">
      <c r="A36" s="58">
        <v>26</v>
      </c>
      <c r="B36" s="59" t="s">
        <v>623</v>
      </c>
      <c r="C36" s="60" t="s">
        <v>787</v>
      </c>
      <c r="D36" s="59"/>
      <c r="E36" s="61" t="s">
        <v>57</v>
      </c>
      <c r="F36" s="62">
        <v>1</v>
      </c>
      <c r="G36" s="62"/>
      <c r="H36" s="62"/>
      <c r="I36" s="62"/>
      <c r="J36" s="62"/>
      <c r="K36" s="62"/>
      <c r="L36" s="62"/>
      <c r="M36" s="62"/>
      <c r="N36" s="62"/>
      <c r="O36" s="62"/>
      <c r="P36" s="62"/>
      <c r="Q36" s="62"/>
    </row>
    <row r="37" spans="1:17">
      <c r="A37" s="58">
        <v>27</v>
      </c>
      <c r="B37" s="59" t="s">
        <v>623</v>
      </c>
      <c r="C37" s="60" t="s">
        <v>788</v>
      </c>
      <c r="D37" s="59"/>
      <c r="E37" s="61" t="s">
        <v>57</v>
      </c>
      <c r="F37" s="62">
        <v>1</v>
      </c>
      <c r="G37" s="62"/>
      <c r="H37" s="62"/>
      <c r="I37" s="62"/>
      <c r="J37" s="62"/>
      <c r="K37" s="62"/>
      <c r="L37" s="62"/>
      <c r="M37" s="62"/>
      <c r="N37" s="62"/>
      <c r="O37" s="62"/>
      <c r="P37" s="62"/>
      <c r="Q37" s="62"/>
    </row>
    <row r="38" spans="1:17">
      <c r="A38" s="58">
        <v>28</v>
      </c>
      <c r="B38" s="59" t="s">
        <v>623</v>
      </c>
      <c r="C38" s="60" t="s">
        <v>789</v>
      </c>
      <c r="D38" s="59"/>
      <c r="E38" s="61" t="s">
        <v>57</v>
      </c>
      <c r="F38" s="62">
        <v>1</v>
      </c>
      <c r="G38" s="62"/>
      <c r="H38" s="62"/>
      <c r="I38" s="62"/>
      <c r="J38" s="62"/>
      <c r="K38" s="62"/>
      <c r="L38" s="62"/>
      <c r="M38" s="62"/>
      <c r="N38" s="62"/>
      <c r="O38" s="62"/>
      <c r="P38" s="62"/>
      <c r="Q38" s="62"/>
    </row>
    <row r="39" spans="1:17" ht="25.5">
      <c r="A39" s="58">
        <v>29</v>
      </c>
      <c r="B39" s="59" t="s">
        <v>623</v>
      </c>
      <c r="C39" s="60" t="s">
        <v>790</v>
      </c>
      <c r="D39" s="59"/>
      <c r="E39" s="61" t="s">
        <v>57</v>
      </c>
      <c r="F39" s="62">
        <v>1</v>
      </c>
      <c r="G39" s="62"/>
      <c r="H39" s="62"/>
      <c r="I39" s="62"/>
      <c r="J39" s="62"/>
      <c r="K39" s="62"/>
      <c r="L39" s="62"/>
      <c r="M39" s="62"/>
      <c r="N39" s="62"/>
      <c r="O39" s="62"/>
      <c r="P39" s="62"/>
      <c r="Q39" s="62"/>
    </row>
    <row r="40" spans="1:17" ht="25.5">
      <c r="A40" s="58">
        <v>30</v>
      </c>
      <c r="B40" s="59" t="s">
        <v>623</v>
      </c>
      <c r="C40" s="60" t="s">
        <v>791</v>
      </c>
      <c r="D40" s="59"/>
      <c r="E40" s="61" t="s">
        <v>57</v>
      </c>
      <c r="F40" s="62">
        <v>2</v>
      </c>
      <c r="G40" s="62"/>
      <c r="H40" s="62"/>
      <c r="I40" s="62"/>
      <c r="J40" s="62"/>
      <c r="K40" s="62"/>
      <c r="L40" s="62"/>
      <c r="M40" s="62"/>
      <c r="N40" s="62"/>
      <c r="O40" s="62"/>
      <c r="P40" s="62"/>
      <c r="Q40" s="62"/>
    </row>
    <row r="41" spans="1:17">
      <c r="A41" s="58">
        <v>31</v>
      </c>
      <c r="B41" s="59" t="s">
        <v>623</v>
      </c>
      <c r="C41" s="60" t="s">
        <v>792</v>
      </c>
      <c r="D41" s="59"/>
      <c r="E41" s="61" t="s">
        <v>57</v>
      </c>
      <c r="F41" s="62">
        <v>2</v>
      </c>
      <c r="G41" s="62"/>
      <c r="H41" s="62"/>
      <c r="I41" s="62"/>
      <c r="J41" s="62"/>
      <c r="K41" s="62"/>
      <c r="L41" s="62"/>
      <c r="M41" s="62"/>
      <c r="N41" s="62"/>
      <c r="O41" s="62"/>
      <c r="P41" s="62"/>
      <c r="Q41" s="62"/>
    </row>
    <row r="42" spans="1:17">
      <c r="A42" s="58">
        <v>32</v>
      </c>
      <c r="B42" s="59" t="s">
        <v>623</v>
      </c>
      <c r="C42" s="60" t="s">
        <v>793</v>
      </c>
      <c r="D42" s="59"/>
      <c r="E42" s="61" t="s">
        <v>57</v>
      </c>
      <c r="F42" s="62">
        <v>4</v>
      </c>
      <c r="G42" s="62"/>
      <c r="H42" s="62"/>
      <c r="I42" s="62"/>
      <c r="J42" s="62"/>
      <c r="K42" s="62"/>
      <c r="L42" s="62"/>
      <c r="M42" s="62"/>
      <c r="N42" s="62"/>
      <c r="O42" s="62"/>
      <c r="P42" s="62"/>
      <c r="Q42" s="62"/>
    </row>
    <row r="43" spans="1:17">
      <c r="A43" s="58">
        <v>33</v>
      </c>
      <c r="B43" s="59" t="s">
        <v>623</v>
      </c>
      <c r="C43" s="60" t="s">
        <v>794</v>
      </c>
      <c r="D43" s="59"/>
      <c r="E43" s="61" t="s">
        <v>57</v>
      </c>
      <c r="F43" s="62">
        <v>3</v>
      </c>
      <c r="G43" s="62"/>
      <c r="H43" s="62"/>
      <c r="I43" s="62"/>
      <c r="J43" s="62"/>
      <c r="K43" s="62"/>
      <c r="L43" s="62"/>
      <c r="M43" s="62"/>
      <c r="N43" s="62"/>
      <c r="O43" s="62"/>
      <c r="P43" s="62"/>
      <c r="Q43" s="62"/>
    </row>
    <row r="44" spans="1:17">
      <c r="A44" s="58">
        <v>34</v>
      </c>
      <c r="B44" s="59" t="s">
        <v>623</v>
      </c>
      <c r="C44" s="60" t="s">
        <v>795</v>
      </c>
      <c r="D44" s="59"/>
      <c r="E44" s="61" t="s">
        <v>57</v>
      </c>
      <c r="F44" s="62">
        <v>5</v>
      </c>
      <c r="G44" s="62"/>
      <c r="H44" s="62"/>
      <c r="I44" s="62"/>
      <c r="J44" s="62"/>
      <c r="K44" s="62"/>
      <c r="L44" s="62"/>
      <c r="M44" s="62"/>
      <c r="N44" s="62"/>
      <c r="O44" s="62"/>
      <c r="P44" s="62"/>
      <c r="Q44" s="62"/>
    </row>
    <row r="45" spans="1:17">
      <c r="A45" s="58">
        <v>35</v>
      </c>
      <c r="B45" s="59" t="s">
        <v>623</v>
      </c>
      <c r="C45" s="60" t="s">
        <v>796</v>
      </c>
      <c r="D45" s="59"/>
      <c r="E45" s="61" t="s">
        <v>57</v>
      </c>
      <c r="F45" s="62">
        <v>2</v>
      </c>
      <c r="G45" s="62"/>
      <c r="H45" s="62"/>
      <c r="I45" s="62"/>
      <c r="J45" s="62"/>
      <c r="K45" s="62"/>
      <c r="L45" s="62"/>
      <c r="M45" s="62"/>
      <c r="N45" s="62"/>
      <c r="O45" s="62"/>
      <c r="P45" s="62"/>
      <c r="Q45" s="62"/>
    </row>
    <row r="46" spans="1:17" ht="25.5">
      <c r="A46" s="58">
        <v>36</v>
      </c>
      <c r="B46" s="59" t="s">
        <v>623</v>
      </c>
      <c r="C46" s="60" t="s">
        <v>797</v>
      </c>
      <c r="D46" s="59"/>
      <c r="E46" s="61" t="s">
        <v>57</v>
      </c>
      <c r="F46" s="62">
        <v>3</v>
      </c>
      <c r="G46" s="62"/>
      <c r="H46" s="62"/>
      <c r="I46" s="62"/>
      <c r="J46" s="62"/>
      <c r="K46" s="62"/>
      <c r="L46" s="62"/>
      <c r="M46" s="62"/>
      <c r="N46" s="62"/>
      <c r="O46" s="62"/>
      <c r="P46" s="62"/>
      <c r="Q46" s="62"/>
    </row>
    <row r="47" spans="1:17">
      <c r="A47" s="58">
        <v>37</v>
      </c>
      <c r="B47" s="59" t="s">
        <v>623</v>
      </c>
      <c r="C47" s="60" t="s">
        <v>798</v>
      </c>
      <c r="D47" s="59"/>
      <c r="E47" s="61" t="s">
        <v>57</v>
      </c>
      <c r="F47" s="62">
        <v>1</v>
      </c>
      <c r="G47" s="62"/>
      <c r="H47" s="62"/>
      <c r="I47" s="62"/>
      <c r="J47" s="62"/>
      <c r="K47" s="62"/>
      <c r="L47" s="62"/>
      <c r="M47" s="62"/>
      <c r="N47" s="62"/>
      <c r="O47" s="62"/>
      <c r="P47" s="62"/>
      <c r="Q47" s="62"/>
    </row>
    <row r="48" spans="1:17" ht="25.5">
      <c r="A48" s="58">
        <v>38</v>
      </c>
      <c r="B48" s="59" t="s">
        <v>623</v>
      </c>
      <c r="C48" s="60" t="s">
        <v>799</v>
      </c>
      <c r="D48" s="59"/>
      <c r="E48" s="61" t="s">
        <v>57</v>
      </c>
      <c r="F48" s="62">
        <v>2</v>
      </c>
      <c r="G48" s="62"/>
      <c r="H48" s="62"/>
      <c r="I48" s="62"/>
      <c r="J48" s="62"/>
      <c r="K48" s="62"/>
      <c r="L48" s="62"/>
      <c r="M48" s="62"/>
      <c r="N48" s="62"/>
      <c r="O48" s="62"/>
      <c r="P48" s="62"/>
      <c r="Q48" s="62"/>
    </row>
    <row r="49" spans="1:17" ht="25.5">
      <c r="A49" s="58">
        <v>39</v>
      </c>
      <c r="B49" s="59" t="s">
        <v>623</v>
      </c>
      <c r="C49" s="60" t="s">
        <v>800</v>
      </c>
      <c r="D49" s="59"/>
      <c r="E49" s="61" t="s">
        <v>59</v>
      </c>
      <c r="F49" s="62">
        <v>1</v>
      </c>
      <c r="G49" s="62"/>
      <c r="H49" s="62"/>
      <c r="I49" s="62"/>
      <c r="J49" s="62"/>
      <c r="K49" s="62"/>
      <c r="L49" s="62"/>
      <c r="M49" s="62"/>
      <c r="N49" s="62"/>
      <c r="O49" s="62"/>
      <c r="P49" s="62"/>
      <c r="Q49" s="62"/>
    </row>
    <row r="50" spans="1:17">
      <c r="A50" s="58">
        <v>40</v>
      </c>
      <c r="B50" s="59" t="s">
        <v>623</v>
      </c>
      <c r="C50" s="60" t="s">
        <v>801</v>
      </c>
      <c r="D50" s="59"/>
      <c r="E50" s="61" t="s">
        <v>57</v>
      </c>
      <c r="F50" s="62">
        <v>2</v>
      </c>
      <c r="G50" s="62"/>
      <c r="H50" s="62"/>
      <c r="I50" s="62"/>
      <c r="J50" s="62"/>
      <c r="K50" s="62"/>
      <c r="L50" s="62"/>
      <c r="M50" s="62"/>
      <c r="N50" s="62"/>
      <c r="O50" s="62"/>
      <c r="P50" s="62"/>
      <c r="Q50" s="62"/>
    </row>
    <row r="51" spans="1:17" ht="25.5">
      <c r="A51" s="58">
        <v>41</v>
      </c>
      <c r="B51" s="59" t="s">
        <v>623</v>
      </c>
      <c r="C51" s="60" t="s">
        <v>802</v>
      </c>
      <c r="D51" s="59"/>
      <c r="E51" s="61" t="s">
        <v>57</v>
      </c>
      <c r="F51" s="62">
        <v>2</v>
      </c>
      <c r="G51" s="62"/>
      <c r="H51" s="62"/>
      <c r="I51" s="62"/>
      <c r="J51" s="62"/>
      <c r="K51" s="62"/>
      <c r="L51" s="62"/>
      <c r="M51" s="62"/>
      <c r="N51" s="62"/>
      <c r="O51" s="62"/>
      <c r="P51" s="62"/>
      <c r="Q51" s="62"/>
    </row>
    <row r="52" spans="1:17" ht="25.5">
      <c r="A52" s="58">
        <v>42</v>
      </c>
      <c r="B52" s="59" t="s">
        <v>623</v>
      </c>
      <c r="C52" s="60" t="s">
        <v>803</v>
      </c>
      <c r="D52" s="59"/>
      <c r="E52" s="61" t="s">
        <v>57</v>
      </c>
      <c r="F52" s="62">
        <v>2</v>
      </c>
      <c r="G52" s="62"/>
      <c r="H52" s="62"/>
      <c r="I52" s="62"/>
      <c r="J52" s="62"/>
      <c r="K52" s="62"/>
      <c r="L52" s="62"/>
      <c r="M52" s="62"/>
      <c r="N52" s="62"/>
      <c r="O52" s="62"/>
      <c r="P52" s="62"/>
      <c r="Q52" s="62"/>
    </row>
    <row r="53" spans="1:17" ht="25.5">
      <c r="A53" s="58">
        <v>43</v>
      </c>
      <c r="B53" s="59" t="s">
        <v>623</v>
      </c>
      <c r="C53" s="60" t="s">
        <v>804</v>
      </c>
      <c r="D53" s="59"/>
      <c r="E53" s="61" t="s">
        <v>57</v>
      </c>
      <c r="F53" s="62">
        <v>2</v>
      </c>
      <c r="G53" s="62"/>
      <c r="H53" s="62"/>
      <c r="I53" s="62"/>
      <c r="J53" s="62"/>
      <c r="K53" s="62"/>
      <c r="L53" s="62"/>
      <c r="M53" s="62"/>
      <c r="N53" s="62"/>
      <c r="O53" s="62"/>
      <c r="P53" s="62"/>
      <c r="Q53" s="62"/>
    </row>
    <row r="54" spans="1:17" ht="25.5">
      <c r="A54" s="58">
        <v>44</v>
      </c>
      <c r="B54" s="59" t="s">
        <v>623</v>
      </c>
      <c r="C54" s="60" t="s">
        <v>805</v>
      </c>
      <c r="D54" s="59"/>
      <c r="E54" s="61" t="s">
        <v>57</v>
      </c>
      <c r="F54" s="62">
        <v>12</v>
      </c>
      <c r="G54" s="62"/>
      <c r="H54" s="62"/>
      <c r="I54" s="62"/>
      <c r="J54" s="62"/>
      <c r="K54" s="62"/>
      <c r="L54" s="62"/>
      <c r="M54" s="62"/>
      <c r="N54" s="62"/>
      <c r="O54" s="62"/>
      <c r="P54" s="62"/>
      <c r="Q54" s="62"/>
    </row>
    <row r="55" spans="1:17">
      <c r="A55" s="58">
        <v>45</v>
      </c>
      <c r="B55" s="59" t="s">
        <v>623</v>
      </c>
      <c r="C55" s="60" t="s">
        <v>806</v>
      </c>
      <c r="D55" s="59"/>
      <c r="E55" s="61" t="s">
        <v>57</v>
      </c>
      <c r="F55" s="62">
        <v>2</v>
      </c>
      <c r="G55" s="62"/>
      <c r="H55" s="62"/>
      <c r="I55" s="62"/>
      <c r="J55" s="62"/>
      <c r="K55" s="62"/>
      <c r="L55" s="62"/>
      <c r="M55" s="62"/>
      <c r="N55" s="62"/>
      <c r="O55" s="62"/>
      <c r="P55" s="62"/>
      <c r="Q55" s="62"/>
    </row>
    <row r="56" spans="1:17">
      <c r="A56" s="58">
        <v>46</v>
      </c>
      <c r="B56" s="59" t="s">
        <v>623</v>
      </c>
      <c r="C56" s="60" t="s">
        <v>725</v>
      </c>
      <c r="D56" s="59"/>
      <c r="E56" s="61" t="s">
        <v>57</v>
      </c>
      <c r="F56" s="62">
        <v>12</v>
      </c>
      <c r="G56" s="62"/>
      <c r="H56" s="62"/>
      <c r="I56" s="62"/>
      <c r="J56" s="62"/>
      <c r="K56" s="62"/>
      <c r="L56" s="62"/>
      <c r="M56" s="62"/>
      <c r="N56" s="62"/>
      <c r="O56" s="62"/>
      <c r="P56" s="62"/>
      <c r="Q56" s="62"/>
    </row>
    <row r="57" spans="1:17" ht="25.5">
      <c r="A57" s="58">
        <v>47</v>
      </c>
      <c r="B57" s="59" t="s">
        <v>623</v>
      </c>
      <c r="C57" s="60" t="s">
        <v>807</v>
      </c>
      <c r="D57" s="59"/>
      <c r="E57" s="61" t="s">
        <v>57</v>
      </c>
      <c r="F57" s="62">
        <v>8</v>
      </c>
      <c r="G57" s="62"/>
      <c r="H57" s="62"/>
      <c r="I57" s="62"/>
      <c r="J57" s="62"/>
      <c r="K57" s="62"/>
      <c r="L57" s="62"/>
      <c r="M57" s="62"/>
      <c r="N57" s="62"/>
      <c r="O57" s="62"/>
      <c r="P57" s="62"/>
      <c r="Q57" s="62"/>
    </row>
    <row r="58" spans="1:17" ht="25.5">
      <c r="A58" s="58">
        <v>48</v>
      </c>
      <c r="B58" s="59" t="s">
        <v>623</v>
      </c>
      <c r="C58" s="60" t="s">
        <v>808</v>
      </c>
      <c r="D58" s="59"/>
      <c r="E58" s="61" t="s">
        <v>57</v>
      </c>
      <c r="F58" s="62">
        <v>1</v>
      </c>
      <c r="G58" s="62"/>
      <c r="H58" s="62"/>
      <c r="I58" s="62"/>
      <c r="J58" s="62"/>
      <c r="K58" s="62"/>
      <c r="L58" s="62"/>
      <c r="M58" s="62"/>
      <c r="N58" s="62"/>
      <c r="O58" s="62"/>
      <c r="P58" s="62"/>
      <c r="Q58" s="62"/>
    </row>
    <row r="59" spans="1:17" ht="25.5">
      <c r="A59" s="58">
        <v>49</v>
      </c>
      <c r="B59" s="59" t="s">
        <v>623</v>
      </c>
      <c r="C59" s="60" t="s">
        <v>809</v>
      </c>
      <c r="D59" s="59"/>
      <c r="E59" s="61" t="s">
        <v>59</v>
      </c>
      <c r="F59" s="62">
        <v>8</v>
      </c>
      <c r="G59" s="62"/>
      <c r="H59" s="62"/>
      <c r="I59" s="62"/>
      <c r="J59" s="62"/>
      <c r="K59" s="62"/>
      <c r="L59" s="62"/>
      <c r="M59" s="62"/>
      <c r="N59" s="62"/>
      <c r="O59" s="62"/>
      <c r="P59" s="62"/>
      <c r="Q59" s="62"/>
    </row>
    <row r="60" spans="1:17">
      <c r="A60" s="58">
        <v>50</v>
      </c>
      <c r="B60" s="59" t="s">
        <v>623</v>
      </c>
      <c r="C60" s="60" t="s">
        <v>810</v>
      </c>
      <c r="D60" s="59"/>
      <c r="E60" s="61" t="s">
        <v>55</v>
      </c>
      <c r="F60" s="62">
        <v>22</v>
      </c>
      <c r="G60" s="62"/>
      <c r="H60" s="62"/>
      <c r="I60" s="62"/>
      <c r="J60" s="62"/>
      <c r="K60" s="62"/>
      <c r="L60" s="62"/>
      <c r="M60" s="62"/>
      <c r="N60" s="62"/>
      <c r="O60" s="62"/>
      <c r="P60" s="62"/>
      <c r="Q60" s="62"/>
    </row>
    <row r="61" spans="1:17">
      <c r="A61" s="58">
        <v>51</v>
      </c>
      <c r="B61" s="59" t="s">
        <v>623</v>
      </c>
      <c r="C61" s="60" t="s">
        <v>811</v>
      </c>
      <c r="D61" s="59"/>
      <c r="E61" s="61" t="s">
        <v>55</v>
      </c>
      <c r="F61" s="62">
        <v>8</v>
      </c>
      <c r="G61" s="62"/>
      <c r="H61" s="62"/>
      <c r="I61" s="62"/>
      <c r="J61" s="62"/>
      <c r="K61" s="62"/>
      <c r="L61" s="62"/>
      <c r="M61" s="62"/>
      <c r="N61" s="62"/>
      <c r="O61" s="62"/>
      <c r="P61" s="62"/>
      <c r="Q61" s="62"/>
    </row>
    <row r="62" spans="1:17">
      <c r="A62" s="58">
        <v>52</v>
      </c>
      <c r="B62" s="59" t="s">
        <v>623</v>
      </c>
      <c r="C62" s="60" t="s">
        <v>812</v>
      </c>
      <c r="D62" s="59"/>
      <c r="E62" s="61" t="s">
        <v>55</v>
      </c>
      <c r="F62" s="62">
        <v>22</v>
      </c>
      <c r="G62" s="62"/>
      <c r="H62" s="62"/>
      <c r="I62" s="62"/>
      <c r="J62" s="62"/>
      <c r="K62" s="62"/>
      <c r="L62" s="62"/>
      <c r="M62" s="62"/>
      <c r="N62" s="62"/>
      <c r="O62" s="62"/>
      <c r="P62" s="62"/>
      <c r="Q62" s="62"/>
    </row>
    <row r="63" spans="1:17">
      <c r="A63" s="58">
        <v>53</v>
      </c>
      <c r="B63" s="59" t="s">
        <v>623</v>
      </c>
      <c r="C63" s="60" t="s">
        <v>813</v>
      </c>
      <c r="D63" s="59"/>
      <c r="E63" s="61" t="s">
        <v>55</v>
      </c>
      <c r="F63" s="62">
        <v>8</v>
      </c>
      <c r="G63" s="62"/>
      <c r="H63" s="62"/>
      <c r="I63" s="62"/>
      <c r="J63" s="62"/>
      <c r="K63" s="62"/>
      <c r="L63" s="62"/>
      <c r="M63" s="62"/>
      <c r="N63" s="62"/>
      <c r="O63" s="62"/>
      <c r="P63" s="62"/>
      <c r="Q63" s="62"/>
    </row>
    <row r="64" spans="1:17">
      <c r="A64" s="58">
        <v>54</v>
      </c>
      <c r="B64" s="59" t="s">
        <v>623</v>
      </c>
      <c r="C64" s="60" t="s">
        <v>814</v>
      </c>
      <c r="D64" s="59"/>
      <c r="E64" s="61" t="s">
        <v>55</v>
      </c>
      <c r="F64" s="62">
        <v>4</v>
      </c>
      <c r="G64" s="62"/>
      <c r="H64" s="62"/>
      <c r="I64" s="62"/>
      <c r="J64" s="62"/>
      <c r="K64" s="62"/>
      <c r="L64" s="62"/>
      <c r="M64" s="62"/>
      <c r="N64" s="62"/>
      <c r="O64" s="62"/>
      <c r="P64" s="62"/>
      <c r="Q64" s="62"/>
    </row>
    <row r="65" spans="1:17">
      <c r="A65" s="58">
        <v>55</v>
      </c>
      <c r="B65" s="59" t="s">
        <v>623</v>
      </c>
      <c r="C65" s="60" t="s">
        <v>815</v>
      </c>
      <c r="D65" s="59"/>
      <c r="E65" s="61" t="s">
        <v>55</v>
      </c>
      <c r="F65" s="62">
        <v>20</v>
      </c>
      <c r="G65" s="62"/>
      <c r="H65" s="62"/>
      <c r="I65" s="62"/>
      <c r="J65" s="62"/>
      <c r="K65" s="62"/>
      <c r="L65" s="62"/>
      <c r="M65" s="62"/>
      <c r="N65" s="62"/>
      <c r="O65" s="62"/>
      <c r="P65" s="62"/>
      <c r="Q65" s="62"/>
    </row>
    <row r="66" spans="1:17">
      <c r="A66" s="58">
        <v>56</v>
      </c>
      <c r="B66" s="59" t="s">
        <v>623</v>
      </c>
      <c r="C66" s="60" t="s">
        <v>816</v>
      </c>
      <c r="D66" s="59"/>
      <c r="E66" s="61" t="s">
        <v>55</v>
      </c>
      <c r="F66" s="62">
        <v>6</v>
      </c>
      <c r="G66" s="62"/>
      <c r="H66" s="62"/>
      <c r="I66" s="62"/>
      <c r="J66" s="62"/>
      <c r="K66" s="62"/>
      <c r="L66" s="62"/>
      <c r="M66" s="62"/>
      <c r="N66" s="62"/>
      <c r="O66" s="62"/>
      <c r="P66" s="62"/>
      <c r="Q66" s="62"/>
    </row>
    <row r="67" spans="1:17">
      <c r="A67" s="58">
        <v>57</v>
      </c>
      <c r="B67" s="59" t="s">
        <v>623</v>
      </c>
      <c r="C67" s="60" t="s">
        <v>817</v>
      </c>
      <c r="D67" s="59"/>
      <c r="E67" s="61" t="s">
        <v>55</v>
      </c>
      <c r="F67" s="62">
        <v>6</v>
      </c>
      <c r="G67" s="62"/>
      <c r="H67" s="62"/>
      <c r="I67" s="62"/>
      <c r="J67" s="62"/>
      <c r="K67" s="62"/>
      <c r="L67" s="62"/>
      <c r="M67" s="62"/>
      <c r="N67" s="62"/>
      <c r="O67" s="62"/>
      <c r="P67" s="62"/>
      <c r="Q67" s="62"/>
    </row>
    <row r="68" spans="1:17">
      <c r="A68" s="58">
        <v>58</v>
      </c>
      <c r="B68" s="59" t="s">
        <v>623</v>
      </c>
      <c r="C68" s="60" t="s">
        <v>818</v>
      </c>
      <c r="D68" s="59"/>
      <c r="E68" s="61" t="s">
        <v>55</v>
      </c>
      <c r="F68" s="62">
        <v>6</v>
      </c>
      <c r="G68" s="62"/>
      <c r="H68" s="62"/>
      <c r="I68" s="62"/>
      <c r="J68" s="62"/>
      <c r="K68" s="62"/>
      <c r="L68" s="62"/>
      <c r="M68" s="62"/>
      <c r="N68" s="62"/>
      <c r="O68" s="62"/>
      <c r="P68" s="62"/>
      <c r="Q68" s="62"/>
    </row>
    <row r="69" spans="1:17">
      <c r="A69" s="58">
        <v>59</v>
      </c>
      <c r="B69" s="59" t="s">
        <v>623</v>
      </c>
      <c r="C69" s="60" t="s">
        <v>819</v>
      </c>
      <c r="D69" s="59"/>
      <c r="E69" s="61" t="s">
        <v>55</v>
      </c>
      <c r="F69" s="62">
        <v>4</v>
      </c>
      <c r="G69" s="62"/>
      <c r="H69" s="62"/>
      <c r="I69" s="62"/>
      <c r="J69" s="62"/>
      <c r="K69" s="62"/>
      <c r="L69" s="62"/>
      <c r="M69" s="62"/>
      <c r="N69" s="62"/>
      <c r="O69" s="62"/>
      <c r="P69" s="62"/>
      <c r="Q69" s="62"/>
    </row>
    <row r="70" spans="1:17">
      <c r="A70" s="58">
        <v>60</v>
      </c>
      <c r="B70" s="59" t="s">
        <v>623</v>
      </c>
      <c r="C70" s="60" t="s">
        <v>820</v>
      </c>
      <c r="D70" s="59"/>
      <c r="E70" s="61" t="s">
        <v>59</v>
      </c>
      <c r="F70" s="62">
        <v>1</v>
      </c>
      <c r="G70" s="62"/>
      <c r="H70" s="62"/>
      <c r="I70" s="62"/>
      <c r="J70" s="62"/>
      <c r="K70" s="62"/>
      <c r="L70" s="62"/>
      <c r="M70" s="62"/>
      <c r="N70" s="62"/>
      <c r="O70" s="62"/>
      <c r="P70" s="62"/>
      <c r="Q70" s="62"/>
    </row>
    <row r="71" spans="1:17">
      <c r="A71" s="58">
        <v>61</v>
      </c>
      <c r="B71" s="59" t="s">
        <v>623</v>
      </c>
      <c r="C71" s="60" t="s">
        <v>821</v>
      </c>
      <c r="D71" s="59"/>
      <c r="E71" s="61" t="s">
        <v>59</v>
      </c>
      <c r="F71" s="62">
        <v>1</v>
      </c>
      <c r="G71" s="62"/>
      <c r="H71" s="62"/>
      <c r="I71" s="62"/>
      <c r="J71" s="62"/>
      <c r="K71" s="62"/>
      <c r="L71" s="62"/>
      <c r="M71" s="62"/>
      <c r="N71" s="62"/>
      <c r="O71" s="62"/>
      <c r="P71" s="62"/>
      <c r="Q71" s="62"/>
    </row>
    <row r="72" spans="1:17">
      <c r="A72" s="58">
        <v>62</v>
      </c>
      <c r="B72" s="59" t="s">
        <v>623</v>
      </c>
      <c r="C72" s="60" t="s">
        <v>822</v>
      </c>
      <c r="D72" s="59"/>
      <c r="E72" s="61" t="s">
        <v>56</v>
      </c>
      <c r="F72" s="62">
        <v>23</v>
      </c>
      <c r="G72" s="62"/>
      <c r="H72" s="62"/>
      <c r="I72" s="62"/>
      <c r="J72" s="62"/>
      <c r="K72" s="62"/>
      <c r="L72" s="62"/>
      <c r="M72" s="62"/>
      <c r="N72" s="62"/>
      <c r="O72" s="62"/>
      <c r="P72" s="62"/>
      <c r="Q72" s="62"/>
    </row>
    <row r="73" spans="1:17">
      <c r="A73" s="58">
        <v>63</v>
      </c>
      <c r="B73" s="59" t="s">
        <v>623</v>
      </c>
      <c r="C73" s="60" t="s">
        <v>823</v>
      </c>
      <c r="D73" s="59"/>
      <c r="E73" s="61" t="s">
        <v>56</v>
      </c>
      <c r="F73" s="62">
        <v>23</v>
      </c>
      <c r="G73" s="62"/>
      <c r="H73" s="62"/>
      <c r="I73" s="62"/>
      <c r="J73" s="62"/>
      <c r="K73" s="62"/>
      <c r="L73" s="62"/>
      <c r="M73" s="62"/>
      <c r="N73" s="62"/>
      <c r="O73" s="62"/>
      <c r="P73" s="62"/>
      <c r="Q73" s="62"/>
    </row>
    <row r="74" spans="1:17" ht="25.5">
      <c r="A74" s="58">
        <v>64</v>
      </c>
      <c r="B74" s="59" t="s">
        <v>623</v>
      </c>
      <c r="C74" s="60" t="s">
        <v>824</v>
      </c>
      <c r="D74" s="59"/>
      <c r="E74" s="61" t="s">
        <v>55</v>
      </c>
      <c r="F74" s="62">
        <v>22</v>
      </c>
      <c r="G74" s="62"/>
      <c r="H74" s="62"/>
      <c r="I74" s="62"/>
      <c r="J74" s="62"/>
      <c r="K74" s="62"/>
      <c r="L74" s="62"/>
      <c r="M74" s="62"/>
      <c r="N74" s="62"/>
      <c r="O74" s="62"/>
      <c r="P74" s="62"/>
      <c r="Q74" s="62"/>
    </row>
    <row r="75" spans="1:17" ht="25.5">
      <c r="A75" s="58">
        <v>65</v>
      </c>
      <c r="B75" s="59" t="s">
        <v>623</v>
      </c>
      <c r="C75" s="60" t="s">
        <v>825</v>
      </c>
      <c r="D75" s="59"/>
      <c r="E75" s="61" t="s">
        <v>55</v>
      </c>
      <c r="F75" s="62">
        <v>28</v>
      </c>
      <c r="G75" s="62"/>
      <c r="H75" s="62"/>
      <c r="I75" s="62"/>
      <c r="J75" s="62"/>
      <c r="K75" s="62"/>
      <c r="L75" s="62"/>
      <c r="M75" s="62"/>
      <c r="N75" s="62"/>
      <c r="O75" s="62"/>
      <c r="P75" s="62"/>
      <c r="Q75" s="62"/>
    </row>
    <row r="76" spans="1:17" ht="25.5">
      <c r="A76" s="58">
        <v>66</v>
      </c>
      <c r="B76" s="59" t="s">
        <v>623</v>
      </c>
      <c r="C76" s="60" t="s">
        <v>826</v>
      </c>
      <c r="D76" s="59"/>
      <c r="E76" s="61" t="s">
        <v>55</v>
      </c>
      <c r="F76" s="62">
        <v>30</v>
      </c>
      <c r="G76" s="62"/>
      <c r="H76" s="62"/>
      <c r="I76" s="62"/>
      <c r="J76" s="62"/>
      <c r="K76" s="62"/>
      <c r="L76" s="62"/>
      <c r="M76" s="62"/>
      <c r="N76" s="62"/>
      <c r="O76" s="62"/>
      <c r="P76" s="62"/>
      <c r="Q76" s="62"/>
    </row>
    <row r="77" spans="1:17" ht="25.5">
      <c r="A77" s="58">
        <v>67</v>
      </c>
      <c r="B77" s="59" t="s">
        <v>623</v>
      </c>
      <c r="C77" s="60" t="s">
        <v>827</v>
      </c>
      <c r="D77" s="59"/>
      <c r="E77" s="61" t="s">
        <v>55</v>
      </c>
      <c r="F77" s="62">
        <v>11</v>
      </c>
      <c r="G77" s="62"/>
      <c r="H77" s="62"/>
      <c r="I77" s="62"/>
      <c r="J77" s="62"/>
      <c r="K77" s="62"/>
      <c r="L77" s="62"/>
      <c r="M77" s="62"/>
      <c r="N77" s="62"/>
      <c r="O77" s="62"/>
      <c r="P77" s="62"/>
      <c r="Q77" s="62"/>
    </row>
    <row r="78" spans="1:17" ht="25.5">
      <c r="A78" s="58">
        <v>68</v>
      </c>
      <c r="B78" s="59" t="s">
        <v>623</v>
      </c>
      <c r="C78" s="60" t="s">
        <v>828</v>
      </c>
      <c r="D78" s="59"/>
      <c r="E78" s="61" t="s">
        <v>55</v>
      </c>
      <c r="F78" s="62">
        <v>6</v>
      </c>
      <c r="G78" s="62"/>
      <c r="H78" s="62"/>
      <c r="I78" s="62"/>
      <c r="J78" s="62"/>
      <c r="K78" s="62"/>
      <c r="L78" s="62"/>
      <c r="M78" s="62"/>
      <c r="N78" s="62"/>
      <c r="O78" s="62"/>
      <c r="P78" s="62"/>
      <c r="Q78" s="62"/>
    </row>
    <row r="79" spans="1:17" ht="25.5">
      <c r="A79" s="58">
        <v>69</v>
      </c>
      <c r="B79" s="59" t="s">
        <v>623</v>
      </c>
      <c r="C79" s="60" t="s">
        <v>829</v>
      </c>
      <c r="D79" s="59"/>
      <c r="E79" s="61" t="s">
        <v>55</v>
      </c>
      <c r="F79" s="62">
        <v>6</v>
      </c>
      <c r="G79" s="62"/>
      <c r="H79" s="62"/>
      <c r="I79" s="62"/>
      <c r="J79" s="62"/>
      <c r="K79" s="62"/>
      <c r="L79" s="62"/>
      <c r="M79" s="62"/>
      <c r="N79" s="62"/>
      <c r="O79" s="62"/>
      <c r="P79" s="62"/>
      <c r="Q79" s="62"/>
    </row>
    <row r="80" spans="1:17">
      <c r="A80" s="58">
        <v>70</v>
      </c>
      <c r="B80" s="59" t="s">
        <v>623</v>
      </c>
      <c r="C80" s="60" t="s">
        <v>830</v>
      </c>
      <c r="D80" s="59"/>
      <c r="E80" s="61" t="s">
        <v>59</v>
      </c>
      <c r="F80" s="62">
        <v>1</v>
      </c>
      <c r="G80" s="62"/>
      <c r="H80" s="62"/>
      <c r="I80" s="62"/>
      <c r="J80" s="62"/>
      <c r="K80" s="62"/>
      <c r="L80" s="62"/>
      <c r="M80" s="62"/>
      <c r="N80" s="62"/>
      <c r="O80" s="62"/>
      <c r="P80" s="62"/>
      <c r="Q80" s="62"/>
    </row>
    <row r="81" spans="1:17">
      <c r="A81" s="58">
        <v>71</v>
      </c>
      <c r="B81" s="59" t="s">
        <v>623</v>
      </c>
      <c r="C81" s="60" t="s">
        <v>738</v>
      </c>
      <c r="D81" s="59"/>
      <c r="E81" s="61" t="s">
        <v>59</v>
      </c>
      <c r="F81" s="62">
        <v>1</v>
      </c>
      <c r="G81" s="62"/>
      <c r="H81" s="62"/>
      <c r="I81" s="62"/>
      <c r="J81" s="62"/>
      <c r="K81" s="62"/>
      <c r="L81" s="62"/>
      <c r="M81" s="62"/>
      <c r="N81" s="62"/>
      <c r="O81" s="62"/>
      <c r="P81" s="62"/>
      <c r="Q81" s="62"/>
    </row>
    <row r="82" spans="1:17">
      <c r="A82" s="58">
        <v>72</v>
      </c>
      <c r="B82" s="59" t="s">
        <v>623</v>
      </c>
      <c r="C82" s="60" t="s">
        <v>739</v>
      </c>
      <c r="D82" s="59"/>
      <c r="E82" s="61" t="s">
        <v>59</v>
      </c>
      <c r="F82" s="62">
        <v>1</v>
      </c>
      <c r="G82" s="62"/>
      <c r="H82" s="62"/>
      <c r="I82" s="62"/>
      <c r="J82" s="62"/>
      <c r="K82" s="62"/>
      <c r="L82" s="62"/>
      <c r="M82" s="62"/>
      <c r="N82" s="62"/>
      <c r="O82" s="62"/>
      <c r="P82" s="62"/>
      <c r="Q82" s="62"/>
    </row>
    <row r="83" spans="1:17">
      <c r="A83" s="58">
        <v>73</v>
      </c>
      <c r="B83" s="59" t="s">
        <v>623</v>
      </c>
      <c r="C83" s="60" t="s">
        <v>740</v>
      </c>
      <c r="D83" s="59"/>
      <c r="E83" s="61" t="s">
        <v>59</v>
      </c>
      <c r="F83" s="62">
        <v>1</v>
      </c>
      <c r="G83" s="62"/>
      <c r="H83" s="62"/>
      <c r="I83" s="62"/>
      <c r="J83" s="62"/>
      <c r="K83" s="62"/>
      <c r="L83" s="62"/>
      <c r="M83" s="62"/>
      <c r="N83" s="62"/>
      <c r="O83" s="62"/>
      <c r="P83" s="62"/>
      <c r="Q83" s="62"/>
    </row>
    <row r="84" spans="1:17" ht="25.5">
      <c r="A84" s="58">
        <v>74</v>
      </c>
      <c r="B84" s="59" t="s">
        <v>623</v>
      </c>
      <c r="C84" s="60" t="s">
        <v>831</v>
      </c>
      <c r="D84" s="59"/>
      <c r="E84" s="61" t="s">
        <v>582</v>
      </c>
      <c r="F84" s="62">
        <v>2</v>
      </c>
      <c r="G84" s="62"/>
      <c r="H84" s="62"/>
      <c r="I84" s="62"/>
      <c r="J84" s="62"/>
      <c r="K84" s="62"/>
      <c r="L84" s="62"/>
      <c r="M84" s="62"/>
      <c r="N84" s="62"/>
      <c r="O84" s="62"/>
      <c r="P84" s="62"/>
      <c r="Q84" s="62"/>
    </row>
    <row r="85" spans="1:17" ht="25.5">
      <c r="A85" s="58">
        <v>75</v>
      </c>
      <c r="B85" s="59" t="s">
        <v>623</v>
      </c>
      <c r="C85" s="60" t="s">
        <v>832</v>
      </c>
      <c r="D85" s="59"/>
      <c r="E85" s="61" t="s">
        <v>59</v>
      </c>
      <c r="F85" s="62">
        <v>1</v>
      </c>
      <c r="G85" s="62"/>
      <c r="H85" s="62"/>
      <c r="I85" s="62"/>
      <c r="J85" s="62"/>
      <c r="K85" s="62"/>
      <c r="L85" s="62"/>
      <c r="M85" s="62"/>
      <c r="N85" s="62"/>
      <c r="O85" s="62"/>
      <c r="P85" s="62"/>
      <c r="Q85" s="62"/>
    </row>
    <row r="86" spans="1:17">
      <c r="A86" s="58" t="s">
        <v>28</v>
      </c>
      <c r="B86" s="59"/>
      <c r="C86" s="60"/>
      <c r="D86" s="59"/>
      <c r="E86" s="61"/>
      <c r="F86" s="62">
        <v>0</v>
      </c>
      <c r="G86" s="62">
        <v>0</v>
      </c>
      <c r="H86" s="62">
        <v>0</v>
      </c>
      <c r="I86" s="62">
        <f t="shared" ref="I86" si="7">+ROUND(H86*G86,2)</f>
        <v>0</v>
      </c>
      <c r="J86" s="62">
        <v>0</v>
      </c>
      <c r="K86" s="62">
        <v>0</v>
      </c>
      <c r="L86" s="62">
        <f t="shared" ref="L86" si="8">+I86+J86+K86</f>
        <v>0</v>
      </c>
      <c r="M86" s="62">
        <f t="shared" ref="M86" si="9">+ROUND(G86*$F86,2)</f>
        <v>0</v>
      </c>
      <c r="N86" s="62">
        <f t="shared" ref="N86" si="10">+ROUND(I86*$F86,2)</f>
        <v>0</v>
      </c>
      <c r="O86" s="62">
        <f t="shared" ref="O86" si="11">+ROUND(J86*$F86,2)</f>
        <v>0</v>
      </c>
      <c r="P86" s="62">
        <f t="shared" ref="P86" si="12">+ROUND(K86*$F86,2)</f>
        <v>0</v>
      </c>
      <c r="Q86" s="62">
        <f t="shared" ref="Q86" si="13">+N86+O86+P86</f>
        <v>0</v>
      </c>
    </row>
    <row r="87" spans="1:17">
      <c r="A87" s="63"/>
      <c r="B87" s="63"/>
      <c r="C87" s="64" t="s">
        <v>52</v>
      </c>
      <c r="D87" s="63"/>
      <c r="E87" s="63"/>
      <c r="F87" s="65"/>
      <c r="G87" s="65"/>
      <c r="H87" s="65"/>
      <c r="I87" s="65"/>
      <c r="J87" s="65"/>
      <c r="K87" s="65"/>
      <c r="L87" s="65"/>
      <c r="M87" s="65">
        <f t="shared" ref="M87:Q87" si="14">SUM(M9:M86)</f>
        <v>0</v>
      </c>
      <c r="N87" s="65">
        <f t="shared" si="14"/>
        <v>0</v>
      </c>
      <c r="O87" s="65">
        <f t="shared" si="14"/>
        <v>0</v>
      </c>
      <c r="P87" s="65">
        <f t="shared" si="14"/>
        <v>0</v>
      </c>
      <c r="Q87" s="65">
        <f t="shared" si="14"/>
        <v>0</v>
      </c>
    </row>
    <row r="88" spans="1:17">
      <c r="A88" s="66"/>
      <c r="B88" s="66"/>
      <c r="C88" s="92" t="s">
        <v>2198</v>
      </c>
      <c r="D88" s="66"/>
      <c r="E88" s="66" t="s">
        <v>60</v>
      </c>
      <c r="F88" s="127">
        <f>' 1-1'!$F$35</f>
        <v>0</v>
      </c>
      <c r="G88" s="68"/>
      <c r="H88" s="68"/>
      <c r="I88" s="68"/>
      <c r="J88" s="68"/>
      <c r="K88" s="68"/>
      <c r="L88" s="68"/>
      <c r="M88" s="68"/>
      <c r="N88" s="68"/>
      <c r="O88" s="62">
        <f>ROUND(O87*F88%,2)</f>
        <v>0</v>
      </c>
      <c r="P88" s="68"/>
      <c r="Q88" s="62">
        <f>O88</f>
        <v>0</v>
      </c>
    </row>
    <row r="89" spans="1:17">
      <c r="A89" s="63"/>
      <c r="B89" s="63"/>
      <c r="C89" s="64" t="s">
        <v>833</v>
      </c>
      <c r="D89" s="63"/>
      <c r="E89" s="63" t="s">
        <v>61</v>
      </c>
      <c r="F89" s="65"/>
      <c r="G89" s="65"/>
      <c r="H89" s="65"/>
      <c r="I89" s="65"/>
      <c r="J89" s="65"/>
      <c r="K89" s="65"/>
      <c r="L89" s="65"/>
      <c r="M89" s="65">
        <f t="shared" ref="M89:Q89" si="15">SUM(M87:M88)</f>
        <v>0</v>
      </c>
      <c r="N89" s="65">
        <f t="shared" si="15"/>
        <v>0</v>
      </c>
      <c r="O89" s="65">
        <f t="shared" si="15"/>
        <v>0</v>
      </c>
      <c r="P89" s="65">
        <f t="shared" si="15"/>
        <v>0</v>
      </c>
      <c r="Q89" s="65">
        <f t="shared" si="15"/>
        <v>0</v>
      </c>
    </row>
  </sheetData>
  <autoFilter ref="A9:Q89"/>
  <mergeCells count="8">
    <mergeCell ref="G7:L7"/>
    <mergeCell ref="M7:Q7"/>
    <mergeCell ref="A7:A8"/>
    <mergeCell ref="B7:B8"/>
    <mergeCell ref="C7:C8"/>
    <mergeCell ref="D7:D8"/>
    <mergeCell ref="E7:E8"/>
    <mergeCell ref="F7:F8"/>
  </mergeCells>
  <conditionalFormatting sqref="C9:C86">
    <cfRule type="expression" dxfId="63" priority="452" stopIfTrue="1">
      <formula>XET9="tx"</formula>
    </cfRule>
  </conditionalFormatting>
  <printOptions horizontalCentered="1"/>
  <pageMargins left="0.39" right="0.39" top="0.74" bottom="0.47" header="0.3" footer="0.3"/>
  <pageSetup paperSize="9" scale="98" fitToHeight="1000" orientation="landscape" horizontalDpi="42949672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1478"/>
  <sheetViews>
    <sheetView showZeros="0" defaultGridColor="0" colorId="23" zoomScaleNormal="100" zoomScaleSheetLayoutView="100" workbookViewId="0">
      <pane ySplit="9" topLeftCell="A1441" activePane="bottomLeft" state="frozen"/>
      <selection activeCell="G22" sqref="G22"/>
      <selection pane="bottomLeft" activeCell="A5" sqref="A5:XFD5"/>
    </sheetView>
  </sheetViews>
  <sheetFormatPr defaultRowHeight="15" outlineLevelCol="1"/>
  <cols>
    <col min="1" max="1" width="5.28515625" style="44" customWidth="1"/>
    <col min="2" max="2" width="8.5703125" style="44" bestFit="1" customWidth="1" outlineLevel="1"/>
    <col min="3" max="3" width="38.140625" style="69" customWidth="1"/>
    <col min="4" max="4" width="4.28515625" style="44" hidden="1" customWidth="1" outlineLevel="1"/>
    <col min="5" max="5" width="5.28515625" style="44" customWidth="1" collapsed="1"/>
    <col min="6" max="6" width="6.140625" style="44" customWidth="1"/>
    <col min="7" max="7" width="6.28515625" style="44" customWidth="1" outlineLevel="1"/>
    <col min="8" max="8" width="8.5703125" style="44" customWidth="1" outlineLevel="1"/>
    <col min="9" max="9" width="7.85546875" style="44" customWidth="1" outlineLevel="1"/>
    <col min="10" max="10" width="9.7109375" style="44" customWidth="1" outlineLevel="1"/>
    <col min="11" max="11" width="7.7109375" style="44" customWidth="1" outlineLevel="1"/>
    <col min="12" max="12" width="9.140625" style="44" customWidth="1" outlineLevel="1"/>
    <col min="13" max="13" width="9.28515625" style="44" customWidth="1" outlineLevel="1"/>
    <col min="14" max="14" width="8.85546875" style="44" customWidth="1" outlineLevel="1"/>
    <col min="15" max="15" width="9.85546875" style="44" customWidth="1" outlineLevel="1"/>
    <col min="16" max="16" width="10.28515625" style="44" customWidth="1" outlineLevel="1"/>
    <col min="17" max="17" width="9.85546875" style="44" customWidth="1" outlineLevel="1"/>
    <col min="18" max="16384" width="9.140625" style="44"/>
  </cols>
  <sheetData>
    <row r="1" spans="1:17" ht="25.5">
      <c r="A1" s="48"/>
      <c r="B1" s="48"/>
      <c r="C1" s="18" t="s">
        <v>834</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835</v>
      </c>
      <c r="B6" s="51"/>
      <c r="C6" s="52"/>
      <c r="D6" s="51"/>
      <c r="E6" s="51"/>
      <c r="F6" s="51"/>
      <c r="G6" s="51"/>
      <c r="H6" s="51"/>
      <c r="I6" s="51"/>
      <c r="J6" s="51"/>
      <c r="K6" s="51"/>
      <c r="L6" s="51"/>
      <c r="M6" s="51"/>
      <c r="N6" s="51"/>
      <c r="O6" s="51"/>
      <c r="P6" s="57" t="s">
        <v>62</v>
      </c>
      <c r="Q6" s="104">
        <f>Q1478</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51">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836</v>
      </c>
      <c r="D10" s="59"/>
      <c r="E10" s="61"/>
      <c r="F10" s="62">
        <v>0</v>
      </c>
      <c r="G10" s="62">
        <v>0</v>
      </c>
      <c r="H10" s="62">
        <v>0</v>
      </c>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ht="140.25">
      <c r="A11" s="58">
        <v>1</v>
      </c>
      <c r="B11" s="59" t="s">
        <v>623</v>
      </c>
      <c r="C11" s="144" t="s">
        <v>2668</v>
      </c>
      <c r="D11" s="59"/>
      <c r="E11" s="61" t="s">
        <v>59</v>
      </c>
      <c r="F11" s="62">
        <v>1</v>
      </c>
      <c r="G11" s="62"/>
      <c r="H11" s="62"/>
      <c r="I11" s="62"/>
      <c r="J11" s="62"/>
      <c r="K11" s="62"/>
      <c r="L11" s="62"/>
      <c r="M11" s="62"/>
      <c r="N11" s="62"/>
      <c r="O11" s="62"/>
      <c r="P11" s="62"/>
      <c r="Q11" s="62"/>
    </row>
    <row r="12" spans="1:17" ht="25.5">
      <c r="A12" s="58">
        <v>2</v>
      </c>
      <c r="B12" s="59" t="s">
        <v>623</v>
      </c>
      <c r="C12" s="60" t="s">
        <v>837</v>
      </c>
      <c r="D12" s="59"/>
      <c r="E12" s="61" t="s">
        <v>57</v>
      </c>
      <c r="F12" s="62">
        <v>1</v>
      </c>
      <c r="G12" s="62"/>
      <c r="H12" s="62"/>
      <c r="I12" s="62"/>
      <c r="J12" s="62"/>
      <c r="K12" s="62"/>
      <c r="L12" s="62"/>
      <c r="M12" s="62"/>
      <c r="N12" s="62"/>
      <c r="O12" s="62"/>
      <c r="P12" s="62"/>
      <c r="Q12" s="62"/>
    </row>
    <row r="13" spans="1:17">
      <c r="A13" s="58">
        <v>3</v>
      </c>
      <c r="B13" s="59" t="s">
        <v>623</v>
      </c>
      <c r="C13" s="60" t="s">
        <v>838</v>
      </c>
      <c r="D13" s="59"/>
      <c r="E13" s="61" t="s">
        <v>57</v>
      </c>
      <c r="F13" s="62">
        <v>1</v>
      </c>
      <c r="G13" s="62"/>
      <c r="H13" s="62"/>
      <c r="I13" s="62"/>
      <c r="J13" s="62"/>
      <c r="K13" s="62"/>
      <c r="L13" s="62"/>
      <c r="M13" s="62"/>
      <c r="N13" s="62"/>
      <c r="O13" s="62"/>
      <c r="P13" s="62"/>
      <c r="Q13" s="62"/>
    </row>
    <row r="14" spans="1:17" ht="25.5">
      <c r="A14" s="58">
        <v>4</v>
      </c>
      <c r="B14" s="59" t="s">
        <v>623</v>
      </c>
      <c r="C14" s="60" t="s">
        <v>839</v>
      </c>
      <c r="D14" s="59"/>
      <c r="E14" s="61" t="s">
        <v>57</v>
      </c>
      <c r="F14" s="62">
        <v>1</v>
      </c>
      <c r="G14" s="62"/>
      <c r="H14" s="62"/>
      <c r="I14" s="62"/>
      <c r="J14" s="62"/>
      <c r="K14" s="62"/>
      <c r="L14" s="62"/>
      <c r="M14" s="62"/>
      <c r="N14" s="62"/>
      <c r="O14" s="62"/>
      <c r="P14" s="62"/>
      <c r="Q14" s="62"/>
    </row>
    <row r="15" spans="1:17">
      <c r="A15" s="58">
        <v>5</v>
      </c>
      <c r="B15" s="59" t="s">
        <v>623</v>
      </c>
      <c r="C15" s="60" t="s">
        <v>840</v>
      </c>
      <c r="D15" s="59"/>
      <c r="E15" s="61" t="s">
        <v>57</v>
      </c>
      <c r="F15" s="62">
        <v>2</v>
      </c>
      <c r="G15" s="62"/>
      <c r="H15" s="62"/>
      <c r="I15" s="62"/>
      <c r="J15" s="62"/>
      <c r="K15" s="62"/>
      <c r="L15" s="62"/>
      <c r="M15" s="62"/>
      <c r="N15" s="62"/>
      <c r="O15" s="62"/>
      <c r="P15" s="62"/>
      <c r="Q15" s="62"/>
    </row>
    <row r="16" spans="1:17">
      <c r="A16" s="58">
        <v>6</v>
      </c>
      <c r="B16" s="59" t="s">
        <v>623</v>
      </c>
      <c r="C16" s="60" t="s">
        <v>841</v>
      </c>
      <c r="D16" s="59"/>
      <c r="E16" s="61" t="s">
        <v>57</v>
      </c>
      <c r="F16" s="62">
        <v>1</v>
      </c>
      <c r="G16" s="62"/>
      <c r="H16" s="62"/>
      <c r="I16" s="62"/>
      <c r="J16" s="62"/>
      <c r="K16" s="62"/>
      <c r="L16" s="62"/>
      <c r="M16" s="62"/>
      <c r="N16" s="62"/>
      <c r="O16" s="62"/>
      <c r="P16" s="62"/>
      <c r="Q16" s="62"/>
    </row>
    <row r="17" spans="1:17">
      <c r="A17" s="58">
        <v>7</v>
      </c>
      <c r="B17" s="59" t="s">
        <v>623</v>
      </c>
      <c r="C17" s="60" t="s">
        <v>842</v>
      </c>
      <c r="D17" s="59"/>
      <c r="E17" s="61" t="s">
        <v>57</v>
      </c>
      <c r="F17" s="62">
        <v>2</v>
      </c>
      <c r="G17" s="62"/>
      <c r="H17" s="62"/>
      <c r="I17" s="62"/>
      <c r="J17" s="62"/>
      <c r="K17" s="62"/>
      <c r="L17" s="62"/>
      <c r="M17" s="62"/>
      <c r="N17" s="62"/>
      <c r="O17" s="62"/>
      <c r="P17" s="62"/>
      <c r="Q17" s="62"/>
    </row>
    <row r="18" spans="1:17">
      <c r="A18" s="58">
        <v>8</v>
      </c>
      <c r="B18" s="59" t="s">
        <v>623</v>
      </c>
      <c r="C18" s="60" t="s">
        <v>843</v>
      </c>
      <c r="D18" s="59"/>
      <c r="E18" s="61" t="s">
        <v>57</v>
      </c>
      <c r="F18" s="62">
        <v>1</v>
      </c>
      <c r="G18" s="62"/>
      <c r="H18" s="62"/>
      <c r="I18" s="62"/>
      <c r="J18" s="62"/>
      <c r="K18" s="62"/>
      <c r="L18" s="62"/>
      <c r="M18" s="62"/>
      <c r="N18" s="62"/>
      <c r="O18" s="62"/>
      <c r="P18" s="62"/>
      <c r="Q18" s="62"/>
    </row>
    <row r="19" spans="1:17">
      <c r="A19" s="58">
        <v>9</v>
      </c>
      <c r="B19" s="59" t="s">
        <v>623</v>
      </c>
      <c r="C19" s="60" t="s">
        <v>844</v>
      </c>
      <c r="D19" s="59"/>
      <c r="E19" s="61" t="s">
        <v>57</v>
      </c>
      <c r="F19" s="62">
        <v>4</v>
      </c>
      <c r="G19" s="62"/>
      <c r="H19" s="62"/>
      <c r="I19" s="62"/>
      <c r="J19" s="62"/>
      <c r="K19" s="62"/>
      <c r="L19" s="62"/>
      <c r="M19" s="62"/>
      <c r="N19" s="62"/>
      <c r="O19" s="62"/>
      <c r="P19" s="62"/>
      <c r="Q19" s="62"/>
    </row>
    <row r="20" spans="1:17">
      <c r="A20" s="58">
        <v>10</v>
      </c>
      <c r="B20" s="59" t="s">
        <v>623</v>
      </c>
      <c r="C20" s="60" t="s">
        <v>845</v>
      </c>
      <c r="D20" s="59"/>
      <c r="E20" s="61" t="s">
        <v>57</v>
      </c>
      <c r="F20" s="62">
        <v>1</v>
      </c>
      <c r="G20" s="62"/>
      <c r="H20" s="62"/>
      <c r="I20" s="62"/>
      <c r="J20" s="62"/>
      <c r="K20" s="62"/>
      <c r="L20" s="62"/>
      <c r="M20" s="62"/>
      <c r="N20" s="62"/>
      <c r="O20" s="62"/>
      <c r="P20" s="62"/>
      <c r="Q20" s="62"/>
    </row>
    <row r="21" spans="1:17">
      <c r="A21" s="58">
        <v>11</v>
      </c>
      <c r="B21" s="59" t="s">
        <v>623</v>
      </c>
      <c r="C21" s="60" t="s">
        <v>846</v>
      </c>
      <c r="D21" s="59"/>
      <c r="E21" s="61" t="s">
        <v>57</v>
      </c>
      <c r="F21" s="62">
        <v>3</v>
      </c>
      <c r="G21" s="62"/>
      <c r="H21" s="62"/>
      <c r="I21" s="62"/>
      <c r="J21" s="62"/>
      <c r="K21" s="62"/>
      <c r="L21" s="62"/>
      <c r="M21" s="62"/>
      <c r="N21" s="62"/>
      <c r="O21" s="62"/>
      <c r="P21" s="62"/>
      <c r="Q21" s="62"/>
    </row>
    <row r="22" spans="1:17" ht="25.5">
      <c r="A22" s="58">
        <v>12</v>
      </c>
      <c r="B22" s="59" t="s">
        <v>623</v>
      </c>
      <c r="C22" s="60" t="s">
        <v>847</v>
      </c>
      <c r="D22" s="59"/>
      <c r="E22" s="61" t="s">
        <v>57</v>
      </c>
      <c r="F22" s="62">
        <v>2</v>
      </c>
      <c r="G22" s="62"/>
      <c r="H22" s="62"/>
      <c r="I22" s="62"/>
      <c r="J22" s="62"/>
      <c r="K22" s="62"/>
      <c r="L22" s="62"/>
      <c r="M22" s="62"/>
      <c r="N22" s="62"/>
      <c r="O22" s="62"/>
      <c r="P22" s="62"/>
      <c r="Q22" s="62"/>
    </row>
    <row r="23" spans="1:17" ht="25.5">
      <c r="A23" s="58">
        <v>13</v>
      </c>
      <c r="B23" s="59" t="s">
        <v>623</v>
      </c>
      <c r="C23" s="60" t="s">
        <v>848</v>
      </c>
      <c r="D23" s="59"/>
      <c r="E23" s="61" t="s">
        <v>57</v>
      </c>
      <c r="F23" s="62">
        <v>2</v>
      </c>
      <c r="G23" s="62"/>
      <c r="H23" s="62"/>
      <c r="I23" s="62"/>
      <c r="J23" s="62"/>
      <c r="K23" s="62"/>
      <c r="L23" s="62"/>
      <c r="M23" s="62"/>
      <c r="N23" s="62"/>
      <c r="O23" s="62"/>
      <c r="P23" s="62"/>
      <c r="Q23" s="62"/>
    </row>
    <row r="24" spans="1:17">
      <c r="A24" s="58">
        <v>14</v>
      </c>
      <c r="B24" s="59" t="s">
        <v>623</v>
      </c>
      <c r="C24" s="60" t="s">
        <v>849</v>
      </c>
      <c r="D24" s="59"/>
      <c r="E24" s="61" t="s">
        <v>57</v>
      </c>
      <c r="F24" s="62">
        <v>3</v>
      </c>
      <c r="G24" s="62"/>
      <c r="H24" s="62"/>
      <c r="I24" s="62"/>
      <c r="J24" s="62"/>
      <c r="K24" s="62"/>
      <c r="L24" s="62"/>
      <c r="M24" s="62"/>
      <c r="N24" s="62"/>
      <c r="O24" s="62"/>
      <c r="P24" s="62"/>
      <c r="Q24" s="62"/>
    </row>
    <row r="25" spans="1:17" ht="25.5">
      <c r="A25" s="58">
        <v>15</v>
      </c>
      <c r="B25" s="59" t="s">
        <v>623</v>
      </c>
      <c r="C25" s="60" t="s">
        <v>850</v>
      </c>
      <c r="D25" s="59"/>
      <c r="E25" s="61" t="s">
        <v>57</v>
      </c>
      <c r="F25" s="62">
        <v>14</v>
      </c>
      <c r="G25" s="62"/>
      <c r="H25" s="62"/>
      <c r="I25" s="62"/>
      <c r="J25" s="62"/>
      <c r="K25" s="62"/>
      <c r="L25" s="62"/>
      <c r="M25" s="62"/>
      <c r="N25" s="62"/>
      <c r="O25" s="62"/>
      <c r="P25" s="62"/>
      <c r="Q25" s="62"/>
    </row>
    <row r="26" spans="1:17" ht="25.5">
      <c r="A26" s="58">
        <v>16</v>
      </c>
      <c r="B26" s="59" t="s">
        <v>623</v>
      </c>
      <c r="C26" s="60" t="s">
        <v>851</v>
      </c>
      <c r="D26" s="59"/>
      <c r="E26" s="61" t="s">
        <v>57</v>
      </c>
      <c r="F26" s="62">
        <v>37</v>
      </c>
      <c r="G26" s="62"/>
      <c r="H26" s="62"/>
      <c r="I26" s="62"/>
      <c r="J26" s="62"/>
      <c r="K26" s="62"/>
      <c r="L26" s="62"/>
      <c r="M26" s="62"/>
      <c r="N26" s="62"/>
      <c r="O26" s="62"/>
      <c r="P26" s="62"/>
      <c r="Q26" s="62"/>
    </row>
    <row r="27" spans="1:17" ht="25.5">
      <c r="A27" s="58">
        <v>17</v>
      </c>
      <c r="B27" s="59" t="s">
        <v>623</v>
      </c>
      <c r="C27" s="60" t="s">
        <v>852</v>
      </c>
      <c r="D27" s="59"/>
      <c r="E27" s="61" t="s">
        <v>57</v>
      </c>
      <c r="F27" s="62">
        <v>17</v>
      </c>
      <c r="G27" s="62"/>
      <c r="H27" s="62"/>
      <c r="I27" s="62"/>
      <c r="J27" s="62"/>
      <c r="K27" s="62"/>
      <c r="L27" s="62"/>
      <c r="M27" s="62"/>
      <c r="N27" s="62"/>
      <c r="O27" s="62"/>
      <c r="P27" s="62"/>
      <c r="Q27" s="62"/>
    </row>
    <row r="28" spans="1:17" ht="25.5">
      <c r="A28" s="58">
        <v>18</v>
      </c>
      <c r="B28" s="59" t="s">
        <v>623</v>
      </c>
      <c r="C28" s="60" t="s">
        <v>853</v>
      </c>
      <c r="D28" s="59"/>
      <c r="E28" s="61" t="s">
        <v>57</v>
      </c>
      <c r="F28" s="62">
        <v>14</v>
      </c>
      <c r="G28" s="62"/>
      <c r="H28" s="62"/>
      <c r="I28" s="62"/>
      <c r="J28" s="62"/>
      <c r="K28" s="62"/>
      <c r="L28" s="62"/>
      <c r="M28" s="62"/>
      <c r="N28" s="62"/>
      <c r="O28" s="62"/>
      <c r="P28" s="62"/>
      <c r="Q28" s="62"/>
    </row>
    <row r="29" spans="1:17" ht="25.5">
      <c r="A29" s="58">
        <v>19</v>
      </c>
      <c r="B29" s="59" t="s">
        <v>623</v>
      </c>
      <c r="C29" s="60" t="s">
        <v>854</v>
      </c>
      <c r="D29" s="59"/>
      <c r="E29" s="61" t="s">
        <v>57</v>
      </c>
      <c r="F29" s="62">
        <v>7</v>
      </c>
      <c r="G29" s="62"/>
      <c r="H29" s="62"/>
      <c r="I29" s="62"/>
      <c r="J29" s="62"/>
      <c r="K29" s="62"/>
      <c r="L29" s="62"/>
      <c r="M29" s="62"/>
      <c r="N29" s="62"/>
      <c r="O29" s="62"/>
      <c r="P29" s="62"/>
      <c r="Q29" s="62"/>
    </row>
    <row r="30" spans="1:17" ht="25.5">
      <c r="A30" s="58">
        <v>20</v>
      </c>
      <c r="B30" s="59" t="s">
        <v>623</v>
      </c>
      <c r="C30" s="60" t="s">
        <v>855</v>
      </c>
      <c r="D30" s="59"/>
      <c r="E30" s="61" t="s">
        <v>57</v>
      </c>
      <c r="F30" s="62">
        <v>14</v>
      </c>
      <c r="G30" s="62"/>
      <c r="H30" s="62"/>
      <c r="I30" s="62"/>
      <c r="J30" s="62"/>
      <c r="K30" s="62"/>
      <c r="L30" s="62"/>
      <c r="M30" s="62"/>
      <c r="N30" s="62"/>
      <c r="O30" s="62"/>
      <c r="P30" s="62"/>
      <c r="Q30" s="62"/>
    </row>
    <row r="31" spans="1:17">
      <c r="A31" s="58">
        <v>21</v>
      </c>
      <c r="B31" s="59" t="s">
        <v>623</v>
      </c>
      <c r="C31" s="60" t="s">
        <v>856</v>
      </c>
      <c r="D31" s="59"/>
      <c r="E31" s="61" t="s">
        <v>57</v>
      </c>
      <c r="F31" s="62">
        <v>51</v>
      </c>
      <c r="G31" s="62"/>
      <c r="H31" s="62"/>
      <c r="I31" s="62"/>
      <c r="J31" s="62"/>
      <c r="K31" s="62"/>
      <c r="L31" s="62"/>
      <c r="M31" s="62"/>
      <c r="N31" s="62"/>
      <c r="O31" s="62"/>
      <c r="P31" s="62"/>
      <c r="Q31" s="62"/>
    </row>
    <row r="32" spans="1:17">
      <c r="A32" s="58">
        <v>22</v>
      </c>
      <c r="B32" s="59" t="s">
        <v>623</v>
      </c>
      <c r="C32" s="60" t="s">
        <v>857</v>
      </c>
      <c r="D32" s="59"/>
      <c r="E32" s="61" t="s">
        <v>57</v>
      </c>
      <c r="F32" s="62">
        <v>14</v>
      </c>
      <c r="G32" s="62"/>
      <c r="H32" s="62"/>
      <c r="I32" s="62"/>
      <c r="J32" s="62"/>
      <c r="K32" s="62"/>
      <c r="L32" s="62"/>
      <c r="M32" s="62"/>
      <c r="N32" s="62"/>
      <c r="O32" s="62"/>
      <c r="P32" s="62"/>
      <c r="Q32" s="62"/>
    </row>
    <row r="33" spans="1:17">
      <c r="A33" s="58">
        <v>23</v>
      </c>
      <c r="B33" s="59" t="s">
        <v>623</v>
      </c>
      <c r="C33" s="60" t="s">
        <v>858</v>
      </c>
      <c r="D33" s="59"/>
      <c r="E33" s="61" t="s">
        <v>57</v>
      </c>
      <c r="F33" s="62">
        <v>21</v>
      </c>
      <c r="G33" s="62"/>
      <c r="H33" s="62"/>
      <c r="I33" s="62"/>
      <c r="J33" s="62"/>
      <c r="K33" s="62"/>
      <c r="L33" s="62"/>
      <c r="M33" s="62"/>
      <c r="N33" s="62"/>
      <c r="O33" s="62"/>
      <c r="P33" s="62"/>
      <c r="Q33" s="62"/>
    </row>
    <row r="34" spans="1:17">
      <c r="A34" s="58">
        <v>24</v>
      </c>
      <c r="B34" s="59" t="s">
        <v>623</v>
      </c>
      <c r="C34" s="60" t="s">
        <v>859</v>
      </c>
      <c r="D34" s="59"/>
      <c r="E34" s="61" t="s">
        <v>57</v>
      </c>
      <c r="F34" s="62">
        <v>14</v>
      </c>
      <c r="G34" s="62"/>
      <c r="H34" s="62"/>
      <c r="I34" s="62"/>
      <c r="J34" s="62"/>
      <c r="K34" s="62"/>
      <c r="L34" s="62"/>
      <c r="M34" s="62"/>
      <c r="N34" s="62"/>
      <c r="O34" s="62"/>
      <c r="P34" s="62"/>
      <c r="Q34" s="62"/>
    </row>
    <row r="35" spans="1:17">
      <c r="A35" s="58">
        <v>25</v>
      </c>
      <c r="B35" s="59" t="s">
        <v>623</v>
      </c>
      <c r="C35" s="60" t="s">
        <v>860</v>
      </c>
      <c r="D35" s="59"/>
      <c r="E35" s="61" t="s">
        <v>57</v>
      </c>
      <c r="F35" s="62">
        <v>1</v>
      </c>
      <c r="G35" s="62"/>
      <c r="H35" s="62"/>
      <c r="I35" s="62"/>
      <c r="J35" s="62"/>
      <c r="K35" s="62"/>
      <c r="L35" s="62"/>
      <c r="M35" s="62"/>
      <c r="N35" s="62"/>
      <c r="O35" s="62"/>
      <c r="P35" s="62"/>
      <c r="Q35" s="62"/>
    </row>
    <row r="36" spans="1:17">
      <c r="A36" s="58">
        <v>26</v>
      </c>
      <c r="B36" s="59" t="s">
        <v>623</v>
      </c>
      <c r="C36" s="60" t="s">
        <v>861</v>
      </c>
      <c r="D36" s="59"/>
      <c r="E36" s="61" t="s">
        <v>57</v>
      </c>
      <c r="F36" s="62">
        <v>6</v>
      </c>
      <c r="G36" s="62"/>
      <c r="H36" s="62"/>
      <c r="I36" s="62"/>
      <c r="J36" s="62"/>
      <c r="K36" s="62"/>
      <c r="L36" s="62"/>
      <c r="M36" s="62"/>
      <c r="N36" s="62"/>
      <c r="O36" s="62"/>
      <c r="P36" s="62"/>
      <c r="Q36" s="62"/>
    </row>
    <row r="37" spans="1:17">
      <c r="A37" s="58">
        <v>27</v>
      </c>
      <c r="B37" s="59" t="s">
        <v>623</v>
      </c>
      <c r="C37" s="60" t="s">
        <v>862</v>
      </c>
      <c r="D37" s="59"/>
      <c r="E37" s="61" t="s">
        <v>57</v>
      </c>
      <c r="F37" s="62">
        <v>1</v>
      </c>
      <c r="G37" s="62"/>
      <c r="H37" s="62"/>
      <c r="I37" s="62"/>
      <c r="J37" s="62"/>
      <c r="K37" s="62"/>
      <c r="L37" s="62"/>
      <c r="M37" s="62"/>
      <c r="N37" s="62"/>
      <c r="O37" s="62"/>
      <c r="P37" s="62"/>
      <c r="Q37" s="62"/>
    </row>
    <row r="38" spans="1:17">
      <c r="A38" s="58">
        <v>28</v>
      </c>
      <c r="B38" s="59" t="s">
        <v>623</v>
      </c>
      <c r="C38" s="60" t="s">
        <v>863</v>
      </c>
      <c r="D38" s="59"/>
      <c r="E38" s="61" t="s">
        <v>57</v>
      </c>
      <c r="F38" s="62">
        <v>2</v>
      </c>
      <c r="G38" s="62"/>
      <c r="H38" s="62"/>
      <c r="I38" s="62"/>
      <c r="J38" s="62"/>
      <c r="K38" s="62"/>
      <c r="L38" s="62"/>
      <c r="M38" s="62"/>
      <c r="N38" s="62"/>
      <c r="O38" s="62"/>
      <c r="P38" s="62"/>
      <c r="Q38" s="62"/>
    </row>
    <row r="39" spans="1:17">
      <c r="A39" s="58">
        <v>29</v>
      </c>
      <c r="B39" s="59" t="s">
        <v>623</v>
      </c>
      <c r="C39" s="60" t="s">
        <v>864</v>
      </c>
      <c r="D39" s="59"/>
      <c r="E39" s="61" t="s">
        <v>57</v>
      </c>
      <c r="F39" s="62">
        <v>10</v>
      </c>
      <c r="G39" s="62"/>
      <c r="H39" s="62"/>
      <c r="I39" s="62"/>
      <c r="J39" s="62"/>
      <c r="K39" s="62"/>
      <c r="L39" s="62"/>
      <c r="M39" s="62"/>
      <c r="N39" s="62"/>
      <c r="O39" s="62"/>
      <c r="P39" s="62"/>
      <c r="Q39" s="62"/>
    </row>
    <row r="40" spans="1:17">
      <c r="A40" s="58">
        <v>30</v>
      </c>
      <c r="B40" s="59" t="s">
        <v>623</v>
      </c>
      <c r="C40" s="60" t="s">
        <v>865</v>
      </c>
      <c r="D40" s="59"/>
      <c r="E40" s="61" t="s">
        <v>57</v>
      </c>
      <c r="F40" s="62">
        <v>6</v>
      </c>
      <c r="G40" s="62"/>
      <c r="H40" s="62"/>
      <c r="I40" s="62"/>
      <c r="J40" s="62"/>
      <c r="K40" s="62"/>
      <c r="L40" s="62"/>
      <c r="M40" s="62"/>
      <c r="N40" s="62"/>
      <c r="O40" s="62"/>
      <c r="P40" s="62"/>
      <c r="Q40" s="62"/>
    </row>
    <row r="41" spans="1:17">
      <c r="A41" s="58">
        <v>31</v>
      </c>
      <c r="B41" s="59" t="s">
        <v>623</v>
      </c>
      <c r="C41" s="60" t="s">
        <v>866</v>
      </c>
      <c r="D41" s="59"/>
      <c r="E41" s="61" t="s">
        <v>57</v>
      </c>
      <c r="F41" s="62">
        <v>13</v>
      </c>
      <c r="G41" s="62"/>
      <c r="H41" s="62"/>
      <c r="I41" s="62"/>
      <c r="J41" s="62"/>
      <c r="K41" s="62"/>
      <c r="L41" s="62"/>
      <c r="M41" s="62"/>
      <c r="N41" s="62"/>
      <c r="O41" s="62"/>
      <c r="P41" s="62"/>
      <c r="Q41" s="62"/>
    </row>
    <row r="42" spans="1:17">
      <c r="A42" s="58">
        <v>32</v>
      </c>
      <c r="B42" s="59" t="s">
        <v>623</v>
      </c>
      <c r="C42" s="60" t="s">
        <v>867</v>
      </c>
      <c r="D42" s="59"/>
      <c r="E42" s="61" t="s">
        <v>57</v>
      </c>
      <c r="F42" s="62">
        <v>25</v>
      </c>
      <c r="G42" s="62"/>
      <c r="H42" s="62"/>
      <c r="I42" s="62"/>
      <c r="J42" s="62"/>
      <c r="K42" s="62"/>
      <c r="L42" s="62"/>
      <c r="M42" s="62"/>
      <c r="N42" s="62"/>
      <c r="O42" s="62"/>
      <c r="P42" s="62"/>
      <c r="Q42" s="62"/>
    </row>
    <row r="43" spans="1:17">
      <c r="A43" s="58">
        <v>33</v>
      </c>
      <c r="B43" s="59" t="s">
        <v>623</v>
      </c>
      <c r="C43" s="60" t="s">
        <v>868</v>
      </c>
      <c r="D43" s="59"/>
      <c r="E43" s="61" t="s">
        <v>57</v>
      </c>
      <c r="F43" s="62">
        <v>34</v>
      </c>
      <c r="G43" s="62"/>
      <c r="H43" s="62"/>
      <c r="I43" s="62"/>
      <c r="J43" s="62"/>
      <c r="K43" s="62"/>
      <c r="L43" s="62"/>
      <c r="M43" s="62"/>
      <c r="N43" s="62"/>
      <c r="O43" s="62"/>
      <c r="P43" s="62"/>
      <c r="Q43" s="62"/>
    </row>
    <row r="44" spans="1:17">
      <c r="A44" s="58">
        <v>34</v>
      </c>
      <c r="B44" s="59" t="s">
        <v>623</v>
      </c>
      <c r="C44" s="60" t="s">
        <v>869</v>
      </c>
      <c r="D44" s="59"/>
      <c r="E44" s="61" t="s">
        <v>57</v>
      </c>
      <c r="F44" s="62">
        <v>7</v>
      </c>
      <c r="G44" s="62"/>
      <c r="H44" s="62"/>
      <c r="I44" s="62"/>
      <c r="J44" s="62"/>
      <c r="K44" s="62"/>
      <c r="L44" s="62"/>
      <c r="M44" s="62"/>
      <c r="N44" s="62"/>
      <c r="O44" s="62"/>
      <c r="P44" s="62"/>
      <c r="Q44" s="62"/>
    </row>
    <row r="45" spans="1:17">
      <c r="A45" s="58">
        <v>35</v>
      </c>
      <c r="B45" s="59" t="s">
        <v>623</v>
      </c>
      <c r="C45" s="60" t="s">
        <v>870</v>
      </c>
      <c r="D45" s="59"/>
      <c r="E45" s="61" t="s">
        <v>57</v>
      </c>
      <c r="F45" s="62">
        <v>15</v>
      </c>
      <c r="G45" s="62"/>
      <c r="H45" s="62"/>
      <c r="I45" s="62"/>
      <c r="J45" s="62"/>
      <c r="K45" s="62"/>
      <c r="L45" s="62"/>
      <c r="M45" s="62"/>
      <c r="N45" s="62"/>
      <c r="O45" s="62"/>
      <c r="P45" s="62"/>
      <c r="Q45" s="62"/>
    </row>
    <row r="46" spans="1:17">
      <c r="A46" s="58">
        <v>36</v>
      </c>
      <c r="B46" s="59" t="s">
        <v>623</v>
      </c>
      <c r="C46" s="60" t="s">
        <v>871</v>
      </c>
      <c r="D46" s="59"/>
      <c r="E46" s="61" t="s">
        <v>57</v>
      </c>
      <c r="F46" s="62">
        <v>30</v>
      </c>
      <c r="G46" s="62"/>
      <c r="H46" s="62"/>
      <c r="I46" s="62"/>
      <c r="J46" s="62"/>
      <c r="K46" s="62"/>
      <c r="L46" s="62"/>
      <c r="M46" s="62"/>
      <c r="N46" s="62"/>
      <c r="O46" s="62"/>
      <c r="P46" s="62"/>
      <c r="Q46" s="62"/>
    </row>
    <row r="47" spans="1:17">
      <c r="A47" s="58">
        <v>37</v>
      </c>
      <c r="B47" s="59" t="s">
        <v>623</v>
      </c>
      <c r="C47" s="60" t="s">
        <v>872</v>
      </c>
      <c r="D47" s="59"/>
      <c r="E47" s="61" t="s">
        <v>57</v>
      </c>
      <c r="F47" s="62">
        <v>7</v>
      </c>
      <c r="G47" s="62"/>
      <c r="H47" s="62"/>
      <c r="I47" s="62"/>
      <c r="J47" s="62"/>
      <c r="K47" s="62"/>
      <c r="L47" s="62"/>
      <c r="M47" s="62"/>
      <c r="N47" s="62"/>
      <c r="O47" s="62"/>
      <c r="P47" s="62"/>
      <c r="Q47" s="62"/>
    </row>
    <row r="48" spans="1:17">
      <c r="A48" s="58">
        <v>38</v>
      </c>
      <c r="B48" s="59" t="s">
        <v>623</v>
      </c>
      <c r="C48" s="60" t="s">
        <v>873</v>
      </c>
      <c r="D48" s="59"/>
      <c r="E48" s="61" t="s">
        <v>57</v>
      </c>
      <c r="F48" s="62">
        <v>37</v>
      </c>
      <c r="G48" s="62"/>
      <c r="H48" s="62"/>
      <c r="I48" s="62"/>
      <c r="J48" s="62"/>
      <c r="K48" s="62"/>
      <c r="L48" s="62"/>
      <c r="M48" s="62"/>
      <c r="N48" s="62"/>
      <c r="O48" s="62"/>
      <c r="P48" s="62"/>
      <c r="Q48" s="62"/>
    </row>
    <row r="49" spans="1:17">
      <c r="A49" s="58">
        <v>39</v>
      </c>
      <c r="B49" s="59" t="s">
        <v>623</v>
      </c>
      <c r="C49" s="60" t="s">
        <v>874</v>
      </c>
      <c r="D49" s="59"/>
      <c r="E49" s="61" t="s">
        <v>57</v>
      </c>
      <c r="F49" s="62">
        <v>2</v>
      </c>
      <c r="G49" s="62"/>
      <c r="H49" s="62"/>
      <c r="I49" s="62"/>
      <c r="J49" s="62"/>
      <c r="K49" s="62"/>
      <c r="L49" s="62"/>
      <c r="M49" s="62"/>
      <c r="N49" s="62"/>
      <c r="O49" s="62"/>
      <c r="P49" s="62"/>
      <c r="Q49" s="62"/>
    </row>
    <row r="50" spans="1:17">
      <c r="A50" s="58">
        <v>40</v>
      </c>
      <c r="B50" s="59" t="s">
        <v>623</v>
      </c>
      <c r="C50" s="60" t="s">
        <v>875</v>
      </c>
      <c r="D50" s="59"/>
      <c r="E50" s="61" t="s">
        <v>57</v>
      </c>
      <c r="F50" s="62">
        <v>40</v>
      </c>
      <c r="G50" s="62"/>
      <c r="H50" s="62"/>
      <c r="I50" s="62"/>
      <c r="J50" s="62"/>
      <c r="K50" s="62"/>
      <c r="L50" s="62"/>
      <c r="M50" s="62"/>
      <c r="N50" s="62"/>
      <c r="O50" s="62"/>
      <c r="P50" s="62"/>
      <c r="Q50" s="62"/>
    </row>
    <row r="51" spans="1:17">
      <c r="A51" s="58">
        <v>41</v>
      </c>
      <c r="B51" s="59" t="s">
        <v>623</v>
      </c>
      <c r="C51" s="60" t="s">
        <v>876</v>
      </c>
      <c r="D51" s="59"/>
      <c r="E51" s="61" t="s">
        <v>57</v>
      </c>
      <c r="F51" s="62">
        <v>1</v>
      </c>
      <c r="G51" s="62"/>
      <c r="H51" s="62"/>
      <c r="I51" s="62"/>
      <c r="J51" s="62"/>
      <c r="K51" s="62"/>
      <c r="L51" s="62"/>
      <c r="M51" s="62"/>
      <c r="N51" s="62"/>
      <c r="O51" s="62"/>
      <c r="P51" s="62"/>
      <c r="Q51" s="62"/>
    </row>
    <row r="52" spans="1:17">
      <c r="A52" s="58">
        <v>42</v>
      </c>
      <c r="B52" s="59" t="s">
        <v>623</v>
      </c>
      <c r="C52" s="60" t="s">
        <v>877</v>
      </c>
      <c r="D52" s="59"/>
      <c r="E52" s="61" t="s">
        <v>57</v>
      </c>
      <c r="F52" s="62">
        <v>5</v>
      </c>
      <c r="G52" s="62"/>
      <c r="H52" s="62"/>
      <c r="I52" s="62"/>
      <c r="J52" s="62"/>
      <c r="K52" s="62"/>
      <c r="L52" s="62"/>
      <c r="M52" s="62"/>
      <c r="N52" s="62"/>
      <c r="O52" s="62"/>
      <c r="P52" s="62"/>
      <c r="Q52" s="62"/>
    </row>
    <row r="53" spans="1:17">
      <c r="A53" s="58">
        <v>43</v>
      </c>
      <c r="B53" s="59" t="s">
        <v>623</v>
      </c>
      <c r="C53" s="60" t="s">
        <v>878</v>
      </c>
      <c r="D53" s="59"/>
      <c r="E53" s="61" t="s">
        <v>57</v>
      </c>
      <c r="F53" s="62">
        <v>6</v>
      </c>
      <c r="G53" s="62"/>
      <c r="H53" s="62"/>
      <c r="I53" s="62"/>
      <c r="J53" s="62"/>
      <c r="K53" s="62"/>
      <c r="L53" s="62"/>
      <c r="M53" s="62"/>
      <c r="N53" s="62"/>
      <c r="O53" s="62"/>
      <c r="P53" s="62"/>
      <c r="Q53" s="62"/>
    </row>
    <row r="54" spans="1:17" ht="25.5">
      <c r="A54" s="58">
        <v>44</v>
      </c>
      <c r="B54" s="59" t="s">
        <v>623</v>
      </c>
      <c r="C54" s="60" t="s">
        <v>879</v>
      </c>
      <c r="D54" s="59"/>
      <c r="E54" s="61" t="s">
        <v>57</v>
      </c>
      <c r="F54" s="62">
        <v>15</v>
      </c>
      <c r="G54" s="62"/>
      <c r="H54" s="62"/>
      <c r="I54" s="62"/>
      <c r="J54" s="62"/>
      <c r="K54" s="62"/>
      <c r="L54" s="62"/>
      <c r="M54" s="62"/>
      <c r="N54" s="62"/>
      <c r="O54" s="62"/>
      <c r="P54" s="62"/>
      <c r="Q54" s="62"/>
    </row>
    <row r="55" spans="1:17" ht="25.5">
      <c r="A55" s="58">
        <v>45</v>
      </c>
      <c r="B55" s="59" t="s">
        <v>623</v>
      </c>
      <c r="C55" s="60" t="s">
        <v>880</v>
      </c>
      <c r="D55" s="59"/>
      <c r="E55" s="61" t="s">
        <v>57</v>
      </c>
      <c r="F55" s="62">
        <v>10</v>
      </c>
      <c r="G55" s="62"/>
      <c r="H55" s="62"/>
      <c r="I55" s="62"/>
      <c r="J55" s="62"/>
      <c r="K55" s="62"/>
      <c r="L55" s="62"/>
      <c r="M55" s="62"/>
      <c r="N55" s="62"/>
      <c r="O55" s="62"/>
      <c r="P55" s="62"/>
      <c r="Q55" s="62"/>
    </row>
    <row r="56" spans="1:17" ht="25.5">
      <c r="A56" s="58">
        <v>46</v>
      </c>
      <c r="B56" s="59" t="s">
        <v>623</v>
      </c>
      <c r="C56" s="60" t="s">
        <v>881</v>
      </c>
      <c r="D56" s="59"/>
      <c r="E56" s="61" t="s">
        <v>57</v>
      </c>
      <c r="F56" s="62">
        <v>8</v>
      </c>
      <c r="G56" s="62"/>
      <c r="H56" s="62"/>
      <c r="I56" s="62"/>
      <c r="J56" s="62"/>
      <c r="K56" s="62"/>
      <c r="L56" s="62"/>
      <c r="M56" s="62"/>
      <c r="N56" s="62"/>
      <c r="O56" s="62"/>
      <c r="P56" s="62"/>
      <c r="Q56" s="62"/>
    </row>
    <row r="57" spans="1:17" ht="25.5">
      <c r="A57" s="58">
        <v>47</v>
      </c>
      <c r="B57" s="59" t="s">
        <v>623</v>
      </c>
      <c r="C57" s="60" t="s">
        <v>882</v>
      </c>
      <c r="D57" s="59"/>
      <c r="E57" s="61" t="s">
        <v>57</v>
      </c>
      <c r="F57" s="62">
        <v>1</v>
      </c>
      <c r="G57" s="62"/>
      <c r="H57" s="62"/>
      <c r="I57" s="62"/>
      <c r="J57" s="62"/>
      <c r="K57" s="62"/>
      <c r="L57" s="62"/>
      <c r="M57" s="62"/>
      <c r="N57" s="62"/>
      <c r="O57" s="62"/>
      <c r="P57" s="62"/>
      <c r="Q57" s="62"/>
    </row>
    <row r="58" spans="1:17">
      <c r="A58" s="58">
        <v>48</v>
      </c>
      <c r="B58" s="59" t="s">
        <v>623</v>
      </c>
      <c r="C58" s="60" t="s">
        <v>883</v>
      </c>
      <c r="D58" s="59"/>
      <c r="E58" s="61" t="s">
        <v>57</v>
      </c>
      <c r="F58" s="62">
        <v>2</v>
      </c>
      <c r="G58" s="62"/>
      <c r="H58" s="62"/>
      <c r="I58" s="62"/>
      <c r="J58" s="62"/>
      <c r="K58" s="62"/>
      <c r="L58" s="62"/>
      <c r="M58" s="62"/>
      <c r="N58" s="62"/>
      <c r="O58" s="62"/>
      <c r="P58" s="62"/>
      <c r="Q58" s="62"/>
    </row>
    <row r="59" spans="1:17">
      <c r="A59" s="58">
        <v>49</v>
      </c>
      <c r="B59" s="59" t="s">
        <v>623</v>
      </c>
      <c r="C59" s="60" t="s">
        <v>884</v>
      </c>
      <c r="D59" s="59"/>
      <c r="E59" s="61" t="s">
        <v>57</v>
      </c>
      <c r="F59" s="62">
        <v>3</v>
      </c>
      <c r="G59" s="62"/>
      <c r="H59" s="62"/>
      <c r="I59" s="62"/>
      <c r="J59" s="62"/>
      <c r="K59" s="62"/>
      <c r="L59" s="62"/>
      <c r="M59" s="62"/>
      <c r="N59" s="62"/>
      <c r="O59" s="62"/>
      <c r="P59" s="62"/>
      <c r="Q59" s="62"/>
    </row>
    <row r="60" spans="1:17">
      <c r="A60" s="58">
        <v>50</v>
      </c>
      <c r="B60" s="59" t="s">
        <v>623</v>
      </c>
      <c r="C60" s="60" t="s">
        <v>885</v>
      </c>
      <c r="D60" s="59"/>
      <c r="E60" s="61" t="s">
        <v>57</v>
      </c>
      <c r="F60" s="62">
        <v>2</v>
      </c>
      <c r="G60" s="62"/>
      <c r="H60" s="62"/>
      <c r="I60" s="62"/>
      <c r="J60" s="62"/>
      <c r="K60" s="62"/>
      <c r="L60" s="62"/>
      <c r="M60" s="62"/>
      <c r="N60" s="62"/>
      <c r="O60" s="62"/>
      <c r="P60" s="62"/>
      <c r="Q60" s="62"/>
    </row>
    <row r="61" spans="1:17">
      <c r="A61" s="58">
        <v>51</v>
      </c>
      <c r="B61" s="59" t="s">
        <v>623</v>
      </c>
      <c r="C61" s="60" t="s">
        <v>886</v>
      </c>
      <c r="D61" s="59"/>
      <c r="E61" s="61" t="s">
        <v>57</v>
      </c>
      <c r="F61" s="62">
        <v>3</v>
      </c>
      <c r="G61" s="62"/>
      <c r="H61" s="62"/>
      <c r="I61" s="62"/>
      <c r="J61" s="62"/>
      <c r="K61" s="62"/>
      <c r="L61" s="62"/>
      <c r="M61" s="62"/>
      <c r="N61" s="62"/>
      <c r="O61" s="62"/>
      <c r="P61" s="62"/>
      <c r="Q61" s="62"/>
    </row>
    <row r="62" spans="1:17">
      <c r="A62" s="58">
        <v>52</v>
      </c>
      <c r="B62" s="59" t="s">
        <v>623</v>
      </c>
      <c r="C62" s="60" t="s">
        <v>887</v>
      </c>
      <c r="D62" s="59"/>
      <c r="E62" s="61" t="s">
        <v>57</v>
      </c>
      <c r="F62" s="62">
        <v>1</v>
      </c>
      <c r="G62" s="62"/>
      <c r="H62" s="62"/>
      <c r="I62" s="62"/>
      <c r="J62" s="62"/>
      <c r="K62" s="62"/>
      <c r="L62" s="62"/>
      <c r="M62" s="62"/>
      <c r="N62" s="62"/>
      <c r="O62" s="62"/>
      <c r="P62" s="62"/>
      <c r="Q62" s="62"/>
    </row>
    <row r="63" spans="1:17">
      <c r="A63" s="58">
        <v>53</v>
      </c>
      <c r="B63" s="59" t="s">
        <v>623</v>
      </c>
      <c r="C63" s="60" t="s">
        <v>888</v>
      </c>
      <c r="D63" s="59"/>
      <c r="E63" s="61" t="s">
        <v>57</v>
      </c>
      <c r="F63" s="62">
        <v>4</v>
      </c>
      <c r="G63" s="62"/>
      <c r="H63" s="62"/>
      <c r="I63" s="62"/>
      <c r="J63" s="62"/>
      <c r="K63" s="62"/>
      <c r="L63" s="62"/>
      <c r="M63" s="62"/>
      <c r="N63" s="62"/>
      <c r="O63" s="62"/>
      <c r="P63" s="62"/>
      <c r="Q63" s="62"/>
    </row>
    <row r="64" spans="1:17">
      <c r="A64" s="58">
        <v>54</v>
      </c>
      <c r="B64" s="59" t="s">
        <v>623</v>
      </c>
      <c r="C64" s="60" t="s">
        <v>889</v>
      </c>
      <c r="D64" s="59"/>
      <c r="E64" s="61" t="s">
        <v>57</v>
      </c>
      <c r="F64" s="62">
        <v>4</v>
      </c>
      <c r="G64" s="62"/>
      <c r="H64" s="62"/>
      <c r="I64" s="62"/>
      <c r="J64" s="62"/>
      <c r="K64" s="62"/>
      <c r="L64" s="62"/>
      <c r="M64" s="62"/>
      <c r="N64" s="62"/>
      <c r="O64" s="62"/>
      <c r="P64" s="62"/>
      <c r="Q64" s="62"/>
    </row>
    <row r="65" spans="1:17">
      <c r="A65" s="58">
        <v>55</v>
      </c>
      <c r="B65" s="59" t="s">
        <v>623</v>
      </c>
      <c r="C65" s="60" t="s">
        <v>890</v>
      </c>
      <c r="D65" s="59"/>
      <c r="E65" s="61" t="s">
        <v>57</v>
      </c>
      <c r="F65" s="62">
        <v>6</v>
      </c>
      <c r="G65" s="62"/>
      <c r="H65" s="62"/>
      <c r="I65" s="62"/>
      <c r="J65" s="62"/>
      <c r="K65" s="62"/>
      <c r="L65" s="62"/>
      <c r="M65" s="62"/>
      <c r="N65" s="62"/>
      <c r="O65" s="62"/>
      <c r="P65" s="62"/>
      <c r="Q65" s="62"/>
    </row>
    <row r="66" spans="1:17">
      <c r="A66" s="58">
        <v>56</v>
      </c>
      <c r="B66" s="59" t="s">
        <v>623</v>
      </c>
      <c r="C66" s="60" t="s">
        <v>891</v>
      </c>
      <c r="D66" s="59"/>
      <c r="E66" s="61" t="s">
        <v>57</v>
      </c>
      <c r="F66" s="62">
        <v>1</v>
      </c>
      <c r="G66" s="62"/>
      <c r="H66" s="62"/>
      <c r="I66" s="62"/>
      <c r="J66" s="62"/>
      <c r="K66" s="62"/>
      <c r="L66" s="62"/>
      <c r="M66" s="62"/>
      <c r="N66" s="62"/>
      <c r="O66" s="62"/>
      <c r="P66" s="62"/>
      <c r="Q66" s="62"/>
    </row>
    <row r="67" spans="1:17">
      <c r="A67" s="58">
        <v>57</v>
      </c>
      <c r="B67" s="59" t="s">
        <v>623</v>
      </c>
      <c r="C67" s="60" t="s">
        <v>892</v>
      </c>
      <c r="D67" s="59"/>
      <c r="E67" s="61" t="s">
        <v>57</v>
      </c>
      <c r="F67" s="62">
        <v>3</v>
      </c>
      <c r="G67" s="62"/>
      <c r="H67" s="62"/>
      <c r="I67" s="62"/>
      <c r="J67" s="62"/>
      <c r="K67" s="62"/>
      <c r="L67" s="62"/>
      <c r="M67" s="62"/>
      <c r="N67" s="62"/>
      <c r="O67" s="62"/>
      <c r="P67" s="62"/>
      <c r="Q67" s="62"/>
    </row>
    <row r="68" spans="1:17">
      <c r="A68" s="58">
        <v>58</v>
      </c>
      <c r="B68" s="59" t="s">
        <v>623</v>
      </c>
      <c r="C68" s="60" t="s">
        <v>893</v>
      </c>
      <c r="D68" s="59"/>
      <c r="E68" s="61" t="s">
        <v>57</v>
      </c>
      <c r="F68" s="62">
        <v>4</v>
      </c>
      <c r="G68" s="62"/>
      <c r="H68" s="62"/>
      <c r="I68" s="62"/>
      <c r="J68" s="62"/>
      <c r="K68" s="62"/>
      <c r="L68" s="62"/>
      <c r="M68" s="62"/>
      <c r="N68" s="62"/>
      <c r="O68" s="62"/>
      <c r="P68" s="62"/>
      <c r="Q68" s="62"/>
    </row>
    <row r="69" spans="1:17">
      <c r="A69" s="58">
        <v>59</v>
      </c>
      <c r="B69" s="59" t="s">
        <v>623</v>
      </c>
      <c r="C69" s="60" t="s">
        <v>894</v>
      </c>
      <c r="D69" s="59"/>
      <c r="E69" s="61" t="s">
        <v>57</v>
      </c>
      <c r="F69" s="62">
        <v>7</v>
      </c>
      <c r="G69" s="62"/>
      <c r="H69" s="62"/>
      <c r="I69" s="62"/>
      <c r="J69" s="62"/>
      <c r="K69" s="62"/>
      <c r="L69" s="62"/>
      <c r="M69" s="62"/>
      <c r="N69" s="62"/>
      <c r="O69" s="62"/>
      <c r="P69" s="62"/>
      <c r="Q69" s="62"/>
    </row>
    <row r="70" spans="1:17">
      <c r="A70" s="58">
        <v>60</v>
      </c>
      <c r="B70" s="59" t="s">
        <v>623</v>
      </c>
      <c r="C70" s="60" t="s">
        <v>895</v>
      </c>
      <c r="D70" s="59"/>
      <c r="E70" s="61" t="s">
        <v>57</v>
      </c>
      <c r="F70" s="62">
        <v>30</v>
      </c>
      <c r="G70" s="62"/>
      <c r="H70" s="62"/>
      <c r="I70" s="62"/>
      <c r="J70" s="62"/>
      <c r="K70" s="62"/>
      <c r="L70" s="62"/>
      <c r="M70" s="62"/>
      <c r="N70" s="62"/>
      <c r="O70" s="62"/>
      <c r="P70" s="62"/>
      <c r="Q70" s="62"/>
    </row>
    <row r="71" spans="1:17">
      <c r="A71" s="58">
        <v>61</v>
      </c>
      <c r="B71" s="59" t="s">
        <v>623</v>
      </c>
      <c r="C71" s="60" t="s">
        <v>896</v>
      </c>
      <c r="D71" s="59"/>
      <c r="E71" s="61" t="s">
        <v>57</v>
      </c>
      <c r="F71" s="62">
        <v>6</v>
      </c>
      <c r="G71" s="62"/>
      <c r="H71" s="62"/>
      <c r="I71" s="62"/>
      <c r="J71" s="62"/>
      <c r="K71" s="62"/>
      <c r="L71" s="62"/>
      <c r="M71" s="62"/>
      <c r="N71" s="62"/>
      <c r="O71" s="62"/>
      <c r="P71" s="62"/>
      <c r="Q71" s="62"/>
    </row>
    <row r="72" spans="1:17">
      <c r="A72" s="58">
        <v>62</v>
      </c>
      <c r="B72" s="59" t="s">
        <v>623</v>
      </c>
      <c r="C72" s="60" t="s">
        <v>897</v>
      </c>
      <c r="D72" s="59"/>
      <c r="E72" s="61" t="s">
        <v>57</v>
      </c>
      <c r="F72" s="62">
        <v>26</v>
      </c>
      <c r="G72" s="62"/>
      <c r="H72" s="62"/>
      <c r="I72" s="62"/>
      <c r="J72" s="62"/>
      <c r="K72" s="62"/>
      <c r="L72" s="62"/>
      <c r="M72" s="62"/>
      <c r="N72" s="62"/>
      <c r="O72" s="62"/>
      <c r="P72" s="62"/>
      <c r="Q72" s="62"/>
    </row>
    <row r="73" spans="1:17">
      <c r="A73" s="58">
        <v>63</v>
      </c>
      <c r="B73" s="59" t="s">
        <v>623</v>
      </c>
      <c r="C73" s="60" t="s">
        <v>898</v>
      </c>
      <c r="D73" s="59"/>
      <c r="E73" s="61" t="s">
        <v>57</v>
      </c>
      <c r="F73" s="62">
        <v>9</v>
      </c>
      <c r="G73" s="62"/>
      <c r="H73" s="62"/>
      <c r="I73" s="62"/>
      <c r="J73" s="62"/>
      <c r="K73" s="62"/>
      <c r="L73" s="62"/>
      <c r="M73" s="62"/>
      <c r="N73" s="62"/>
      <c r="O73" s="62"/>
      <c r="P73" s="62"/>
      <c r="Q73" s="62"/>
    </row>
    <row r="74" spans="1:17">
      <c r="A74" s="58">
        <v>64</v>
      </c>
      <c r="B74" s="59" t="s">
        <v>623</v>
      </c>
      <c r="C74" s="60" t="s">
        <v>899</v>
      </c>
      <c r="D74" s="59"/>
      <c r="E74" s="61" t="s">
        <v>57</v>
      </c>
      <c r="F74" s="62">
        <v>4</v>
      </c>
      <c r="G74" s="62"/>
      <c r="H74" s="62"/>
      <c r="I74" s="62"/>
      <c r="J74" s="62"/>
      <c r="K74" s="62"/>
      <c r="L74" s="62"/>
      <c r="M74" s="62"/>
      <c r="N74" s="62"/>
      <c r="O74" s="62"/>
      <c r="P74" s="62"/>
      <c r="Q74" s="62"/>
    </row>
    <row r="75" spans="1:17">
      <c r="A75" s="58">
        <v>65</v>
      </c>
      <c r="B75" s="59" t="s">
        <v>623</v>
      </c>
      <c r="C75" s="60" t="s">
        <v>900</v>
      </c>
      <c r="D75" s="59"/>
      <c r="E75" s="61" t="s">
        <v>57</v>
      </c>
      <c r="F75" s="62">
        <v>3</v>
      </c>
      <c r="G75" s="62"/>
      <c r="H75" s="62"/>
      <c r="I75" s="62"/>
      <c r="J75" s="62"/>
      <c r="K75" s="62"/>
      <c r="L75" s="62"/>
      <c r="M75" s="62"/>
      <c r="N75" s="62"/>
      <c r="O75" s="62"/>
      <c r="P75" s="62"/>
      <c r="Q75" s="62"/>
    </row>
    <row r="76" spans="1:17">
      <c r="A76" s="58">
        <v>66</v>
      </c>
      <c r="B76" s="59" t="s">
        <v>623</v>
      </c>
      <c r="C76" s="60" t="s">
        <v>901</v>
      </c>
      <c r="D76" s="59"/>
      <c r="E76" s="61" t="s">
        <v>57</v>
      </c>
      <c r="F76" s="62">
        <v>1</v>
      </c>
      <c r="G76" s="62"/>
      <c r="H76" s="62"/>
      <c r="I76" s="62"/>
      <c r="J76" s="62"/>
      <c r="K76" s="62"/>
      <c r="L76" s="62"/>
      <c r="M76" s="62"/>
      <c r="N76" s="62"/>
      <c r="O76" s="62"/>
      <c r="P76" s="62"/>
      <c r="Q76" s="62"/>
    </row>
    <row r="77" spans="1:17">
      <c r="A77" s="58">
        <v>67</v>
      </c>
      <c r="B77" s="59" t="s">
        <v>623</v>
      </c>
      <c r="C77" s="60" t="s">
        <v>902</v>
      </c>
      <c r="D77" s="59"/>
      <c r="E77" s="61" t="s">
        <v>57</v>
      </c>
      <c r="F77" s="62">
        <v>4</v>
      </c>
      <c r="G77" s="62"/>
      <c r="H77" s="62"/>
      <c r="I77" s="62"/>
      <c r="J77" s="62"/>
      <c r="K77" s="62"/>
      <c r="L77" s="62"/>
      <c r="M77" s="62"/>
      <c r="N77" s="62"/>
      <c r="O77" s="62"/>
      <c r="P77" s="62"/>
      <c r="Q77" s="62"/>
    </row>
    <row r="78" spans="1:17">
      <c r="A78" s="58">
        <v>68</v>
      </c>
      <c r="B78" s="59" t="s">
        <v>623</v>
      </c>
      <c r="C78" s="60" t="s">
        <v>903</v>
      </c>
      <c r="D78" s="59"/>
      <c r="E78" s="61" t="s">
        <v>57</v>
      </c>
      <c r="F78" s="62">
        <v>7</v>
      </c>
      <c r="G78" s="62"/>
      <c r="H78" s="62"/>
      <c r="I78" s="62"/>
      <c r="J78" s="62"/>
      <c r="K78" s="62"/>
      <c r="L78" s="62"/>
      <c r="M78" s="62"/>
      <c r="N78" s="62"/>
      <c r="O78" s="62"/>
      <c r="P78" s="62"/>
      <c r="Q78" s="62"/>
    </row>
    <row r="79" spans="1:17">
      <c r="A79" s="58">
        <v>69</v>
      </c>
      <c r="B79" s="59" t="s">
        <v>623</v>
      </c>
      <c r="C79" s="60" t="s">
        <v>904</v>
      </c>
      <c r="D79" s="59"/>
      <c r="E79" s="61" t="s">
        <v>57</v>
      </c>
      <c r="F79" s="62">
        <v>8</v>
      </c>
      <c r="G79" s="62"/>
      <c r="H79" s="62"/>
      <c r="I79" s="62"/>
      <c r="J79" s="62"/>
      <c r="K79" s="62"/>
      <c r="L79" s="62"/>
      <c r="M79" s="62"/>
      <c r="N79" s="62"/>
      <c r="O79" s="62"/>
      <c r="P79" s="62"/>
      <c r="Q79" s="62"/>
    </row>
    <row r="80" spans="1:17">
      <c r="A80" s="58">
        <v>70</v>
      </c>
      <c r="B80" s="59" t="s">
        <v>623</v>
      </c>
      <c r="C80" s="60" t="s">
        <v>905</v>
      </c>
      <c r="D80" s="59"/>
      <c r="E80" s="61" t="s">
        <v>57</v>
      </c>
      <c r="F80" s="62">
        <v>2</v>
      </c>
      <c r="G80" s="62"/>
      <c r="H80" s="62"/>
      <c r="I80" s="62"/>
      <c r="J80" s="62"/>
      <c r="K80" s="62"/>
      <c r="L80" s="62"/>
      <c r="M80" s="62"/>
      <c r="N80" s="62"/>
      <c r="O80" s="62"/>
      <c r="P80" s="62"/>
      <c r="Q80" s="62"/>
    </row>
    <row r="81" spans="1:17">
      <c r="A81" s="58">
        <v>71</v>
      </c>
      <c r="B81" s="59" t="s">
        <v>623</v>
      </c>
      <c r="C81" s="60" t="s">
        <v>906</v>
      </c>
      <c r="D81" s="59"/>
      <c r="E81" s="61" t="s">
        <v>57</v>
      </c>
      <c r="F81" s="62">
        <v>14</v>
      </c>
      <c r="G81" s="62"/>
      <c r="H81" s="62"/>
      <c r="I81" s="62"/>
      <c r="J81" s="62"/>
      <c r="K81" s="62"/>
      <c r="L81" s="62"/>
      <c r="M81" s="62"/>
      <c r="N81" s="62"/>
      <c r="O81" s="62"/>
      <c r="P81" s="62"/>
      <c r="Q81" s="62"/>
    </row>
    <row r="82" spans="1:17">
      <c r="A82" s="58">
        <v>72</v>
      </c>
      <c r="B82" s="59" t="s">
        <v>623</v>
      </c>
      <c r="C82" s="60" t="s">
        <v>907</v>
      </c>
      <c r="D82" s="59"/>
      <c r="E82" s="61" t="s">
        <v>57</v>
      </c>
      <c r="F82" s="62">
        <v>16</v>
      </c>
      <c r="G82" s="62"/>
      <c r="H82" s="62"/>
      <c r="I82" s="62"/>
      <c r="J82" s="62"/>
      <c r="K82" s="62"/>
      <c r="L82" s="62"/>
      <c r="M82" s="62"/>
      <c r="N82" s="62"/>
      <c r="O82" s="62"/>
      <c r="P82" s="62"/>
      <c r="Q82" s="62"/>
    </row>
    <row r="83" spans="1:17">
      <c r="A83" s="58">
        <v>73</v>
      </c>
      <c r="B83" s="59" t="s">
        <v>623</v>
      </c>
      <c r="C83" s="60" t="s">
        <v>908</v>
      </c>
      <c r="D83" s="59"/>
      <c r="E83" s="61" t="s">
        <v>57</v>
      </c>
      <c r="F83" s="62">
        <v>2</v>
      </c>
      <c r="G83" s="62"/>
      <c r="H83" s="62"/>
      <c r="I83" s="62"/>
      <c r="J83" s="62"/>
      <c r="K83" s="62"/>
      <c r="L83" s="62"/>
      <c r="M83" s="62"/>
      <c r="N83" s="62"/>
      <c r="O83" s="62"/>
      <c r="P83" s="62"/>
      <c r="Q83" s="62"/>
    </row>
    <row r="84" spans="1:17" ht="25.5">
      <c r="A84" s="58">
        <v>74</v>
      </c>
      <c r="B84" s="59" t="s">
        <v>623</v>
      </c>
      <c r="C84" s="60" t="s">
        <v>909</v>
      </c>
      <c r="D84" s="59"/>
      <c r="E84" s="61" t="s">
        <v>57</v>
      </c>
      <c r="F84" s="62">
        <v>4</v>
      </c>
      <c r="G84" s="62"/>
      <c r="H84" s="62"/>
      <c r="I84" s="62"/>
      <c r="J84" s="62"/>
      <c r="K84" s="62"/>
      <c r="L84" s="62"/>
      <c r="M84" s="62"/>
      <c r="N84" s="62"/>
      <c r="O84" s="62"/>
      <c r="P84" s="62"/>
      <c r="Q84" s="62"/>
    </row>
    <row r="85" spans="1:17" ht="25.5">
      <c r="A85" s="58">
        <v>75</v>
      </c>
      <c r="B85" s="59" t="s">
        <v>623</v>
      </c>
      <c r="C85" s="60" t="s">
        <v>910</v>
      </c>
      <c r="D85" s="59"/>
      <c r="E85" s="61" t="s">
        <v>57</v>
      </c>
      <c r="F85" s="62">
        <v>12</v>
      </c>
      <c r="G85" s="62"/>
      <c r="H85" s="62"/>
      <c r="I85" s="62"/>
      <c r="J85" s="62"/>
      <c r="K85" s="62"/>
      <c r="L85" s="62"/>
      <c r="M85" s="62"/>
      <c r="N85" s="62"/>
      <c r="O85" s="62"/>
      <c r="P85" s="62"/>
      <c r="Q85" s="62"/>
    </row>
    <row r="86" spans="1:17" ht="25.5">
      <c r="A86" s="58">
        <v>76</v>
      </c>
      <c r="B86" s="59" t="s">
        <v>623</v>
      </c>
      <c r="C86" s="60" t="s">
        <v>911</v>
      </c>
      <c r="D86" s="59"/>
      <c r="E86" s="61" t="s">
        <v>57</v>
      </c>
      <c r="F86" s="62">
        <v>2</v>
      </c>
      <c r="G86" s="62"/>
      <c r="H86" s="62"/>
      <c r="I86" s="62"/>
      <c r="J86" s="62"/>
      <c r="K86" s="62"/>
      <c r="L86" s="62"/>
      <c r="M86" s="62"/>
      <c r="N86" s="62"/>
      <c r="O86" s="62"/>
      <c r="P86" s="62"/>
      <c r="Q86" s="62"/>
    </row>
    <row r="87" spans="1:17" ht="25.5">
      <c r="A87" s="58">
        <v>77</v>
      </c>
      <c r="B87" s="59" t="s">
        <v>623</v>
      </c>
      <c r="C87" s="60" t="s">
        <v>912</v>
      </c>
      <c r="D87" s="59"/>
      <c r="E87" s="61" t="s">
        <v>57</v>
      </c>
      <c r="F87" s="62">
        <v>2</v>
      </c>
      <c r="G87" s="62"/>
      <c r="H87" s="62"/>
      <c r="I87" s="62"/>
      <c r="J87" s="62"/>
      <c r="K87" s="62"/>
      <c r="L87" s="62"/>
      <c r="M87" s="62"/>
      <c r="N87" s="62"/>
      <c r="O87" s="62"/>
      <c r="P87" s="62"/>
      <c r="Q87" s="62"/>
    </row>
    <row r="88" spans="1:17">
      <c r="A88" s="58">
        <v>78</v>
      </c>
      <c r="B88" s="59" t="s">
        <v>623</v>
      </c>
      <c r="C88" s="60" t="s">
        <v>913</v>
      </c>
      <c r="D88" s="59"/>
      <c r="E88" s="61" t="s">
        <v>57</v>
      </c>
      <c r="F88" s="62">
        <v>8</v>
      </c>
      <c r="G88" s="62"/>
      <c r="H88" s="62"/>
      <c r="I88" s="62"/>
      <c r="J88" s="62"/>
      <c r="K88" s="62"/>
      <c r="L88" s="62"/>
      <c r="M88" s="62"/>
      <c r="N88" s="62"/>
      <c r="O88" s="62"/>
      <c r="P88" s="62"/>
      <c r="Q88" s="62"/>
    </row>
    <row r="89" spans="1:17">
      <c r="A89" s="58">
        <v>79</v>
      </c>
      <c r="B89" s="59" t="s">
        <v>623</v>
      </c>
      <c r="C89" s="60" t="s">
        <v>914</v>
      </c>
      <c r="D89" s="59"/>
      <c r="E89" s="61" t="s">
        <v>57</v>
      </c>
      <c r="F89" s="62">
        <v>4</v>
      </c>
      <c r="G89" s="62"/>
      <c r="H89" s="62"/>
      <c r="I89" s="62"/>
      <c r="J89" s="62"/>
      <c r="K89" s="62"/>
      <c r="L89" s="62"/>
      <c r="M89" s="62"/>
      <c r="N89" s="62"/>
      <c r="O89" s="62"/>
      <c r="P89" s="62"/>
      <c r="Q89" s="62"/>
    </row>
    <row r="90" spans="1:17">
      <c r="A90" s="58">
        <v>80</v>
      </c>
      <c r="B90" s="59" t="s">
        <v>623</v>
      </c>
      <c r="C90" s="60" t="s">
        <v>915</v>
      </c>
      <c r="D90" s="59"/>
      <c r="E90" s="61" t="s">
        <v>57</v>
      </c>
      <c r="F90" s="62">
        <v>4</v>
      </c>
      <c r="G90" s="62"/>
      <c r="H90" s="62"/>
      <c r="I90" s="62"/>
      <c r="J90" s="62"/>
      <c r="K90" s="62"/>
      <c r="L90" s="62"/>
      <c r="M90" s="62"/>
      <c r="N90" s="62"/>
      <c r="O90" s="62"/>
      <c r="P90" s="62"/>
      <c r="Q90" s="62"/>
    </row>
    <row r="91" spans="1:17">
      <c r="A91" s="58">
        <v>81</v>
      </c>
      <c r="B91" s="59" t="s">
        <v>623</v>
      </c>
      <c r="C91" s="60" t="s">
        <v>916</v>
      </c>
      <c r="D91" s="59"/>
      <c r="E91" s="61" t="s">
        <v>57</v>
      </c>
      <c r="F91" s="62">
        <v>1</v>
      </c>
      <c r="G91" s="62"/>
      <c r="H91" s="62"/>
      <c r="I91" s="62"/>
      <c r="J91" s="62"/>
      <c r="K91" s="62"/>
      <c r="L91" s="62"/>
      <c r="M91" s="62"/>
      <c r="N91" s="62"/>
      <c r="O91" s="62"/>
      <c r="P91" s="62"/>
      <c r="Q91" s="62"/>
    </row>
    <row r="92" spans="1:17">
      <c r="A92" s="58">
        <v>82</v>
      </c>
      <c r="B92" s="59" t="s">
        <v>623</v>
      </c>
      <c r="C92" s="60" t="s">
        <v>917</v>
      </c>
      <c r="D92" s="59"/>
      <c r="E92" s="61" t="s">
        <v>57</v>
      </c>
      <c r="F92" s="62">
        <v>71</v>
      </c>
      <c r="G92" s="62"/>
      <c r="H92" s="62"/>
      <c r="I92" s="62"/>
      <c r="J92" s="62"/>
      <c r="K92" s="62"/>
      <c r="L92" s="62"/>
      <c r="M92" s="62"/>
      <c r="N92" s="62"/>
      <c r="O92" s="62"/>
      <c r="P92" s="62"/>
      <c r="Q92" s="62"/>
    </row>
    <row r="93" spans="1:17">
      <c r="A93" s="58">
        <v>83</v>
      </c>
      <c r="B93" s="59" t="s">
        <v>623</v>
      </c>
      <c r="C93" s="60" t="s">
        <v>918</v>
      </c>
      <c r="D93" s="59"/>
      <c r="E93" s="61" t="s">
        <v>57</v>
      </c>
      <c r="F93" s="62">
        <v>56</v>
      </c>
      <c r="G93" s="62"/>
      <c r="H93" s="62"/>
      <c r="I93" s="62"/>
      <c r="J93" s="62"/>
      <c r="K93" s="62"/>
      <c r="L93" s="62"/>
      <c r="M93" s="62"/>
      <c r="N93" s="62"/>
      <c r="O93" s="62"/>
      <c r="P93" s="62"/>
      <c r="Q93" s="62"/>
    </row>
    <row r="94" spans="1:17">
      <c r="A94" s="58">
        <v>84</v>
      </c>
      <c r="B94" s="59" t="s">
        <v>623</v>
      </c>
      <c r="C94" s="60" t="s">
        <v>919</v>
      </c>
      <c r="D94" s="59"/>
      <c r="E94" s="61" t="s">
        <v>57</v>
      </c>
      <c r="F94" s="62">
        <v>49</v>
      </c>
      <c r="G94" s="62"/>
      <c r="H94" s="62"/>
      <c r="I94" s="62"/>
      <c r="J94" s="62"/>
      <c r="K94" s="62"/>
      <c r="L94" s="62"/>
      <c r="M94" s="62"/>
      <c r="N94" s="62"/>
      <c r="O94" s="62"/>
      <c r="P94" s="62"/>
      <c r="Q94" s="62"/>
    </row>
    <row r="95" spans="1:17">
      <c r="A95" s="58">
        <v>85</v>
      </c>
      <c r="B95" s="59" t="s">
        <v>623</v>
      </c>
      <c r="C95" s="60" t="s">
        <v>920</v>
      </c>
      <c r="D95" s="59"/>
      <c r="E95" s="61" t="s">
        <v>57</v>
      </c>
      <c r="F95" s="62">
        <v>22</v>
      </c>
      <c r="G95" s="62"/>
      <c r="H95" s="62"/>
      <c r="I95" s="62"/>
      <c r="J95" s="62"/>
      <c r="K95" s="62"/>
      <c r="L95" s="62"/>
      <c r="M95" s="62"/>
      <c r="N95" s="62"/>
      <c r="O95" s="62"/>
      <c r="P95" s="62"/>
      <c r="Q95" s="62"/>
    </row>
    <row r="96" spans="1:17">
      <c r="A96" s="58">
        <v>86</v>
      </c>
      <c r="B96" s="59" t="s">
        <v>623</v>
      </c>
      <c r="C96" s="60" t="s">
        <v>921</v>
      </c>
      <c r="D96" s="59"/>
      <c r="E96" s="61" t="s">
        <v>57</v>
      </c>
      <c r="F96" s="62">
        <v>18</v>
      </c>
      <c r="G96" s="62"/>
      <c r="H96" s="62"/>
      <c r="I96" s="62"/>
      <c r="J96" s="62"/>
      <c r="K96" s="62"/>
      <c r="L96" s="62"/>
      <c r="M96" s="62"/>
      <c r="N96" s="62"/>
      <c r="O96" s="62"/>
      <c r="P96" s="62"/>
      <c r="Q96" s="62"/>
    </row>
    <row r="97" spans="1:17" ht="25.5">
      <c r="A97" s="58">
        <v>87</v>
      </c>
      <c r="B97" s="59" t="s">
        <v>623</v>
      </c>
      <c r="C97" s="60" t="s">
        <v>922</v>
      </c>
      <c r="D97" s="59"/>
      <c r="E97" s="61" t="s">
        <v>57</v>
      </c>
      <c r="F97" s="62">
        <v>2</v>
      </c>
      <c r="G97" s="62"/>
      <c r="H97" s="62"/>
      <c r="I97" s="62"/>
      <c r="J97" s="62"/>
      <c r="K97" s="62"/>
      <c r="L97" s="62"/>
      <c r="M97" s="62"/>
      <c r="N97" s="62"/>
      <c r="O97" s="62"/>
      <c r="P97" s="62"/>
      <c r="Q97" s="62"/>
    </row>
    <row r="98" spans="1:17" ht="25.5">
      <c r="A98" s="58">
        <v>88</v>
      </c>
      <c r="B98" s="59" t="s">
        <v>623</v>
      </c>
      <c r="C98" s="60" t="s">
        <v>923</v>
      </c>
      <c r="D98" s="59"/>
      <c r="E98" s="61" t="s">
        <v>57</v>
      </c>
      <c r="F98" s="62">
        <v>14</v>
      </c>
      <c r="G98" s="62"/>
      <c r="H98" s="62"/>
      <c r="I98" s="62"/>
      <c r="J98" s="62"/>
      <c r="K98" s="62"/>
      <c r="L98" s="62"/>
      <c r="M98" s="62"/>
      <c r="N98" s="62"/>
      <c r="O98" s="62"/>
      <c r="P98" s="62"/>
      <c r="Q98" s="62"/>
    </row>
    <row r="99" spans="1:17" ht="25.5">
      <c r="A99" s="58">
        <v>89</v>
      </c>
      <c r="B99" s="59" t="s">
        <v>623</v>
      </c>
      <c r="C99" s="60" t="s">
        <v>924</v>
      </c>
      <c r="D99" s="59"/>
      <c r="E99" s="61" t="s">
        <v>56</v>
      </c>
      <c r="F99" s="62">
        <v>88</v>
      </c>
      <c r="G99" s="62"/>
      <c r="H99" s="62"/>
      <c r="I99" s="62"/>
      <c r="J99" s="62"/>
      <c r="K99" s="62"/>
      <c r="L99" s="62"/>
      <c r="M99" s="62"/>
      <c r="N99" s="62"/>
      <c r="O99" s="62"/>
      <c r="P99" s="62"/>
      <c r="Q99" s="62"/>
    </row>
    <row r="100" spans="1:17" ht="25.5">
      <c r="A100" s="58">
        <v>90</v>
      </c>
      <c r="B100" s="59" t="s">
        <v>623</v>
      </c>
      <c r="C100" s="60" t="s">
        <v>925</v>
      </c>
      <c r="D100" s="59"/>
      <c r="E100" s="61" t="s">
        <v>56</v>
      </c>
      <c r="F100" s="62">
        <v>46</v>
      </c>
      <c r="G100" s="62"/>
      <c r="H100" s="62"/>
      <c r="I100" s="62"/>
      <c r="J100" s="62"/>
      <c r="K100" s="62"/>
      <c r="L100" s="62"/>
      <c r="M100" s="62"/>
      <c r="N100" s="62"/>
      <c r="O100" s="62"/>
      <c r="P100" s="62"/>
      <c r="Q100" s="62"/>
    </row>
    <row r="101" spans="1:17" ht="25.5">
      <c r="A101" s="58">
        <v>91</v>
      </c>
      <c r="B101" s="59" t="s">
        <v>623</v>
      </c>
      <c r="C101" s="60" t="s">
        <v>926</v>
      </c>
      <c r="D101" s="59"/>
      <c r="E101" s="61" t="s">
        <v>57</v>
      </c>
      <c r="F101" s="62">
        <v>2</v>
      </c>
      <c r="G101" s="62"/>
      <c r="H101" s="62"/>
      <c r="I101" s="62"/>
      <c r="J101" s="62"/>
      <c r="K101" s="62"/>
      <c r="L101" s="62"/>
      <c r="M101" s="62"/>
      <c r="N101" s="62"/>
      <c r="O101" s="62"/>
      <c r="P101" s="62"/>
      <c r="Q101" s="62"/>
    </row>
    <row r="102" spans="1:17" ht="25.5">
      <c r="A102" s="58">
        <v>92</v>
      </c>
      <c r="B102" s="59" t="s">
        <v>623</v>
      </c>
      <c r="C102" s="60" t="s">
        <v>927</v>
      </c>
      <c r="D102" s="59"/>
      <c r="E102" s="61" t="s">
        <v>57</v>
      </c>
      <c r="F102" s="62">
        <v>4</v>
      </c>
      <c r="G102" s="62"/>
      <c r="H102" s="62"/>
      <c r="I102" s="62"/>
      <c r="J102" s="62"/>
      <c r="K102" s="62"/>
      <c r="L102" s="62"/>
      <c r="M102" s="62"/>
      <c r="N102" s="62"/>
      <c r="O102" s="62"/>
      <c r="P102" s="62"/>
      <c r="Q102" s="62"/>
    </row>
    <row r="103" spans="1:17" ht="25.5">
      <c r="A103" s="58">
        <v>93</v>
      </c>
      <c r="B103" s="59" t="s">
        <v>623</v>
      </c>
      <c r="C103" s="60" t="s">
        <v>928</v>
      </c>
      <c r="D103" s="59"/>
      <c r="E103" s="61" t="s">
        <v>57</v>
      </c>
      <c r="F103" s="62">
        <v>1</v>
      </c>
      <c r="G103" s="62"/>
      <c r="H103" s="62"/>
      <c r="I103" s="62"/>
      <c r="J103" s="62"/>
      <c r="K103" s="62"/>
      <c r="L103" s="62"/>
      <c r="M103" s="62"/>
      <c r="N103" s="62"/>
      <c r="O103" s="62"/>
      <c r="P103" s="62"/>
      <c r="Q103" s="62"/>
    </row>
    <row r="104" spans="1:17" ht="25.5">
      <c r="A104" s="58">
        <v>94</v>
      </c>
      <c r="B104" s="59" t="s">
        <v>623</v>
      </c>
      <c r="C104" s="60" t="s">
        <v>929</v>
      </c>
      <c r="D104" s="59"/>
      <c r="E104" s="61" t="s">
        <v>57</v>
      </c>
      <c r="F104" s="62">
        <v>1</v>
      </c>
      <c r="G104" s="62"/>
      <c r="H104" s="62"/>
      <c r="I104" s="62"/>
      <c r="J104" s="62"/>
      <c r="K104" s="62"/>
      <c r="L104" s="62"/>
      <c r="M104" s="62"/>
      <c r="N104" s="62"/>
      <c r="O104" s="62"/>
      <c r="P104" s="62"/>
      <c r="Q104" s="62"/>
    </row>
    <row r="105" spans="1:17" ht="25.5">
      <c r="A105" s="58">
        <v>95</v>
      </c>
      <c r="B105" s="59" t="s">
        <v>623</v>
      </c>
      <c r="C105" s="60" t="s">
        <v>930</v>
      </c>
      <c r="D105" s="59"/>
      <c r="E105" s="61" t="s">
        <v>57</v>
      </c>
      <c r="F105" s="62">
        <v>2</v>
      </c>
      <c r="G105" s="62"/>
      <c r="H105" s="62"/>
      <c r="I105" s="62"/>
      <c r="J105" s="62"/>
      <c r="K105" s="62"/>
      <c r="L105" s="62"/>
      <c r="M105" s="62"/>
      <c r="N105" s="62"/>
      <c r="O105" s="62"/>
      <c r="P105" s="62"/>
      <c r="Q105" s="62"/>
    </row>
    <row r="106" spans="1:17" ht="25.5">
      <c r="A106" s="58">
        <v>96</v>
      </c>
      <c r="B106" s="59" t="s">
        <v>623</v>
      </c>
      <c r="C106" s="60" t="s">
        <v>931</v>
      </c>
      <c r="D106" s="59"/>
      <c r="E106" s="61" t="s">
        <v>57</v>
      </c>
      <c r="F106" s="62">
        <v>4</v>
      </c>
      <c r="G106" s="62"/>
      <c r="H106" s="62"/>
      <c r="I106" s="62"/>
      <c r="J106" s="62"/>
      <c r="K106" s="62"/>
      <c r="L106" s="62"/>
      <c r="M106" s="62"/>
      <c r="N106" s="62"/>
      <c r="O106" s="62"/>
      <c r="P106" s="62"/>
      <c r="Q106" s="62"/>
    </row>
    <row r="107" spans="1:17" ht="25.5">
      <c r="A107" s="58">
        <v>97</v>
      </c>
      <c r="B107" s="59" t="s">
        <v>623</v>
      </c>
      <c r="C107" s="60" t="s">
        <v>932</v>
      </c>
      <c r="D107" s="59"/>
      <c r="E107" s="61" t="s">
        <v>57</v>
      </c>
      <c r="F107" s="62">
        <v>2</v>
      </c>
      <c r="G107" s="62"/>
      <c r="H107" s="62"/>
      <c r="I107" s="62"/>
      <c r="J107" s="62"/>
      <c r="K107" s="62"/>
      <c r="L107" s="62"/>
      <c r="M107" s="62"/>
      <c r="N107" s="62"/>
      <c r="O107" s="62"/>
      <c r="P107" s="62"/>
      <c r="Q107" s="62"/>
    </row>
    <row r="108" spans="1:17" ht="25.5">
      <c r="A108" s="58">
        <v>98</v>
      </c>
      <c r="B108" s="59" t="s">
        <v>623</v>
      </c>
      <c r="C108" s="60" t="s">
        <v>933</v>
      </c>
      <c r="D108" s="59"/>
      <c r="E108" s="61" t="s">
        <v>57</v>
      </c>
      <c r="F108" s="62">
        <v>14</v>
      </c>
      <c r="G108" s="62"/>
      <c r="H108" s="62"/>
      <c r="I108" s="62"/>
      <c r="J108" s="62"/>
      <c r="K108" s="62"/>
      <c r="L108" s="62"/>
      <c r="M108" s="62"/>
      <c r="N108" s="62"/>
      <c r="O108" s="62"/>
      <c r="P108" s="62"/>
      <c r="Q108" s="62"/>
    </row>
    <row r="109" spans="1:17" ht="25.5">
      <c r="A109" s="58">
        <v>99</v>
      </c>
      <c r="B109" s="59" t="s">
        <v>623</v>
      </c>
      <c r="C109" s="60" t="s">
        <v>934</v>
      </c>
      <c r="D109" s="59"/>
      <c r="E109" s="61" t="s">
        <v>57</v>
      </c>
      <c r="F109" s="62">
        <v>12</v>
      </c>
      <c r="G109" s="62"/>
      <c r="H109" s="62"/>
      <c r="I109" s="62"/>
      <c r="J109" s="62"/>
      <c r="K109" s="62"/>
      <c r="L109" s="62"/>
      <c r="M109" s="62"/>
      <c r="N109" s="62"/>
      <c r="O109" s="62"/>
      <c r="P109" s="62"/>
      <c r="Q109" s="62"/>
    </row>
    <row r="110" spans="1:17" ht="25.5">
      <c r="A110" s="58">
        <v>100</v>
      </c>
      <c r="B110" s="59" t="s">
        <v>623</v>
      </c>
      <c r="C110" s="60" t="s">
        <v>935</v>
      </c>
      <c r="D110" s="59"/>
      <c r="E110" s="61" t="s">
        <v>57</v>
      </c>
      <c r="F110" s="62">
        <v>4</v>
      </c>
      <c r="G110" s="62"/>
      <c r="H110" s="62"/>
      <c r="I110" s="62"/>
      <c r="J110" s="62"/>
      <c r="K110" s="62"/>
      <c r="L110" s="62"/>
      <c r="M110" s="62"/>
      <c r="N110" s="62"/>
      <c r="O110" s="62"/>
      <c r="P110" s="62"/>
      <c r="Q110" s="62"/>
    </row>
    <row r="111" spans="1:17" ht="25.5">
      <c r="A111" s="58">
        <v>101</v>
      </c>
      <c r="B111" s="59" t="s">
        <v>623</v>
      </c>
      <c r="C111" s="60" t="s">
        <v>936</v>
      </c>
      <c r="D111" s="59"/>
      <c r="E111" s="61" t="s">
        <v>57</v>
      </c>
      <c r="F111" s="62">
        <v>2</v>
      </c>
      <c r="G111" s="62"/>
      <c r="H111" s="62"/>
      <c r="I111" s="62"/>
      <c r="J111" s="62"/>
      <c r="K111" s="62"/>
      <c r="L111" s="62"/>
      <c r="M111" s="62"/>
      <c r="N111" s="62"/>
      <c r="O111" s="62"/>
      <c r="P111" s="62"/>
      <c r="Q111" s="62"/>
    </row>
    <row r="112" spans="1:17" ht="25.5">
      <c r="A112" s="58">
        <v>102</v>
      </c>
      <c r="B112" s="59" t="s">
        <v>623</v>
      </c>
      <c r="C112" s="60" t="s">
        <v>937</v>
      </c>
      <c r="D112" s="59"/>
      <c r="E112" s="61" t="s">
        <v>57</v>
      </c>
      <c r="F112" s="62">
        <v>1</v>
      </c>
      <c r="G112" s="62"/>
      <c r="H112" s="62"/>
      <c r="I112" s="62"/>
      <c r="J112" s="62"/>
      <c r="K112" s="62"/>
      <c r="L112" s="62"/>
      <c r="M112" s="62"/>
      <c r="N112" s="62"/>
      <c r="O112" s="62"/>
      <c r="P112" s="62"/>
      <c r="Q112" s="62"/>
    </row>
    <row r="113" spans="1:17" ht="25.5">
      <c r="A113" s="58">
        <v>103</v>
      </c>
      <c r="B113" s="59" t="s">
        <v>623</v>
      </c>
      <c r="C113" s="60" t="s">
        <v>938</v>
      </c>
      <c r="D113" s="59"/>
      <c r="E113" s="61" t="s">
        <v>57</v>
      </c>
      <c r="F113" s="62">
        <v>2</v>
      </c>
      <c r="G113" s="62"/>
      <c r="H113" s="62"/>
      <c r="I113" s="62"/>
      <c r="J113" s="62"/>
      <c r="K113" s="62"/>
      <c r="L113" s="62"/>
      <c r="M113" s="62"/>
      <c r="N113" s="62"/>
      <c r="O113" s="62"/>
      <c r="P113" s="62"/>
      <c r="Q113" s="62"/>
    </row>
    <row r="114" spans="1:17" ht="25.5">
      <c r="A114" s="58">
        <v>104</v>
      </c>
      <c r="B114" s="59" t="s">
        <v>623</v>
      </c>
      <c r="C114" s="60" t="s">
        <v>939</v>
      </c>
      <c r="D114" s="59"/>
      <c r="E114" s="61" t="s">
        <v>57</v>
      </c>
      <c r="F114" s="62">
        <v>4</v>
      </c>
      <c r="G114" s="62"/>
      <c r="H114" s="62"/>
      <c r="I114" s="62"/>
      <c r="J114" s="62"/>
      <c r="K114" s="62"/>
      <c r="L114" s="62"/>
      <c r="M114" s="62"/>
      <c r="N114" s="62"/>
      <c r="O114" s="62"/>
      <c r="P114" s="62"/>
      <c r="Q114" s="62"/>
    </row>
    <row r="115" spans="1:17" ht="25.5">
      <c r="A115" s="58">
        <v>105</v>
      </c>
      <c r="B115" s="59" t="s">
        <v>623</v>
      </c>
      <c r="C115" s="60" t="s">
        <v>940</v>
      </c>
      <c r="D115" s="59"/>
      <c r="E115" s="61" t="s">
        <v>57</v>
      </c>
      <c r="F115" s="62">
        <v>4</v>
      </c>
      <c r="G115" s="62"/>
      <c r="H115" s="62"/>
      <c r="I115" s="62"/>
      <c r="J115" s="62"/>
      <c r="K115" s="62"/>
      <c r="L115" s="62"/>
      <c r="M115" s="62"/>
      <c r="N115" s="62"/>
      <c r="O115" s="62"/>
      <c r="P115" s="62"/>
      <c r="Q115" s="62"/>
    </row>
    <row r="116" spans="1:17" ht="25.5">
      <c r="A116" s="58">
        <v>106</v>
      </c>
      <c r="B116" s="59" t="s">
        <v>623</v>
      </c>
      <c r="C116" s="60" t="s">
        <v>941</v>
      </c>
      <c r="D116" s="59"/>
      <c r="E116" s="61" t="s">
        <v>57</v>
      </c>
      <c r="F116" s="62">
        <v>2</v>
      </c>
      <c r="G116" s="62"/>
      <c r="H116" s="62"/>
      <c r="I116" s="62"/>
      <c r="J116" s="62"/>
      <c r="K116" s="62"/>
      <c r="L116" s="62"/>
      <c r="M116" s="62"/>
      <c r="N116" s="62"/>
      <c r="O116" s="62"/>
      <c r="P116" s="62"/>
      <c r="Q116" s="62"/>
    </row>
    <row r="117" spans="1:17" ht="25.5">
      <c r="A117" s="58">
        <v>107</v>
      </c>
      <c r="B117" s="59" t="s">
        <v>623</v>
      </c>
      <c r="C117" s="60" t="s">
        <v>942</v>
      </c>
      <c r="D117" s="59"/>
      <c r="E117" s="61" t="s">
        <v>57</v>
      </c>
      <c r="F117" s="62">
        <v>1</v>
      </c>
      <c r="G117" s="62"/>
      <c r="H117" s="62"/>
      <c r="I117" s="62"/>
      <c r="J117" s="62"/>
      <c r="K117" s="62"/>
      <c r="L117" s="62"/>
      <c r="M117" s="62"/>
      <c r="N117" s="62"/>
      <c r="O117" s="62"/>
      <c r="P117" s="62"/>
      <c r="Q117" s="62"/>
    </row>
    <row r="118" spans="1:17" ht="25.5">
      <c r="A118" s="58">
        <v>108</v>
      </c>
      <c r="B118" s="59" t="s">
        <v>623</v>
      </c>
      <c r="C118" s="60" t="s">
        <v>943</v>
      </c>
      <c r="D118" s="59"/>
      <c r="E118" s="61" t="s">
        <v>57</v>
      </c>
      <c r="F118" s="62">
        <v>2</v>
      </c>
      <c r="G118" s="62"/>
      <c r="H118" s="62"/>
      <c r="I118" s="62"/>
      <c r="J118" s="62"/>
      <c r="K118" s="62"/>
      <c r="L118" s="62"/>
      <c r="M118" s="62"/>
      <c r="N118" s="62"/>
      <c r="O118" s="62"/>
      <c r="P118" s="62"/>
      <c r="Q118" s="62"/>
    </row>
    <row r="119" spans="1:17" ht="25.5">
      <c r="A119" s="58">
        <v>109</v>
      </c>
      <c r="B119" s="59" t="s">
        <v>623</v>
      </c>
      <c r="C119" s="60" t="s">
        <v>944</v>
      </c>
      <c r="D119" s="59"/>
      <c r="E119" s="61" t="s">
        <v>57</v>
      </c>
      <c r="F119" s="62">
        <v>4</v>
      </c>
      <c r="G119" s="62"/>
      <c r="H119" s="62"/>
      <c r="I119" s="62"/>
      <c r="J119" s="62"/>
      <c r="K119" s="62"/>
      <c r="L119" s="62"/>
      <c r="M119" s="62"/>
      <c r="N119" s="62"/>
      <c r="O119" s="62"/>
      <c r="P119" s="62"/>
      <c r="Q119" s="62"/>
    </row>
    <row r="120" spans="1:17" ht="25.5">
      <c r="A120" s="58">
        <v>110</v>
      </c>
      <c r="B120" s="59" t="s">
        <v>623</v>
      </c>
      <c r="C120" s="60" t="s">
        <v>945</v>
      </c>
      <c r="D120" s="59"/>
      <c r="E120" s="61" t="s">
        <v>57</v>
      </c>
      <c r="F120" s="62">
        <v>5</v>
      </c>
      <c r="G120" s="62"/>
      <c r="H120" s="62"/>
      <c r="I120" s="62"/>
      <c r="J120" s="62"/>
      <c r="K120" s="62"/>
      <c r="L120" s="62"/>
      <c r="M120" s="62"/>
      <c r="N120" s="62"/>
      <c r="O120" s="62"/>
      <c r="P120" s="62"/>
      <c r="Q120" s="62"/>
    </row>
    <row r="121" spans="1:17" ht="25.5">
      <c r="A121" s="58">
        <v>111</v>
      </c>
      <c r="B121" s="59" t="s">
        <v>623</v>
      </c>
      <c r="C121" s="60" t="s">
        <v>946</v>
      </c>
      <c r="D121" s="59"/>
      <c r="E121" s="61" t="s">
        <v>57</v>
      </c>
      <c r="F121" s="62">
        <v>1</v>
      </c>
      <c r="G121" s="62"/>
      <c r="H121" s="62"/>
      <c r="I121" s="62"/>
      <c r="J121" s="62"/>
      <c r="K121" s="62"/>
      <c r="L121" s="62"/>
      <c r="M121" s="62"/>
      <c r="N121" s="62"/>
      <c r="O121" s="62"/>
      <c r="P121" s="62"/>
      <c r="Q121" s="62"/>
    </row>
    <row r="122" spans="1:17" ht="25.5">
      <c r="A122" s="58">
        <v>112</v>
      </c>
      <c r="B122" s="59" t="s">
        <v>623</v>
      </c>
      <c r="C122" s="60" t="s">
        <v>947</v>
      </c>
      <c r="D122" s="59"/>
      <c r="E122" s="61" t="s">
        <v>57</v>
      </c>
      <c r="F122" s="62">
        <v>4</v>
      </c>
      <c r="G122" s="62"/>
      <c r="H122" s="62"/>
      <c r="I122" s="62"/>
      <c r="J122" s="62"/>
      <c r="K122" s="62"/>
      <c r="L122" s="62"/>
      <c r="M122" s="62"/>
      <c r="N122" s="62"/>
      <c r="O122" s="62"/>
      <c r="P122" s="62"/>
      <c r="Q122" s="62"/>
    </row>
    <row r="123" spans="1:17" ht="25.5">
      <c r="A123" s="58">
        <v>113</v>
      </c>
      <c r="B123" s="59" t="s">
        <v>623</v>
      </c>
      <c r="C123" s="60" t="s">
        <v>948</v>
      </c>
      <c r="D123" s="59"/>
      <c r="E123" s="61" t="s">
        <v>57</v>
      </c>
      <c r="F123" s="62">
        <v>1</v>
      </c>
      <c r="G123" s="62"/>
      <c r="H123" s="62"/>
      <c r="I123" s="62"/>
      <c r="J123" s="62"/>
      <c r="K123" s="62"/>
      <c r="L123" s="62"/>
      <c r="M123" s="62"/>
      <c r="N123" s="62"/>
      <c r="O123" s="62"/>
      <c r="P123" s="62"/>
      <c r="Q123" s="62"/>
    </row>
    <row r="124" spans="1:17" ht="25.5">
      <c r="A124" s="58">
        <v>114</v>
      </c>
      <c r="B124" s="59" t="s">
        <v>623</v>
      </c>
      <c r="C124" s="60" t="s">
        <v>949</v>
      </c>
      <c r="D124" s="59"/>
      <c r="E124" s="61" t="s">
        <v>57</v>
      </c>
      <c r="F124" s="62">
        <v>1</v>
      </c>
      <c r="G124" s="62"/>
      <c r="H124" s="62"/>
      <c r="I124" s="62"/>
      <c r="J124" s="62"/>
      <c r="K124" s="62"/>
      <c r="L124" s="62"/>
      <c r="M124" s="62"/>
      <c r="N124" s="62"/>
      <c r="O124" s="62"/>
      <c r="P124" s="62"/>
      <c r="Q124" s="62"/>
    </row>
    <row r="125" spans="1:17" ht="25.5">
      <c r="A125" s="58">
        <v>115</v>
      </c>
      <c r="B125" s="59" t="s">
        <v>623</v>
      </c>
      <c r="C125" s="60" t="s">
        <v>950</v>
      </c>
      <c r="D125" s="59"/>
      <c r="E125" s="61" t="s">
        <v>57</v>
      </c>
      <c r="F125" s="62">
        <v>1</v>
      </c>
      <c r="G125" s="62"/>
      <c r="H125" s="62"/>
      <c r="I125" s="62"/>
      <c r="J125" s="62"/>
      <c r="K125" s="62"/>
      <c r="L125" s="62"/>
      <c r="M125" s="62"/>
      <c r="N125" s="62"/>
      <c r="O125" s="62"/>
      <c r="P125" s="62"/>
      <c r="Q125" s="62"/>
    </row>
    <row r="126" spans="1:17" ht="25.5">
      <c r="A126" s="58">
        <v>116</v>
      </c>
      <c r="B126" s="59" t="s">
        <v>623</v>
      </c>
      <c r="C126" s="60" t="s">
        <v>951</v>
      </c>
      <c r="D126" s="59"/>
      <c r="E126" s="61" t="s">
        <v>57</v>
      </c>
      <c r="F126" s="62">
        <v>1</v>
      </c>
      <c r="G126" s="62"/>
      <c r="H126" s="62"/>
      <c r="I126" s="62"/>
      <c r="J126" s="62"/>
      <c r="K126" s="62"/>
      <c r="L126" s="62"/>
      <c r="M126" s="62"/>
      <c r="N126" s="62"/>
      <c r="O126" s="62"/>
      <c r="P126" s="62"/>
      <c r="Q126" s="62"/>
    </row>
    <row r="127" spans="1:17" ht="25.5">
      <c r="A127" s="58">
        <v>117</v>
      </c>
      <c r="B127" s="59" t="s">
        <v>623</v>
      </c>
      <c r="C127" s="60" t="s">
        <v>952</v>
      </c>
      <c r="D127" s="59"/>
      <c r="E127" s="61" t="s">
        <v>57</v>
      </c>
      <c r="F127" s="62">
        <v>1</v>
      </c>
      <c r="G127" s="62"/>
      <c r="H127" s="62"/>
      <c r="I127" s="62"/>
      <c r="J127" s="62"/>
      <c r="K127" s="62"/>
      <c r="L127" s="62"/>
      <c r="M127" s="62"/>
      <c r="N127" s="62"/>
      <c r="O127" s="62"/>
      <c r="P127" s="62"/>
      <c r="Q127" s="62"/>
    </row>
    <row r="128" spans="1:17" ht="25.5">
      <c r="A128" s="58">
        <v>118</v>
      </c>
      <c r="B128" s="59" t="s">
        <v>623</v>
      </c>
      <c r="C128" s="60" t="s">
        <v>953</v>
      </c>
      <c r="D128" s="59"/>
      <c r="E128" s="61" t="s">
        <v>57</v>
      </c>
      <c r="F128" s="62">
        <v>1</v>
      </c>
      <c r="G128" s="62"/>
      <c r="H128" s="62"/>
      <c r="I128" s="62"/>
      <c r="J128" s="62"/>
      <c r="K128" s="62"/>
      <c r="L128" s="62"/>
      <c r="M128" s="62"/>
      <c r="N128" s="62"/>
      <c r="O128" s="62"/>
      <c r="P128" s="62"/>
      <c r="Q128" s="62"/>
    </row>
    <row r="129" spans="1:17" ht="25.5">
      <c r="A129" s="58">
        <v>119</v>
      </c>
      <c r="B129" s="59" t="s">
        <v>623</v>
      </c>
      <c r="C129" s="60" t="s">
        <v>954</v>
      </c>
      <c r="D129" s="59"/>
      <c r="E129" s="61" t="s">
        <v>57</v>
      </c>
      <c r="F129" s="62">
        <v>1</v>
      </c>
      <c r="G129" s="62"/>
      <c r="H129" s="62"/>
      <c r="I129" s="62"/>
      <c r="J129" s="62"/>
      <c r="K129" s="62"/>
      <c r="L129" s="62"/>
      <c r="M129" s="62"/>
      <c r="N129" s="62"/>
      <c r="O129" s="62"/>
      <c r="P129" s="62"/>
      <c r="Q129" s="62"/>
    </row>
    <row r="130" spans="1:17" ht="25.5">
      <c r="A130" s="58">
        <v>120</v>
      </c>
      <c r="B130" s="59" t="s">
        <v>623</v>
      </c>
      <c r="C130" s="60" t="s">
        <v>955</v>
      </c>
      <c r="D130" s="59"/>
      <c r="E130" s="61" t="s">
        <v>57</v>
      </c>
      <c r="F130" s="62">
        <v>1</v>
      </c>
      <c r="G130" s="62"/>
      <c r="H130" s="62"/>
      <c r="I130" s="62"/>
      <c r="J130" s="62"/>
      <c r="K130" s="62"/>
      <c r="L130" s="62"/>
      <c r="M130" s="62"/>
      <c r="N130" s="62"/>
      <c r="O130" s="62"/>
      <c r="P130" s="62"/>
      <c r="Q130" s="62"/>
    </row>
    <row r="131" spans="1:17" ht="25.5">
      <c r="A131" s="58">
        <v>121</v>
      </c>
      <c r="B131" s="59" t="s">
        <v>623</v>
      </c>
      <c r="C131" s="60" t="s">
        <v>956</v>
      </c>
      <c r="D131" s="59"/>
      <c r="E131" s="61" t="s">
        <v>57</v>
      </c>
      <c r="F131" s="62">
        <v>1</v>
      </c>
      <c r="G131" s="62"/>
      <c r="H131" s="62"/>
      <c r="I131" s="62"/>
      <c r="J131" s="62"/>
      <c r="K131" s="62"/>
      <c r="L131" s="62"/>
      <c r="M131" s="62"/>
      <c r="N131" s="62"/>
      <c r="O131" s="62"/>
      <c r="P131" s="62"/>
      <c r="Q131" s="62"/>
    </row>
    <row r="132" spans="1:17" ht="25.5">
      <c r="A132" s="58">
        <v>122</v>
      </c>
      <c r="B132" s="59" t="s">
        <v>623</v>
      </c>
      <c r="C132" s="60" t="s">
        <v>957</v>
      </c>
      <c r="D132" s="59"/>
      <c r="E132" s="61" t="s">
        <v>57</v>
      </c>
      <c r="F132" s="62">
        <v>1</v>
      </c>
      <c r="G132" s="62"/>
      <c r="H132" s="62"/>
      <c r="I132" s="62"/>
      <c r="J132" s="62"/>
      <c r="K132" s="62"/>
      <c r="L132" s="62"/>
      <c r="M132" s="62"/>
      <c r="N132" s="62"/>
      <c r="O132" s="62"/>
      <c r="P132" s="62"/>
      <c r="Q132" s="62"/>
    </row>
    <row r="133" spans="1:17" ht="25.5">
      <c r="A133" s="58">
        <v>123</v>
      </c>
      <c r="B133" s="59" t="s">
        <v>623</v>
      </c>
      <c r="C133" s="60" t="s">
        <v>958</v>
      </c>
      <c r="D133" s="59"/>
      <c r="E133" s="61" t="s">
        <v>57</v>
      </c>
      <c r="F133" s="62">
        <v>5</v>
      </c>
      <c r="G133" s="62"/>
      <c r="H133" s="62"/>
      <c r="I133" s="62"/>
      <c r="J133" s="62"/>
      <c r="K133" s="62"/>
      <c r="L133" s="62"/>
      <c r="M133" s="62"/>
      <c r="N133" s="62"/>
      <c r="O133" s="62"/>
      <c r="P133" s="62"/>
      <c r="Q133" s="62"/>
    </row>
    <row r="134" spans="1:17" ht="25.5">
      <c r="A134" s="58">
        <v>124</v>
      </c>
      <c r="B134" s="59" t="s">
        <v>623</v>
      </c>
      <c r="C134" s="60" t="s">
        <v>959</v>
      </c>
      <c r="D134" s="59"/>
      <c r="E134" s="61" t="s">
        <v>57</v>
      </c>
      <c r="F134" s="62">
        <v>2</v>
      </c>
      <c r="G134" s="62"/>
      <c r="H134" s="62"/>
      <c r="I134" s="62"/>
      <c r="J134" s="62"/>
      <c r="K134" s="62"/>
      <c r="L134" s="62"/>
      <c r="M134" s="62"/>
      <c r="N134" s="62"/>
      <c r="O134" s="62"/>
      <c r="P134" s="62"/>
      <c r="Q134" s="62"/>
    </row>
    <row r="135" spans="1:17" ht="25.5">
      <c r="A135" s="58">
        <v>125</v>
      </c>
      <c r="B135" s="59" t="s">
        <v>623</v>
      </c>
      <c r="C135" s="60" t="s">
        <v>960</v>
      </c>
      <c r="D135" s="59"/>
      <c r="E135" s="61" t="s">
        <v>57</v>
      </c>
      <c r="F135" s="62">
        <v>1</v>
      </c>
      <c r="G135" s="62"/>
      <c r="H135" s="62"/>
      <c r="I135" s="62"/>
      <c r="J135" s="62"/>
      <c r="K135" s="62"/>
      <c r="L135" s="62"/>
      <c r="M135" s="62"/>
      <c r="N135" s="62"/>
      <c r="O135" s="62"/>
      <c r="P135" s="62"/>
      <c r="Q135" s="62"/>
    </row>
    <row r="136" spans="1:17" ht="25.5">
      <c r="A136" s="58">
        <v>126</v>
      </c>
      <c r="B136" s="59" t="s">
        <v>623</v>
      </c>
      <c r="C136" s="60" t="s">
        <v>961</v>
      </c>
      <c r="D136" s="59"/>
      <c r="E136" s="61" t="s">
        <v>57</v>
      </c>
      <c r="F136" s="62">
        <v>1</v>
      </c>
      <c r="G136" s="62"/>
      <c r="H136" s="62"/>
      <c r="I136" s="62"/>
      <c r="J136" s="62"/>
      <c r="K136" s="62"/>
      <c r="L136" s="62"/>
      <c r="M136" s="62"/>
      <c r="N136" s="62"/>
      <c r="O136" s="62"/>
      <c r="P136" s="62"/>
      <c r="Q136" s="62"/>
    </row>
    <row r="137" spans="1:17" ht="25.5">
      <c r="A137" s="58">
        <v>127</v>
      </c>
      <c r="B137" s="59" t="s">
        <v>623</v>
      </c>
      <c r="C137" s="60" t="s">
        <v>962</v>
      </c>
      <c r="D137" s="59"/>
      <c r="E137" s="61" t="s">
        <v>57</v>
      </c>
      <c r="F137" s="62">
        <v>2</v>
      </c>
      <c r="G137" s="62"/>
      <c r="H137" s="62"/>
      <c r="I137" s="62"/>
      <c r="J137" s="62"/>
      <c r="K137" s="62"/>
      <c r="L137" s="62"/>
      <c r="M137" s="62"/>
      <c r="N137" s="62"/>
      <c r="O137" s="62"/>
      <c r="P137" s="62"/>
      <c r="Q137" s="62"/>
    </row>
    <row r="138" spans="1:17" ht="38.25">
      <c r="A138" s="58">
        <v>128</v>
      </c>
      <c r="B138" s="59" t="s">
        <v>623</v>
      </c>
      <c r="C138" s="60" t="s">
        <v>963</v>
      </c>
      <c r="D138" s="59"/>
      <c r="E138" s="61" t="s">
        <v>57</v>
      </c>
      <c r="F138" s="62">
        <v>1</v>
      </c>
      <c r="G138" s="62"/>
      <c r="H138" s="62"/>
      <c r="I138" s="62"/>
      <c r="J138" s="62"/>
      <c r="K138" s="62"/>
      <c r="L138" s="62"/>
      <c r="M138" s="62"/>
      <c r="N138" s="62"/>
      <c r="O138" s="62"/>
      <c r="P138" s="62"/>
      <c r="Q138" s="62"/>
    </row>
    <row r="139" spans="1:17" ht="25.5">
      <c r="A139" s="58">
        <v>129</v>
      </c>
      <c r="B139" s="59" t="s">
        <v>623</v>
      </c>
      <c r="C139" s="60" t="s">
        <v>964</v>
      </c>
      <c r="D139" s="59"/>
      <c r="E139" s="61" t="s">
        <v>57</v>
      </c>
      <c r="F139" s="62">
        <v>2</v>
      </c>
      <c r="G139" s="62"/>
      <c r="H139" s="62"/>
      <c r="I139" s="62"/>
      <c r="J139" s="62"/>
      <c r="K139" s="62"/>
      <c r="L139" s="62"/>
      <c r="M139" s="62"/>
      <c r="N139" s="62"/>
      <c r="O139" s="62"/>
      <c r="P139" s="62"/>
      <c r="Q139" s="62"/>
    </row>
    <row r="140" spans="1:17" ht="25.5">
      <c r="A140" s="58">
        <v>130</v>
      </c>
      <c r="B140" s="59" t="s">
        <v>623</v>
      </c>
      <c r="C140" s="60" t="s">
        <v>965</v>
      </c>
      <c r="D140" s="59"/>
      <c r="E140" s="61" t="s">
        <v>57</v>
      </c>
      <c r="F140" s="62">
        <v>4</v>
      </c>
      <c r="G140" s="62"/>
      <c r="H140" s="62"/>
      <c r="I140" s="62"/>
      <c r="J140" s="62"/>
      <c r="K140" s="62"/>
      <c r="L140" s="62"/>
      <c r="M140" s="62"/>
      <c r="N140" s="62"/>
      <c r="O140" s="62"/>
      <c r="P140" s="62"/>
      <c r="Q140" s="62"/>
    </row>
    <row r="141" spans="1:17" ht="25.5">
      <c r="A141" s="58">
        <v>131</v>
      </c>
      <c r="B141" s="59" t="s">
        <v>623</v>
      </c>
      <c r="C141" s="60" t="s">
        <v>966</v>
      </c>
      <c r="D141" s="59"/>
      <c r="E141" s="61" t="s">
        <v>57</v>
      </c>
      <c r="F141" s="62">
        <v>4</v>
      </c>
      <c r="G141" s="62"/>
      <c r="H141" s="62"/>
      <c r="I141" s="62"/>
      <c r="J141" s="62"/>
      <c r="K141" s="62"/>
      <c r="L141" s="62"/>
      <c r="M141" s="62"/>
      <c r="N141" s="62"/>
      <c r="O141" s="62"/>
      <c r="P141" s="62"/>
      <c r="Q141" s="62"/>
    </row>
    <row r="142" spans="1:17" ht="25.5">
      <c r="A142" s="58">
        <v>132</v>
      </c>
      <c r="B142" s="59" t="s">
        <v>623</v>
      </c>
      <c r="C142" s="60" t="s">
        <v>967</v>
      </c>
      <c r="D142" s="59"/>
      <c r="E142" s="61" t="s">
        <v>57</v>
      </c>
      <c r="F142" s="62">
        <v>1</v>
      </c>
      <c r="G142" s="62"/>
      <c r="H142" s="62"/>
      <c r="I142" s="62"/>
      <c r="J142" s="62"/>
      <c r="K142" s="62"/>
      <c r="L142" s="62"/>
      <c r="M142" s="62"/>
      <c r="N142" s="62"/>
      <c r="O142" s="62"/>
      <c r="P142" s="62"/>
      <c r="Q142" s="62"/>
    </row>
    <row r="143" spans="1:17" ht="25.5">
      <c r="A143" s="58">
        <v>133</v>
      </c>
      <c r="B143" s="59" t="s">
        <v>623</v>
      </c>
      <c r="C143" s="60" t="s">
        <v>968</v>
      </c>
      <c r="D143" s="59"/>
      <c r="E143" s="61" t="s">
        <v>57</v>
      </c>
      <c r="F143" s="62">
        <v>3</v>
      </c>
      <c r="G143" s="62"/>
      <c r="H143" s="62"/>
      <c r="I143" s="62"/>
      <c r="J143" s="62"/>
      <c r="K143" s="62"/>
      <c r="L143" s="62"/>
      <c r="M143" s="62"/>
      <c r="N143" s="62"/>
      <c r="O143" s="62"/>
      <c r="P143" s="62"/>
      <c r="Q143" s="62"/>
    </row>
    <row r="144" spans="1:17">
      <c r="A144" s="58">
        <v>134</v>
      </c>
      <c r="B144" s="59" t="s">
        <v>623</v>
      </c>
      <c r="C144" s="60" t="s">
        <v>969</v>
      </c>
      <c r="D144" s="59"/>
      <c r="E144" s="61" t="s">
        <v>55</v>
      </c>
      <c r="F144" s="62">
        <v>2</v>
      </c>
      <c r="G144" s="62"/>
      <c r="H144" s="62"/>
      <c r="I144" s="62"/>
      <c r="J144" s="62"/>
      <c r="K144" s="62"/>
      <c r="L144" s="62"/>
      <c r="M144" s="62"/>
      <c r="N144" s="62"/>
      <c r="O144" s="62"/>
      <c r="P144" s="62"/>
      <c r="Q144" s="62"/>
    </row>
    <row r="145" spans="1:17">
      <c r="A145" s="58">
        <v>135</v>
      </c>
      <c r="B145" s="59" t="s">
        <v>623</v>
      </c>
      <c r="C145" s="60" t="s">
        <v>970</v>
      </c>
      <c r="D145" s="59"/>
      <c r="E145" s="61" t="s">
        <v>55</v>
      </c>
      <c r="F145" s="62">
        <v>1</v>
      </c>
      <c r="G145" s="62"/>
      <c r="H145" s="62"/>
      <c r="I145" s="62"/>
      <c r="J145" s="62"/>
      <c r="K145" s="62"/>
      <c r="L145" s="62"/>
      <c r="M145" s="62"/>
      <c r="N145" s="62"/>
      <c r="O145" s="62"/>
      <c r="P145" s="62"/>
      <c r="Q145" s="62"/>
    </row>
    <row r="146" spans="1:17">
      <c r="A146" s="58">
        <v>136</v>
      </c>
      <c r="B146" s="59" t="s">
        <v>623</v>
      </c>
      <c r="C146" s="60" t="s">
        <v>971</v>
      </c>
      <c r="D146" s="59"/>
      <c r="E146" s="61" t="s">
        <v>55</v>
      </c>
      <c r="F146" s="62">
        <v>43</v>
      </c>
      <c r="G146" s="62"/>
      <c r="H146" s="62"/>
      <c r="I146" s="62"/>
      <c r="J146" s="62"/>
      <c r="K146" s="62"/>
      <c r="L146" s="62"/>
      <c r="M146" s="62"/>
      <c r="N146" s="62"/>
      <c r="O146" s="62"/>
      <c r="P146" s="62"/>
      <c r="Q146" s="62"/>
    </row>
    <row r="147" spans="1:17">
      <c r="A147" s="58">
        <v>137</v>
      </c>
      <c r="B147" s="59" t="s">
        <v>623</v>
      </c>
      <c r="C147" s="60" t="s">
        <v>972</v>
      </c>
      <c r="D147" s="59"/>
      <c r="E147" s="61" t="s">
        <v>55</v>
      </c>
      <c r="F147" s="62">
        <v>14</v>
      </c>
      <c r="G147" s="62"/>
      <c r="H147" s="62"/>
      <c r="I147" s="62"/>
      <c r="J147" s="62"/>
      <c r="K147" s="62"/>
      <c r="L147" s="62"/>
      <c r="M147" s="62"/>
      <c r="N147" s="62"/>
      <c r="O147" s="62"/>
      <c r="P147" s="62"/>
      <c r="Q147" s="62"/>
    </row>
    <row r="148" spans="1:17">
      <c r="A148" s="58">
        <v>138</v>
      </c>
      <c r="B148" s="59" t="s">
        <v>623</v>
      </c>
      <c r="C148" s="60" t="s">
        <v>973</v>
      </c>
      <c r="D148" s="59"/>
      <c r="E148" s="61" t="s">
        <v>55</v>
      </c>
      <c r="F148" s="62">
        <v>3</v>
      </c>
      <c r="G148" s="62"/>
      <c r="H148" s="62"/>
      <c r="I148" s="62"/>
      <c r="J148" s="62"/>
      <c r="K148" s="62"/>
      <c r="L148" s="62"/>
      <c r="M148" s="62"/>
      <c r="N148" s="62"/>
      <c r="O148" s="62"/>
      <c r="P148" s="62"/>
      <c r="Q148" s="62"/>
    </row>
    <row r="149" spans="1:17">
      <c r="A149" s="58">
        <v>139</v>
      </c>
      <c r="B149" s="59" t="s">
        <v>623</v>
      </c>
      <c r="C149" s="60" t="s">
        <v>974</v>
      </c>
      <c r="D149" s="59"/>
      <c r="E149" s="61" t="s">
        <v>55</v>
      </c>
      <c r="F149" s="62">
        <v>1</v>
      </c>
      <c r="G149" s="62"/>
      <c r="H149" s="62"/>
      <c r="I149" s="62"/>
      <c r="J149" s="62"/>
      <c r="K149" s="62"/>
      <c r="L149" s="62"/>
      <c r="M149" s="62"/>
      <c r="N149" s="62"/>
      <c r="O149" s="62"/>
      <c r="P149" s="62"/>
      <c r="Q149" s="62"/>
    </row>
    <row r="150" spans="1:17">
      <c r="A150" s="58">
        <v>140</v>
      </c>
      <c r="B150" s="59" t="s">
        <v>623</v>
      </c>
      <c r="C150" s="60" t="s">
        <v>975</v>
      </c>
      <c r="D150" s="59"/>
      <c r="E150" s="61" t="s">
        <v>55</v>
      </c>
      <c r="F150" s="62">
        <v>57</v>
      </c>
      <c r="G150" s="62"/>
      <c r="H150" s="62"/>
      <c r="I150" s="62"/>
      <c r="J150" s="62"/>
      <c r="K150" s="62"/>
      <c r="L150" s="62"/>
      <c r="M150" s="62"/>
      <c r="N150" s="62"/>
      <c r="O150" s="62"/>
      <c r="P150" s="62"/>
      <c r="Q150" s="62"/>
    </row>
    <row r="151" spans="1:17">
      <c r="A151" s="58">
        <v>141</v>
      </c>
      <c r="B151" s="59" t="s">
        <v>623</v>
      </c>
      <c r="C151" s="60" t="s">
        <v>976</v>
      </c>
      <c r="D151" s="59"/>
      <c r="E151" s="61" t="s">
        <v>55</v>
      </c>
      <c r="F151" s="62">
        <v>54</v>
      </c>
      <c r="G151" s="62"/>
      <c r="H151" s="62"/>
      <c r="I151" s="62"/>
      <c r="J151" s="62"/>
      <c r="K151" s="62"/>
      <c r="L151" s="62"/>
      <c r="M151" s="62"/>
      <c r="N151" s="62"/>
      <c r="O151" s="62"/>
      <c r="P151" s="62"/>
      <c r="Q151" s="62"/>
    </row>
    <row r="152" spans="1:17">
      <c r="A152" s="58">
        <v>142</v>
      </c>
      <c r="B152" s="59" t="s">
        <v>623</v>
      </c>
      <c r="C152" s="60" t="s">
        <v>977</v>
      </c>
      <c r="D152" s="59"/>
      <c r="E152" s="61" t="s">
        <v>55</v>
      </c>
      <c r="F152" s="62">
        <v>2</v>
      </c>
      <c r="G152" s="62"/>
      <c r="H152" s="62"/>
      <c r="I152" s="62"/>
      <c r="J152" s="62"/>
      <c r="K152" s="62"/>
      <c r="L152" s="62"/>
      <c r="M152" s="62"/>
      <c r="N152" s="62"/>
      <c r="O152" s="62"/>
      <c r="P152" s="62"/>
      <c r="Q152" s="62"/>
    </row>
    <row r="153" spans="1:17">
      <c r="A153" s="58">
        <v>143</v>
      </c>
      <c r="B153" s="59" t="s">
        <v>623</v>
      </c>
      <c r="C153" s="60" t="s">
        <v>978</v>
      </c>
      <c r="D153" s="59"/>
      <c r="E153" s="61" t="s">
        <v>55</v>
      </c>
      <c r="F153" s="62">
        <v>2</v>
      </c>
      <c r="G153" s="62"/>
      <c r="H153" s="62"/>
      <c r="I153" s="62"/>
      <c r="J153" s="62"/>
      <c r="K153" s="62"/>
      <c r="L153" s="62"/>
      <c r="M153" s="62"/>
      <c r="N153" s="62"/>
      <c r="O153" s="62"/>
      <c r="P153" s="62"/>
      <c r="Q153" s="62"/>
    </row>
    <row r="154" spans="1:17">
      <c r="A154" s="58">
        <v>144</v>
      </c>
      <c r="B154" s="59" t="s">
        <v>623</v>
      </c>
      <c r="C154" s="60" t="s">
        <v>979</v>
      </c>
      <c r="D154" s="59"/>
      <c r="E154" s="61" t="s">
        <v>55</v>
      </c>
      <c r="F154" s="62">
        <v>6</v>
      </c>
      <c r="G154" s="62"/>
      <c r="H154" s="62"/>
      <c r="I154" s="62"/>
      <c r="J154" s="62"/>
      <c r="K154" s="62"/>
      <c r="L154" s="62"/>
      <c r="M154" s="62"/>
      <c r="N154" s="62"/>
      <c r="O154" s="62"/>
      <c r="P154" s="62"/>
      <c r="Q154" s="62"/>
    </row>
    <row r="155" spans="1:17">
      <c r="A155" s="58">
        <v>145</v>
      </c>
      <c r="B155" s="59" t="s">
        <v>623</v>
      </c>
      <c r="C155" s="60" t="s">
        <v>980</v>
      </c>
      <c r="D155" s="59"/>
      <c r="E155" s="61" t="s">
        <v>55</v>
      </c>
      <c r="F155" s="62">
        <v>8</v>
      </c>
      <c r="G155" s="62"/>
      <c r="H155" s="62"/>
      <c r="I155" s="62"/>
      <c r="J155" s="62"/>
      <c r="K155" s="62"/>
      <c r="L155" s="62"/>
      <c r="M155" s="62"/>
      <c r="N155" s="62"/>
      <c r="O155" s="62"/>
      <c r="P155" s="62"/>
      <c r="Q155" s="62"/>
    </row>
    <row r="156" spans="1:17">
      <c r="A156" s="58">
        <v>146</v>
      </c>
      <c r="B156" s="59" t="s">
        <v>623</v>
      </c>
      <c r="C156" s="60" t="s">
        <v>981</v>
      </c>
      <c r="D156" s="59"/>
      <c r="E156" s="61" t="s">
        <v>55</v>
      </c>
      <c r="F156" s="62">
        <v>2</v>
      </c>
      <c r="G156" s="62"/>
      <c r="H156" s="62"/>
      <c r="I156" s="62"/>
      <c r="J156" s="62"/>
      <c r="K156" s="62"/>
      <c r="L156" s="62"/>
      <c r="M156" s="62"/>
      <c r="N156" s="62"/>
      <c r="O156" s="62"/>
      <c r="P156" s="62"/>
      <c r="Q156" s="62"/>
    </row>
    <row r="157" spans="1:17">
      <c r="A157" s="58" t="s">
        <v>28</v>
      </c>
      <c r="B157" s="59"/>
      <c r="C157" s="60" t="s">
        <v>28</v>
      </c>
      <c r="D157" s="59"/>
      <c r="E157" s="61"/>
      <c r="F157" s="62">
        <v>0</v>
      </c>
      <c r="G157" s="62"/>
      <c r="H157" s="62"/>
      <c r="I157" s="62"/>
      <c r="J157" s="62"/>
      <c r="K157" s="62"/>
      <c r="L157" s="62"/>
      <c r="M157" s="62"/>
      <c r="N157" s="62"/>
      <c r="O157" s="62"/>
      <c r="P157" s="62"/>
      <c r="Q157" s="62"/>
    </row>
    <row r="158" spans="1:17">
      <c r="A158" s="58" t="s">
        <v>28</v>
      </c>
      <c r="B158" s="59"/>
      <c r="C158" s="72" t="s">
        <v>982</v>
      </c>
      <c r="D158" s="59"/>
      <c r="E158" s="61"/>
      <c r="F158" s="62">
        <v>0</v>
      </c>
      <c r="G158" s="62"/>
      <c r="H158" s="62"/>
      <c r="I158" s="62"/>
      <c r="J158" s="62"/>
      <c r="K158" s="62"/>
      <c r="L158" s="62"/>
      <c r="M158" s="62"/>
      <c r="N158" s="62"/>
      <c r="O158" s="62"/>
      <c r="P158" s="62"/>
      <c r="Q158" s="62"/>
    </row>
    <row r="159" spans="1:17" ht="140.25">
      <c r="A159" s="58">
        <v>147</v>
      </c>
      <c r="B159" s="59" t="s">
        <v>623</v>
      </c>
      <c r="C159" s="144" t="s">
        <v>2669</v>
      </c>
      <c r="D159" s="59"/>
      <c r="E159" s="61" t="s">
        <v>59</v>
      </c>
      <c r="F159" s="62">
        <v>1</v>
      </c>
      <c r="G159" s="62"/>
      <c r="H159" s="62"/>
      <c r="I159" s="62"/>
      <c r="J159" s="62"/>
      <c r="K159" s="62"/>
      <c r="L159" s="62"/>
      <c r="M159" s="62"/>
      <c r="N159" s="62"/>
      <c r="O159" s="62"/>
      <c r="P159" s="62"/>
      <c r="Q159" s="62"/>
    </row>
    <row r="160" spans="1:17" ht="25.5">
      <c r="A160" s="58">
        <v>148</v>
      </c>
      <c r="B160" s="59" t="s">
        <v>623</v>
      </c>
      <c r="C160" s="60" t="s">
        <v>837</v>
      </c>
      <c r="D160" s="59"/>
      <c r="E160" s="61" t="s">
        <v>57</v>
      </c>
      <c r="F160" s="62">
        <v>1</v>
      </c>
      <c r="G160" s="62"/>
      <c r="H160" s="62"/>
      <c r="I160" s="62"/>
      <c r="J160" s="62"/>
      <c r="K160" s="62"/>
      <c r="L160" s="62"/>
      <c r="M160" s="62"/>
      <c r="N160" s="62"/>
      <c r="O160" s="62"/>
      <c r="P160" s="62"/>
      <c r="Q160" s="62"/>
    </row>
    <row r="161" spans="1:17">
      <c r="A161" s="58">
        <v>149</v>
      </c>
      <c r="B161" s="59" t="s">
        <v>623</v>
      </c>
      <c r="C161" s="60" t="s">
        <v>838</v>
      </c>
      <c r="D161" s="59"/>
      <c r="E161" s="61" t="s">
        <v>57</v>
      </c>
      <c r="F161" s="62">
        <v>1</v>
      </c>
      <c r="G161" s="62"/>
      <c r="H161" s="62"/>
      <c r="I161" s="62"/>
      <c r="J161" s="62"/>
      <c r="K161" s="62"/>
      <c r="L161" s="62"/>
      <c r="M161" s="62"/>
      <c r="N161" s="62"/>
      <c r="O161" s="62"/>
      <c r="P161" s="62"/>
      <c r="Q161" s="62"/>
    </row>
    <row r="162" spans="1:17">
      <c r="A162" s="58">
        <v>150</v>
      </c>
      <c r="B162" s="59" t="s">
        <v>623</v>
      </c>
      <c r="C162" s="60" t="s">
        <v>983</v>
      </c>
      <c r="D162" s="59"/>
      <c r="E162" s="61" t="s">
        <v>57</v>
      </c>
      <c r="F162" s="62">
        <v>2</v>
      </c>
      <c r="G162" s="62"/>
      <c r="H162" s="62"/>
      <c r="I162" s="62"/>
      <c r="J162" s="62"/>
      <c r="K162" s="62"/>
      <c r="L162" s="62"/>
      <c r="M162" s="62"/>
      <c r="N162" s="62"/>
      <c r="O162" s="62"/>
      <c r="P162" s="62"/>
      <c r="Q162" s="62"/>
    </row>
    <row r="163" spans="1:17">
      <c r="A163" s="58">
        <v>151</v>
      </c>
      <c r="B163" s="59" t="s">
        <v>623</v>
      </c>
      <c r="C163" s="60" t="s">
        <v>844</v>
      </c>
      <c r="D163" s="59"/>
      <c r="E163" s="61" t="s">
        <v>57</v>
      </c>
      <c r="F163" s="62">
        <v>1</v>
      </c>
      <c r="G163" s="62"/>
      <c r="H163" s="62"/>
      <c r="I163" s="62"/>
      <c r="J163" s="62"/>
      <c r="K163" s="62"/>
      <c r="L163" s="62"/>
      <c r="M163" s="62"/>
      <c r="N163" s="62"/>
      <c r="O163" s="62"/>
      <c r="P163" s="62"/>
      <c r="Q163" s="62"/>
    </row>
    <row r="164" spans="1:17">
      <c r="A164" s="58">
        <v>152</v>
      </c>
      <c r="B164" s="59" t="s">
        <v>623</v>
      </c>
      <c r="C164" s="60" t="s">
        <v>845</v>
      </c>
      <c r="D164" s="59"/>
      <c r="E164" s="61" t="s">
        <v>57</v>
      </c>
      <c r="F164" s="62">
        <v>1</v>
      </c>
      <c r="G164" s="62"/>
      <c r="H164" s="62"/>
      <c r="I164" s="62"/>
      <c r="J164" s="62"/>
      <c r="K164" s="62"/>
      <c r="L164" s="62"/>
      <c r="M164" s="62"/>
      <c r="N164" s="62"/>
      <c r="O164" s="62"/>
      <c r="P164" s="62"/>
      <c r="Q164" s="62"/>
    </row>
    <row r="165" spans="1:17">
      <c r="A165" s="58">
        <v>153</v>
      </c>
      <c r="B165" s="59" t="s">
        <v>623</v>
      </c>
      <c r="C165" s="60" t="s">
        <v>846</v>
      </c>
      <c r="D165" s="59"/>
      <c r="E165" s="61" t="s">
        <v>57</v>
      </c>
      <c r="F165" s="62">
        <v>2</v>
      </c>
      <c r="G165" s="62"/>
      <c r="H165" s="62"/>
      <c r="I165" s="62"/>
      <c r="J165" s="62"/>
      <c r="K165" s="62"/>
      <c r="L165" s="62"/>
      <c r="M165" s="62"/>
      <c r="N165" s="62"/>
      <c r="O165" s="62"/>
      <c r="P165" s="62"/>
      <c r="Q165" s="62"/>
    </row>
    <row r="166" spans="1:17">
      <c r="A166" s="58">
        <v>154</v>
      </c>
      <c r="B166" s="59" t="s">
        <v>623</v>
      </c>
      <c r="C166" s="60" t="s">
        <v>849</v>
      </c>
      <c r="D166" s="59"/>
      <c r="E166" s="61" t="s">
        <v>57</v>
      </c>
      <c r="F166" s="62">
        <v>3</v>
      </c>
      <c r="G166" s="62"/>
      <c r="H166" s="62"/>
      <c r="I166" s="62"/>
      <c r="J166" s="62"/>
      <c r="K166" s="62"/>
      <c r="L166" s="62"/>
      <c r="M166" s="62"/>
      <c r="N166" s="62"/>
      <c r="O166" s="62"/>
      <c r="P166" s="62"/>
      <c r="Q166" s="62"/>
    </row>
    <row r="167" spans="1:17" ht="25.5">
      <c r="A167" s="58">
        <v>155</v>
      </c>
      <c r="B167" s="59" t="s">
        <v>623</v>
      </c>
      <c r="C167" s="60" t="s">
        <v>850</v>
      </c>
      <c r="D167" s="59"/>
      <c r="E167" s="61" t="s">
        <v>57</v>
      </c>
      <c r="F167" s="62">
        <v>5</v>
      </c>
      <c r="G167" s="62"/>
      <c r="H167" s="62"/>
      <c r="I167" s="62"/>
      <c r="J167" s="62"/>
      <c r="K167" s="62"/>
      <c r="L167" s="62"/>
      <c r="M167" s="62"/>
      <c r="N167" s="62"/>
      <c r="O167" s="62"/>
      <c r="P167" s="62"/>
      <c r="Q167" s="62"/>
    </row>
    <row r="168" spans="1:17" ht="25.5">
      <c r="A168" s="58">
        <v>156</v>
      </c>
      <c r="B168" s="59" t="s">
        <v>623</v>
      </c>
      <c r="C168" s="60" t="s">
        <v>851</v>
      </c>
      <c r="D168" s="59"/>
      <c r="E168" s="61" t="s">
        <v>57</v>
      </c>
      <c r="F168" s="62">
        <v>9</v>
      </c>
      <c r="G168" s="62"/>
      <c r="H168" s="62"/>
      <c r="I168" s="62"/>
      <c r="J168" s="62"/>
      <c r="K168" s="62"/>
      <c r="L168" s="62"/>
      <c r="M168" s="62"/>
      <c r="N168" s="62"/>
      <c r="O168" s="62"/>
      <c r="P168" s="62"/>
      <c r="Q168" s="62"/>
    </row>
    <row r="169" spans="1:17" ht="25.5">
      <c r="A169" s="58">
        <v>157</v>
      </c>
      <c r="B169" s="59" t="s">
        <v>623</v>
      </c>
      <c r="C169" s="60" t="s">
        <v>853</v>
      </c>
      <c r="D169" s="59"/>
      <c r="E169" s="61" t="s">
        <v>57</v>
      </c>
      <c r="F169" s="62">
        <v>17</v>
      </c>
      <c r="G169" s="62"/>
      <c r="H169" s="62"/>
      <c r="I169" s="62"/>
      <c r="J169" s="62"/>
      <c r="K169" s="62"/>
      <c r="L169" s="62"/>
      <c r="M169" s="62"/>
      <c r="N169" s="62"/>
      <c r="O169" s="62"/>
      <c r="P169" s="62"/>
      <c r="Q169" s="62"/>
    </row>
    <row r="170" spans="1:17" ht="25.5">
      <c r="A170" s="58">
        <v>158</v>
      </c>
      <c r="B170" s="59" t="s">
        <v>623</v>
      </c>
      <c r="C170" s="60" t="s">
        <v>854</v>
      </c>
      <c r="D170" s="59"/>
      <c r="E170" s="61" t="s">
        <v>57</v>
      </c>
      <c r="F170" s="62">
        <v>7</v>
      </c>
      <c r="G170" s="62"/>
      <c r="H170" s="62"/>
      <c r="I170" s="62"/>
      <c r="J170" s="62"/>
      <c r="K170" s="62"/>
      <c r="L170" s="62"/>
      <c r="M170" s="62"/>
      <c r="N170" s="62"/>
      <c r="O170" s="62"/>
      <c r="P170" s="62"/>
      <c r="Q170" s="62"/>
    </row>
    <row r="171" spans="1:17" ht="25.5">
      <c r="A171" s="58">
        <v>159</v>
      </c>
      <c r="B171" s="59" t="s">
        <v>623</v>
      </c>
      <c r="C171" s="60" t="s">
        <v>984</v>
      </c>
      <c r="D171" s="59"/>
      <c r="E171" s="61" t="s">
        <v>57</v>
      </c>
      <c r="F171" s="62">
        <v>2</v>
      </c>
      <c r="G171" s="62"/>
      <c r="H171" s="62"/>
      <c r="I171" s="62"/>
      <c r="J171" s="62"/>
      <c r="K171" s="62"/>
      <c r="L171" s="62"/>
      <c r="M171" s="62"/>
      <c r="N171" s="62"/>
      <c r="O171" s="62"/>
      <c r="P171" s="62"/>
      <c r="Q171" s="62"/>
    </row>
    <row r="172" spans="1:17" ht="25.5">
      <c r="A172" s="58">
        <v>160</v>
      </c>
      <c r="B172" s="59" t="s">
        <v>623</v>
      </c>
      <c r="C172" s="60" t="s">
        <v>855</v>
      </c>
      <c r="D172" s="59"/>
      <c r="E172" s="61" t="s">
        <v>57</v>
      </c>
      <c r="F172" s="62">
        <v>12</v>
      </c>
      <c r="G172" s="62"/>
      <c r="H172" s="62"/>
      <c r="I172" s="62"/>
      <c r="J172" s="62"/>
      <c r="K172" s="62"/>
      <c r="L172" s="62"/>
      <c r="M172" s="62"/>
      <c r="N172" s="62"/>
      <c r="O172" s="62"/>
      <c r="P172" s="62"/>
      <c r="Q172" s="62"/>
    </row>
    <row r="173" spans="1:17" ht="25.5">
      <c r="A173" s="58">
        <v>161</v>
      </c>
      <c r="B173" s="59" t="s">
        <v>623</v>
      </c>
      <c r="C173" s="60" t="s">
        <v>985</v>
      </c>
      <c r="D173" s="59"/>
      <c r="E173" s="61" t="s">
        <v>57</v>
      </c>
      <c r="F173" s="62">
        <v>7</v>
      </c>
      <c r="G173" s="62"/>
      <c r="H173" s="62"/>
      <c r="I173" s="62"/>
      <c r="J173" s="62"/>
      <c r="K173" s="62"/>
      <c r="L173" s="62"/>
      <c r="M173" s="62"/>
      <c r="N173" s="62"/>
      <c r="O173" s="62"/>
      <c r="P173" s="62"/>
      <c r="Q173" s="62"/>
    </row>
    <row r="174" spans="1:17" ht="25.5">
      <c r="A174" s="58">
        <v>162</v>
      </c>
      <c r="B174" s="59" t="s">
        <v>623</v>
      </c>
      <c r="C174" s="60" t="s">
        <v>986</v>
      </c>
      <c r="D174" s="59"/>
      <c r="E174" s="61" t="s">
        <v>57</v>
      </c>
      <c r="F174" s="62">
        <v>7</v>
      </c>
      <c r="G174" s="62"/>
      <c r="H174" s="62"/>
      <c r="I174" s="62"/>
      <c r="J174" s="62"/>
      <c r="K174" s="62"/>
      <c r="L174" s="62"/>
      <c r="M174" s="62"/>
      <c r="N174" s="62"/>
      <c r="O174" s="62"/>
      <c r="P174" s="62"/>
      <c r="Q174" s="62"/>
    </row>
    <row r="175" spans="1:17" ht="25.5">
      <c r="A175" s="58">
        <v>163</v>
      </c>
      <c r="B175" s="59" t="s">
        <v>623</v>
      </c>
      <c r="C175" s="60" t="s">
        <v>987</v>
      </c>
      <c r="D175" s="59"/>
      <c r="E175" s="61" t="s">
        <v>57</v>
      </c>
      <c r="F175" s="62">
        <v>6</v>
      </c>
      <c r="G175" s="62"/>
      <c r="H175" s="62"/>
      <c r="I175" s="62"/>
      <c r="J175" s="62"/>
      <c r="K175" s="62"/>
      <c r="L175" s="62"/>
      <c r="M175" s="62"/>
      <c r="N175" s="62"/>
      <c r="O175" s="62"/>
      <c r="P175" s="62"/>
      <c r="Q175" s="62"/>
    </row>
    <row r="176" spans="1:17">
      <c r="A176" s="58">
        <v>164</v>
      </c>
      <c r="B176" s="59" t="s">
        <v>623</v>
      </c>
      <c r="C176" s="60" t="s">
        <v>856</v>
      </c>
      <c r="D176" s="59"/>
      <c r="E176" s="61" t="s">
        <v>57</v>
      </c>
      <c r="F176" s="62">
        <v>26</v>
      </c>
      <c r="G176" s="62"/>
      <c r="H176" s="62"/>
      <c r="I176" s="62"/>
      <c r="J176" s="62"/>
      <c r="K176" s="62"/>
      <c r="L176" s="62"/>
      <c r="M176" s="62"/>
      <c r="N176" s="62"/>
      <c r="O176" s="62"/>
      <c r="P176" s="62"/>
      <c r="Q176" s="62"/>
    </row>
    <row r="177" spans="1:17">
      <c r="A177" s="58">
        <v>165</v>
      </c>
      <c r="B177" s="59" t="s">
        <v>623</v>
      </c>
      <c r="C177" s="60" t="s">
        <v>988</v>
      </c>
      <c r="D177" s="59"/>
      <c r="E177" s="61" t="s">
        <v>57</v>
      </c>
      <c r="F177" s="62">
        <v>9</v>
      </c>
      <c r="G177" s="62"/>
      <c r="H177" s="62"/>
      <c r="I177" s="62"/>
      <c r="J177" s="62"/>
      <c r="K177" s="62"/>
      <c r="L177" s="62"/>
      <c r="M177" s="62"/>
      <c r="N177" s="62"/>
      <c r="O177" s="62"/>
      <c r="P177" s="62"/>
      <c r="Q177" s="62"/>
    </row>
    <row r="178" spans="1:17">
      <c r="A178" s="58">
        <v>166</v>
      </c>
      <c r="B178" s="59" t="s">
        <v>623</v>
      </c>
      <c r="C178" s="60" t="s">
        <v>857</v>
      </c>
      <c r="D178" s="59"/>
      <c r="E178" s="61" t="s">
        <v>57</v>
      </c>
      <c r="F178" s="62">
        <v>5</v>
      </c>
      <c r="G178" s="62"/>
      <c r="H178" s="62"/>
      <c r="I178" s="62"/>
      <c r="J178" s="62"/>
      <c r="K178" s="62"/>
      <c r="L178" s="62"/>
      <c r="M178" s="62"/>
      <c r="N178" s="62"/>
      <c r="O178" s="62"/>
      <c r="P178" s="62"/>
      <c r="Q178" s="62"/>
    </row>
    <row r="179" spans="1:17">
      <c r="A179" s="58">
        <v>167</v>
      </c>
      <c r="B179" s="59" t="s">
        <v>623</v>
      </c>
      <c r="C179" s="60" t="s">
        <v>858</v>
      </c>
      <c r="D179" s="59"/>
      <c r="E179" s="61" t="s">
        <v>57</v>
      </c>
      <c r="F179" s="62">
        <v>4</v>
      </c>
      <c r="G179" s="62"/>
      <c r="H179" s="62"/>
      <c r="I179" s="62"/>
      <c r="J179" s="62"/>
      <c r="K179" s="62"/>
      <c r="L179" s="62"/>
      <c r="M179" s="62"/>
      <c r="N179" s="62"/>
      <c r="O179" s="62"/>
      <c r="P179" s="62"/>
      <c r="Q179" s="62"/>
    </row>
    <row r="180" spans="1:17">
      <c r="A180" s="58">
        <v>168</v>
      </c>
      <c r="B180" s="59" t="s">
        <v>623</v>
      </c>
      <c r="C180" s="60" t="s">
        <v>859</v>
      </c>
      <c r="D180" s="59"/>
      <c r="E180" s="61" t="s">
        <v>57</v>
      </c>
      <c r="F180" s="62">
        <v>12</v>
      </c>
      <c r="G180" s="62"/>
      <c r="H180" s="62"/>
      <c r="I180" s="62"/>
      <c r="J180" s="62"/>
      <c r="K180" s="62"/>
      <c r="L180" s="62"/>
      <c r="M180" s="62"/>
      <c r="N180" s="62"/>
      <c r="O180" s="62"/>
      <c r="P180" s="62"/>
      <c r="Q180" s="62"/>
    </row>
    <row r="181" spans="1:17">
      <c r="A181" s="58">
        <v>169</v>
      </c>
      <c r="B181" s="59" t="s">
        <v>623</v>
      </c>
      <c r="C181" s="60" t="s">
        <v>989</v>
      </c>
      <c r="D181" s="59"/>
      <c r="E181" s="61" t="s">
        <v>57</v>
      </c>
      <c r="F181" s="62">
        <v>13</v>
      </c>
      <c r="G181" s="62"/>
      <c r="H181" s="62"/>
      <c r="I181" s="62"/>
      <c r="J181" s="62"/>
      <c r="K181" s="62"/>
      <c r="L181" s="62"/>
      <c r="M181" s="62"/>
      <c r="N181" s="62"/>
      <c r="O181" s="62"/>
      <c r="P181" s="62"/>
      <c r="Q181" s="62"/>
    </row>
    <row r="182" spans="1:17">
      <c r="A182" s="58">
        <v>170</v>
      </c>
      <c r="B182" s="59" t="s">
        <v>623</v>
      </c>
      <c r="C182" s="60" t="s">
        <v>861</v>
      </c>
      <c r="D182" s="59"/>
      <c r="E182" s="61" t="s">
        <v>57</v>
      </c>
      <c r="F182" s="62">
        <v>1</v>
      </c>
      <c r="G182" s="62"/>
      <c r="H182" s="62"/>
      <c r="I182" s="62"/>
      <c r="J182" s="62"/>
      <c r="K182" s="62"/>
      <c r="L182" s="62"/>
      <c r="M182" s="62"/>
      <c r="N182" s="62"/>
      <c r="O182" s="62"/>
      <c r="P182" s="62"/>
      <c r="Q182" s="62"/>
    </row>
    <row r="183" spans="1:17">
      <c r="A183" s="58">
        <v>171</v>
      </c>
      <c r="B183" s="59" t="s">
        <v>623</v>
      </c>
      <c r="C183" s="60" t="s">
        <v>862</v>
      </c>
      <c r="D183" s="59"/>
      <c r="E183" s="61" t="s">
        <v>57</v>
      </c>
      <c r="F183" s="62">
        <v>2</v>
      </c>
      <c r="G183" s="62"/>
      <c r="H183" s="62"/>
      <c r="I183" s="62"/>
      <c r="J183" s="62"/>
      <c r="K183" s="62"/>
      <c r="L183" s="62"/>
      <c r="M183" s="62"/>
      <c r="N183" s="62"/>
      <c r="O183" s="62"/>
      <c r="P183" s="62"/>
      <c r="Q183" s="62"/>
    </row>
    <row r="184" spans="1:17">
      <c r="A184" s="58">
        <v>172</v>
      </c>
      <c r="B184" s="59" t="s">
        <v>623</v>
      </c>
      <c r="C184" s="60" t="s">
        <v>865</v>
      </c>
      <c r="D184" s="59"/>
      <c r="E184" s="61" t="s">
        <v>57</v>
      </c>
      <c r="F184" s="62">
        <v>6</v>
      </c>
      <c r="G184" s="62"/>
      <c r="H184" s="62"/>
      <c r="I184" s="62"/>
      <c r="J184" s="62"/>
      <c r="K184" s="62"/>
      <c r="L184" s="62"/>
      <c r="M184" s="62"/>
      <c r="N184" s="62"/>
      <c r="O184" s="62"/>
      <c r="P184" s="62"/>
      <c r="Q184" s="62"/>
    </row>
    <row r="185" spans="1:17">
      <c r="A185" s="58">
        <v>173</v>
      </c>
      <c r="B185" s="59" t="s">
        <v>623</v>
      </c>
      <c r="C185" s="60" t="s">
        <v>990</v>
      </c>
      <c r="D185" s="59"/>
      <c r="E185" s="61" t="s">
        <v>57</v>
      </c>
      <c r="F185" s="62">
        <v>4</v>
      </c>
      <c r="G185" s="62"/>
      <c r="H185" s="62"/>
      <c r="I185" s="62"/>
      <c r="J185" s="62"/>
      <c r="K185" s="62"/>
      <c r="L185" s="62"/>
      <c r="M185" s="62"/>
      <c r="N185" s="62"/>
      <c r="O185" s="62"/>
      <c r="P185" s="62"/>
      <c r="Q185" s="62"/>
    </row>
    <row r="186" spans="1:17">
      <c r="A186" s="58">
        <v>174</v>
      </c>
      <c r="B186" s="59" t="s">
        <v>623</v>
      </c>
      <c r="C186" s="60" t="s">
        <v>866</v>
      </c>
      <c r="D186" s="59"/>
      <c r="E186" s="61" t="s">
        <v>57</v>
      </c>
      <c r="F186" s="62">
        <v>2</v>
      </c>
      <c r="G186" s="62"/>
      <c r="H186" s="62"/>
      <c r="I186" s="62"/>
      <c r="J186" s="62"/>
      <c r="K186" s="62"/>
      <c r="L186" s="62"/>
      <c r="M186" s="62"/>
      <c r="N186" s="62"/>
      <c r="O186" s="62"/>
      <c r="P186" s="62"/>
      <c r="Q186" s="62"/>
    </row>
    <row r="187" spans="1:17">
      <c r="A187" s="58">
        <v>175</v>
      </c>
      <c r="B187" s="59" t="s">
        <v>623</v>
      </c>
      <c r="C187" s="60" t="s">
        <v>867</v>
      </c>
      <c r="D187" s="59"/>
      <c r="E187" s="61" t="s">
        <v>57</v>
      </c>
      <c r="F187" s="62">
        <v>12</v>
      </c>
      <c r="G187" s="62"/>
      <c r="H187" s="62"/>
      <c r="I187" s="62"/>
      <c r="J187" s="62"/>
      <c r="K187" s="62"/>
      <c r="L187" s="62"/>
      <c r="M187" s="62"/>
      <c r="N187" s="62"/>
      <c r="O187" s="62"/>
      <c r="P187" s="62"/>
      <c r="Q187" s="62"/>
    </row>
    <row r="188" spans="1:17">
      <c r="A188" s="58">
        <v>176</v>
      </c>
      <c r="B188" s="59" t="s">
        <v>623</v>
      </c>
      <c r="C188" s="60" t="s">
        <v>868</v>
      </c>
      <c r="D188" s="59"/>
      <c r="E188" s="61" t="s">
        <v>57</v>
      </c>
      <c r="F188" s="62">
        <v>2</v>
      </c>
      <c r="G188" s="62"/>
      <c r="H188" s="62"/>
      <c r="I188" s="62"/>
      <c r="J188" s="62"/>
      <c r="K188" s="62"/>
      <c r="L188" s="62"/>
      <c r="M188" s="62"/>
      <c r="N188" s="62"/>
      <c r="O188" s="62"/>
      <c r="P188" s="62"/>
      <c r="Q188" s="62"/>
    </row>
    <row r="189" spans="1:17">
      <c r="A189" s="58">
        <v>177</v>
      </c>
      <c r="B189" s="59" t="s">
        <v>623</v>
      </c>
      <c r="C189" s="60" t="s">
        <v>991</v>
      </c>
      <c r="D189" s="59"/>
      <c r="E189" s="61" t="s">
        <v>57</v>
      </c>
      <c r="F189" s="62">
        <v>1</v>
      </c>
      <c r="G189" s="62"/>
      <c r="H189" s="62"/>
      <c r="I189" s="62"/>
      <c r="J189" s="62"/>
      <c r="K189" s="62"/>
      <c r="L189" s="62"/>
      <c r="M189" s="62"/>
      <c r="N189" s="62"/>
      <c r="O189" s="62"/>
      <c r="P189" s="62"/>
      <c r="Q189" s="62"/>
    </row>
    <row r="190" spans="1:17">
      <c r="A190" s="58">
        <v>178</v>
      </c>
      <c r="B190" s="59" t="s">
        <v>623</v>
      </c>
      <c r="C190" s="60" t="s">
        <v>869</v>
      </c>
      <c r="D190" s="59"/>
      <c r="E190" s="61" t="s">
        <v>57</v>
      </c>
      <c r="F190" s="62">
        <v>10</v>
      </c>
      <c r="G190" s="62"/>
      <c r="H190" s="62"/>
      <c r="I190" s="62"/>
      <c r="J190" s="62"/>
      <c r="K190" s="62"/>
      <c r="L190" s="62"/>
      <c r="M190" s="62"/>
      <c r="N190" s="62"/>
      <c r="O190" s="62"/>
      <c r="P190" s="62"/>
      <c r="Q190" s="62"/>
    </row>
    <row r="191" spans="1:17">
      <c r="A191" s="58">
        <v>179</v>
      </c>
      <c r="B191" s="59" t="s">
        <v>623</v>
      </c>
      <c r="C191" s="60" t="s">
        <v>870</v>
      </c>
      <c r="D191" s="59"/>
      <c r="E191" s="61" t="s">
        <v>57</v>
      </c>
      <c r="F191" s="62">
        <v>6</v>
      </c>
      <c r="G191" s="62"/>
      <c r="H191" s="62"/>
      <c r="I191" s="62"/>
      <c r="J191" s="62"/>
      <c r="K191" s="62"/>
      <c r="L191" s="62"/>
      <c r="M191" s="62"/>
      <c r="N191" s="62"/>
      <c r="O191" s="62"/>
      <c r="P191" s="62"/>
      <c r="Q191" s="62"/>
    </row>
    <row r="192" spans="1:17">
      <c r="A192" s="58">
        <v>180</v>
      </c>
      <c r="B192" s="59" t="s">
        <v>623</v>
      </c>
      <c r="C192" s="60" t="s">
        <v>871</v>
      </c>
      <c r="D192" s="59"/>
      <c r="E192" s="61" t="s">
        <v>57</v>
      </c>
      <c r="F192" s="62">
        <v>12</v>
      </c>
      <c r="G192" s="62"/>
      <c r="H192" s="62"/>
      <c r="I192" s="62"/>
      <c r="J192" s="62"/>
      <c r="K192" s="62"/>
      <c r="L192" s="62"/>
      <c r="M192" s="62"/>
      <c r="N192" s="62"/>
      <c r="O192" s="62"/>
      <c r="P192" s="62"/>
      <c r="Q192" s="62"/>
    </row>
    <row r="193" spans="1:17">
      <c r="A193" s="58">
        <v>181</v>
      </c>
      <c r="B193" s="59" t="s">
        <v>623</v>
      </c>
      <c r="C193" s="60" t="s">
        <v>872</v>
      </c>
      <c r="D193" s="59"/>
      <c r="E193" s="61" t="s">
        <v>57</v>
      </c>
      <c r="F193" s="62">
        <v>2</v>
      </c>
      <c r="G193" s="62"/>
      <c r="H193" s="62"/>
      <c r="I193" s="62"/>
      <c r="J193" s="62"/>
      <c r="K193" s="62"/>
      <c r="L193" s="62"/>
      <c r="M193" s="62"/>
      <c r="N193" s="62"/>
      <c r="O193" s="62"/>
      <c r="P193" s="62"/>
      <c r="Q193" s="62"/>
    </row>
    <row r="194" spans="1:17">
      <c r="A194" s="58">
        <v>182</v>
      </c>
      <c r="B194" s="59" t="s">
        <v>623</v>
      </c>
      <c r="C194" s="60" t="s">
        <v>873</v>
      </c>
      <c r="D194" s="59"/>
      <c r="E194" s="61" t="s">
        <v>57</v>
      </c>
      <c r="F194" s="62">
        <v>8</v>
      </c>
      <c r="G194" s="62"/>
      <c r="H194" s="62"/>
      <c r="I194" s="62"/>
      <c r="J194" s="62"/>
      <c r="K194" s="62"/>
      <c r="L194" s="62"/>
      <c r="M194" s="62"/>
      <c r="N194" s="62"/>
      <c r="O194" s="62"/>
      <c r="P194" s="62"/>
      <c r="Q194" s="62"/>
    </row>
    <row r="195" spans="1:17">
      <c r="A195" s="58">
        <v>183</v>
      </c>
      <c r="B195" s="59" t="s">
        <v>623</v>
      </c>
      <c r="C195" s="60" t="s">
        <v>874</v>
      </c>
      <c r="D195" s="59"/>
      <c r="E195" s="61" t="s">
        <v>57</v>
      </c>
      <c r="F195" s="62">
        <v>14</v>
      </c>
      <c r="G195" s="62"/>
      <c r="H195" s="62"/>
      <c r="I195" s="62"/>
      <c r="J195" s="62"/>
      <c r="K195" s="62"/>
      <c r="L195" s="62"/>
      <c r="M195" s="62"/>
      <c r="N195" s="62"/>
      <c r="O195" s="62"/>
      <c r="P195" s="62"/>
      <c r="Q195" s="62"/>
    </row>
    <row r="196" spans="1:17">
      <c r="A196" s="58">
        <v>184</v>
      </c>
      <c r="B196" s="59" t="s">
        <v>623</v>
      </c>
      <c r="C196" s="60" t="s">
        <v>875</v>
      </c>
      <c r="D196" s="59"/>
      <c r="E196" s="61" t="s">
        <v>57</v>
      </c>
      <c r="F196" s="62">
        <v>41</v>
      </c>
      <c r="G196" s="62"/>
      <c r="H196" s="62"/>
      <c r="I196" s="62"/>
      <c r="J196" s="62"/>
      <c r="K196" s="62"/>
      <c r="L196" s="62"/>
      <c r="M196" s="62"/>
      <c r="N196" s="62"/>
      <c r="O196" s="62"/>
      <c r="P196" s="62"/>
      <c r="Q196" s="62"/>
    </row>
    <row r="197" spans="1:17">
      <c r="A197" s="58">
        <v>185</v>
      </c>
      <c r="B197" s="59" t="s">
        <v>623</v>
      </c>
      <c r="C197" s="60" t="s">
        <v>876</v>
      </c>
      <c r="D197" s="59"/>
      <c r="E197" s="61" t="s">
        <v>57</v>
      </c>
      <c r="F197" s="62">
        <v>2</v>
      </c>
      <c r="G197" s="62"/>
      <c r="H197" s="62"/>
      <c r="I197" s="62"/>
      <c r="J197" s="62"/>
      <c r="K197" s="62"/>
      <c r="L197" s="62"/>
      <c r="M197" s="62"/>
      <c r="N197" s="62"/>
      <c r="O197" s="62"/>
      <c r="P197" s="62"/>
      <c r="Q197" s="62"/>
    </row>
    <row r="198" spans="1:17">
      <c r="A198" s="58">
        <v>186</v>
      </c>
      <c r="B198" s="59" t="s">
        <v>623</v>
      </c>
      <c r="C198" s="60" t="s">
        <v>877</v>
      </c>
      <c r="D198" s="59"/>
      <c r="E198" s="61" t="s">
        <v>57</v>
      </c>
      <c r="F198" s="62">
        <v>3</v>
      </c>
      <c r="G198" s="62"/>
      <c r="H198" s="62"/>
      <c r="I198" s="62"/>
      <c r="J198" s="62"/>
      <c r="K198" s="62"/>
      <c r="L198" s="62"/>
      <c r="M198" s="62"/>
      <c r="N198" s="62"/>
      <c r="O198" s="62"/>
      <c r="P198" s="62"/>
      <c r="Q198" s="62"/>
    </row>
    <row r="199" spans="1:17">
      <c r="A199" s="58">
        <v>187</v>
      </c>
      <c r="B199" s="59" t="s">
        <v>623</v>
      </c>
      <c r="C199" s="60" t="s">
        <v>992</v>
      </c>
      <c r="D199" s="59"/>
      <c r="E199" s="61" t="s">
        <v>57</v>
      </c>
      <c r="F199" s="62">
        <v>6</v>
      </c>
      <c r="G199" s="62"/>
      <c r="H199" s="62"/>
      <c r="I199" s="62"/>
      <c r="J199" s="62"/>
      <c r="K199" s="62"/>
      <c r="L199" s="62"/>
      <c r="M199" s="62"/>
      <c r="N199" s="62"/>
      <c r="O199" s="62"/>
      <c r="P199" s="62"/>
      <c r="Q199" s="62"/>
    </row>
    <row r="200" spans="1:17">
      <c r="A200" s="58">
        <v>188</v>
      </c>
      <c r="B200" s="59" t="s">
        <v>623</v>
      </c>
      <c r="C200" s="60" t="s">
        <v>878</v>
      </c>
      <c r="D200" s="59"/>
      <c r="E200" s="61" t="s">
        <v>57</v>
      </c>
      <c r="F200" s="62">
        <v>15</v>
      </c>
      <c r="G200" s="62"/>
      <c r="H200" s="62"/>
      <c r="I200" s="62"/>
      <c r="J200" s="62"/>
      <c r="K200" s="62"/>
      <c r="L200" s="62"/>
      <c r="M200" s="62"/>
      <c r="N200" s="62"/>
      <c r="O200" s="62"/>
      <c r="P200" s="62"/>
      <c r="Q200" s="62"/>
    </row>
    <row r="201" spans="1:17" ht="25.5">
      <c r="A201" s="58">
        <v>189</v>
      </c>
      <c r="B201" s="59" t="s">
        <v>623</v>
      </c>
      <c r="C201" s="60" t="s">
        <v>879</v>
      </c>
      <c r="D201" s="59"/>
      <c r="E201" s="61" t="s">
        <v>57</v>
      </c>
      <c r="F201" s="62">
        <v>4</v>
      </c>
      <c r="G201" s="62"/>
      <c r="H201" s="62"/>
      <c r="I201" s="62"/>
      <c r="J201" s="62"/>
      <c r="K201" s="62"/>
      <c r="L201" s="62"/>
      <c r="M201" s="62"/>
      <c r="N201" s="62"/>
      <c r="O201" s="62"/>
      <c r="P201" s="62"/>
      <c r="Q201" s="62"/>
    </row>
    <row r="202" spans="1:17" ht="25.5">
      <c r="A202" s="58">
        <v>190</v>
      </c>
      <c r="B202" s="59" t="s">
        <v>623</v>
      </c>
      <c r="C202" s="60" t="s">
        <v>880</v>
      </c>
      <c r="D202" s="59"/>
      <c r="E202" s="61" t="s">
        <v>57</v>
      </c>
      <c r="F202" s="62">
        <v>3</v>
      </c>
      <c r="G202" s="62"/>
      <c r="H202" s="62"/>
      <c r="I202" s="62"/>
      <c r="J202" s="62"/>
      <c r="K202" s="62"/>
      <c r="L202" s="62"/>
      <c r="M202" s="62"/>
      <c r="N202" s="62"/>
      <c r="O202" s="62"/>
      <c r="P202" s="62"/>
      <c r="Q202" s="62"/>
    </row>
    <row r="203" spans="1:17" ht="25.5">
      <c r="A203" s="58">
        <v>191</v>
      </c>
      <c r="B203" s="59" t="s">
        <v>623</v>
      </c>
      <c r="C203" s="60" t="s">
        <v>881</v>
      </c>
      <c r="D203" s="59"/>
      <c r="E203" s="61" t="s">
        <v>57</v>
      </c>
      <c r="F203" s="62">
        <v>17</v>
      </c>
      <c r="G203" s="62"/>
      <c r="H203" s="62"/>
      <c r="I203" s="62"/>
      <c r="J203" s="62"/>
      <c r="K203" s="62"/>
      <c r="L203" s="62"/>
      <c r="M203" s="62"/>
      <c r="N203" s="62"/>
      <c r="O203" s="62"/>
      <c r="P203" s="62"/>
      <c r="Q203" s="62"/>
    </row>
    <row r="204" spans="1:17" ht="25.5">
      <c r="A204" s="58">
        <v>192</v>
      </c>
      <c r="B204" s="59" t="s">
        <v>623</v>
      </c>
      <c r="C204" s="60" t="s">
        <v>882</v>
      </c>
      <c r="D204" s="59"/>
      <c r="E204" s="61" t="s">
        <v>57</v>
      </c>
      <c r="F204" s="62">
        <v>6</v>
      </c>
      <c r="G204" s="62"/>
      <c r="H204" s="62"/>
      <c r="I204" s="62"/>
      <c r="J204" s="62"/>
      <c r="K204" s="62"/>
      <c r="L204" s="62"/>
      <c r="M204" s="62"/>
      <c r="N204" s="62"/>
      <c r="O204" s="62"/>
      <c r="P204" s="62"/>
      <c r="Q204" s="62"/>
    </row>
    <row r="205" spans="1:17" ht="25.5">
      <c r="A205" s="58">
        <v>193</v>
      </c>
      <c r="B205" s="59" t="s">
        <v>623</v>
      </c>
      <c r="C205" s="60" t="s">
        <v>993</v>
      </c>
      <c r="D205" s="59"/>
      <c r="E205" s="61" t="s">
        <v>57</v>
      </c>
      <c r="F205" s="62">
        <v>3</v>
      </c>
      <c r="G205" s="62"/>
      <c r="H205" s="62"/>
      <c r="I205" s="62"/>
      <c r="J205" s="62"/>
      <c r="K205" s="62"/>
      <c r="L205" s="62"/>
      <c r="M205" s="62"/>
      <c r="N205" s="62"/>
      <c r="O205" s="62"/>
      <c r="P205" s="62"/>
      <c r="Q205" s="62"/>
    </row>
    <row r="206" spans="1:17">
      <c r="A206" s="58">
        <v>194</v>
      </c>
      <c r="B206" s="59" t="s">
        <v>623</v>
      </c>
      <c r="C206" s="60" t="s">
        <v>883</v>
      </c>
      <c r="D206" s="59"/>
      <c r="E206" s="61" t="s">
        <v>57</v>
      </c>
      <c r="F206" s="62">
        <v>1</v>
      </c>
      <c r="G206" s="62"/>
      <c r="H206" s="62"/>
      <c r="I206" s="62"/>
      <c r="J206" s="62"/>
      <c r="K206" s="62"/>
      <c r="L206" s="62"/>
      <c r="M206" s="62"/>
      <c r="N206" s="62"/>
      <c r="O206" s="62"/>
      <c r="P206" s="62"/>
      <c r="Q206" s="62"/>
    </row>
    <row r="207" spans="1:17">
      <c r="A207" s="58">
        <v>195</v>
      </c>
      <c r="B207" s="59" t="s">
        <v>623</v>
      </c>
      <c r="C207" s="60" t="s">
        <v>884</v>
      </c>
      <c r="D207" s="59"/>
      <c r="E207" s="61" t="s">
        <v>57</v>
      </c>
      <c r="F207" s="62">
        <v>2</v>
      </c>
      <c r="G207" s="62"/>
      <c r="H207" s="62"/>
      <c r="I207" s="62"/>
      <c r="J207" s="62"/>
      <c r="K207" s="62"/>
      <c r="L207" s="62"/>
      <c r="M207" s="62"/>
      <c r="N207" s="62"/>
      <c r="O207" s="62"/>
      <c r="P207" s="62"/>
      <c r="Q207" s="62"/>
    </row>
    <row r="208" spans="1:17">
      <c r="A208" s="58">
        <v>196</v>
      </c>
      <c r="B208" s="59" t="s">
        <v>623</v>
      </c>
      <c r="C208" s="60" t="s">
        <v>886</v>
      </c>
      <c r="D208" s="59"/>
      <c r="E208" s="61" t="s">
        <v>57</v>
      </c>
      <c r="F208" s="62">
        <v>1</v>
      </c>
      <c r="G208" s="62"/>
      <c r="H208" s="62"/>
      <c r="I208" s="62"/>
      <c r="J208" s="62"/>
      <c r="K208" s="62"/>
      <c r="L208" s="62"/>
      <c r="M208" s="62"/>
      <c r="N208" s="62"/>
      <c r="O208" s="62"/>
      <c r="P208" s="62"/>
      <c r="Q208" s="62"/>
    </row>
    <row r="209" spans="1:17">
      <c r="A209" s="58">
        <v>197</v>
      </c>
      <c r="B209" s="59" t="s">
        <v>623</v>
      </c>
      <c r="C209" s="60" t="s">
        <v>890</v>
      </c>
      <c r="D209" s="59"/>
      <c r="E209" s="61" t="s">
        <v>57</v>
      </c>
      <c r="F209" s="62">
        <v>1</v>
      </c>
      <c r="G209" s="62"/>
      <c r="H209" s="62"/>
      <c r="I209" s="62"/>
      <c r="J209" s="62"/>
      <c r="K209" s="62"/>
      <c r="L209" s="62"/>
      <c r="M209" s="62"/>
      <c r="N209" s="62"/>
      <c r="O209" s="62"/>
      <c r="P209" s="62"/>
      <c r="Q209" s="62"/>
    </row>
    <row r="210" spans="1:17">
      <c r="A210" s="58">
        <v>198</v>
      </c>
      <c r="B210" s="59" t="s">
        <v>623</v>
      </c>
      <c r="C210" s="60" t="s">
        <v>892</v>
      </c>
      <c r="D210" s="59"/>
      <c r="E210" s="61" t="s">
        <v>57</v>
      </c>
      <c r="F210" s="62">
        <v>2</v>
      </c>
      <c r="G210" s="62"/>
      <c r="H210" s="62"/>
      <c r="I210" s="62"/>
      <c r="J210" s="62"/>
      <c r="K210" s="62"/>
      <c r="L210" s="62"/>
      <c r="M210" s="62"/>
      <c r="N210" s="62"/>
      <c r="O210" s="62"/>
      <c r="P210" s="62"/>
      <c r="Q210" s="62"/>
    </row>
    <row r="211" spans="1:17">
      <c r="A211" s="58">
        <v>199</v>
      </c>
      <c r="B211" s="59" t="s">
        <v>623</v>
      </c>
      <c r="C211" s="60" t="s">
        <v>893</v>
      </c>
      <c r="D211" s="59"/>
      <c r="E211" s="61" t="s">
        <v>57</v>
      </c>
      <c r="F211" s="62">
        <v>2</v>
      </c>
      <c r="G211" s="62"/>
      <c r="H211" s="62"/>
      <c r="I211" s="62"/>
      <c r="J211" s="62"/>
      <c r="K211" s="62"/>
      <c r="L211" s="62"/>
      <c r="M211" s="62"/>
      <c r="N211" s="62"/>
      <c r="O211" s="62"/>
      <c r="P211" s="62"/>
      <c r="Q211" s="62"/>
    </row>
    <row r="212" spans="1:17">
      <c r="A212" s="58">
        <v>200</v>
      </c>
      <c r="B212" s="59" t="s">
        <v>623</v>
      </c>
      <c r="C212" s="60" t="s">
        <v>894</v>
      </c>
      <c r="D212" s="59"/>
      <c r="E212" s="61" t="s">
        <v>57</v>
      </c>
      <c r="F212" s="62">
        <v>3</v>
      </c>
      <c r="G212" s="62"/>
      <c r="H212" s="62"/>
      <c r="I212" s="62"/>
      <c r="J212" s="62"/>
      <c r="K212" s="62"/>
      <c r="L212" s="62"/>
      <c r="M212" s="62"/>
      <c r="N212" s="62"/>
      <c r="O212" s="62"/>
      <c r="P212" s="62"/>
      <c r="Q212" s="62"/>
    </row>
    <row r="213" spans="1:17">
      <c r="A213" s="58">
        <v>201</v>
      </c>
      <c r="B213" s="59" t="s">
        <v>623</v>
      </c>
      <c r="C213" s="60" t="s">
        <v>896</v>
      </c>
      <c r="D213" s="59"/>
      <c r="E213" s="61" t="s">
        <v>57</v>
      </c>
      <c r="F213" s="62">
        <v>4</v>
      </c>
      <c r="G213" s="62"/>
      <c r="H213" s="62"/>
      <c r="I213" s="62"/>
      <c r="J213" s="62"/>
      <c r="K213" s="62"/>
      <c r="L213" s="62"/>
      <c r="M213" s="62"/>
      <c r="N213" s="62"/>
      <c r="O213" s="62"/>
      <c r="P213" s="62"/>
      <c r="Q213" s="62"/>
    </row>
    <row r="214" spans="1:17">
      <c r="A214" s="58">
        <v>202</v>
      </c>
      <c r="B214" s="59" t="s">
        <v>623</v>
      </c>
      <c r="C214" s="60" t="s">
        <v>897</v>
      </c>
      <c r="D214" s="59"/>
      <c r="E214" s="61" t="s">
        <v>57</v>
      </c>
      <c r="F214" s="62">
        <v>30</v>
      </c>
      <c r="G214" s="62"/>
      <c r="H214" s="62"/>
      <c r="I214" s="62"/>
      <c r="J214" s="62"/>
      <c r="K214" s="62"/>
      <c r="L214" s="62"/>
      <c r="M214" s="62"/>
      <c r="N214" s="62"/>
      <c r="O214" s="62"/>
      <c r="P214" s="62"/>
      <c r="Q214" s="62"/>
    </row>
    <row r="215" spans="1:17">
      <c r="A215" s="58">
        <v>203</v>
      </c>
      <c r="B215" s="59" t="s">
        <v>623</v>
      </c>
      <c r="C215" s="60" t="s">
        <v>994</v>
      </c>
      <c r="D215" s="59"/>
      <c r="E215" s="61" t="s">
        <v>57</v>
      </c>
      <c r="F215" s="62">
        <v>2</v>
      </c>
      <c r="G215" s="62"/>
      <c r="H215" s="62"/>
      <c r="I215" s="62"/>
      <c r="J215" s="62"/>
      <c r="K215" s="62"/>
      <c r="L215" s="62"/>
      <c r="M215" s="62"/>
      <c r="N215" s="62"/>
      <c r="O215" s="62"/>
      <c r="P215" s="62"/>
      <c r="Q215" s="62"/>
    </row>
    <row r="216" spans="1:17">
      <c r="A216" s="58">
        <v>204</v>
      </c>
      <c r="B216" s="59" t="s">
        <v>623</v>
      </c>
      <c r="C216" s="60" t="s">
        <v>898</v>
      </c>
      <c r="D216" s="59"/>
      <c r="E216" s="61" t="s">
        <v>57</v>
      </c>
      <c r="F216" s="62">
        <v>16</v>
      </c>
      <c r="G216" s="62"/>
      <c r="H216" s="62"/>
      <c r="I216" s="62"/>
      <c r="J216" s="62"/>
      <c r="K216" s="62"/>
      <c r="L216" s="62"/>
      <c r="M216" s="62"/>
      <c r="N216" s="62"/>
      <c r="O216" s="62"/>
      <c r="P216" s="62"/>
      <c r="Q216" s="62"/>
    </row>
    <row r="217" spans="1:17">
      <c r="A217" s="58">
        <v>205</v>
      </c>
      <c r="B217" s="59" t="s">
        <v>623</v>
      </c>
      <c r="C217" s="60" t="s">
        <v>995</v>
      </c>
      <c r="D217" s="59"/>
      <c r="E217" s="61" t="s">
        <v>57</v>
      </c>
      <c r="F217" s="62">
        <v>6</v>
      </c>
      <c r="G217" s="62"/>
      <c r="H217" s="62"/>
      <c r="I217" s="62"/>
      <c r="J217" s="62"/>
      <c r="K217" s="62"/>
      <c r="L217" s="62"/>
      <c r="M217" s="62"/>
      <c r="N217" s="62"/>
      <c r="O217" s="62"/>
      <c r="P217" s="62"/>
      <c r="Q217" s="62"/>
    </row>
    <row r="218" spans="1:17">
      <c r="A218" s="58">
        <v>206</v>
      </c>
      <c r="B218" s="59" t="s">
        <v>623</v>
      </c>
      <c r="C218" s="60" t="s">
        <v>899</v>
      </c>
      <c r="D218" s="59"/>
      <c r="E218" s="61" t="s">
        <v>57</v>
      </c>
      <c r="F218" s="62">
        <v>2</v>
      </c>
      <c r="G218" s="62"/>
      <c r="H218" s="62"/>
      <c r="I218" s="62"/>
      <c r="J218" s="62"/>
      <c r="K218" s="62"/>
      <c r="L218" s="62"/>
      <c r="M218" s="62"/>
      <c r="N218" s="62"/>
      <c r="O218" s="62"/>
      <c r="P218" s="62"/>
      <c r="Q218" s="62"/>
    </row>
    <row r="219" spans="1:17">
      <c r="A219" s="58">
        <v>207</v>
      </c>
      <c r="B219" s="59" t="s">
        <v>623</v>
      </c>
      <c r="C219" s="60" t="s">
        <v>900</v>
      </c>
      <c r="D219" s="59"/>
      <c r="E219" s="61" t="s">
        <v>57</v>
      </c>
      <c r="F219" s="62">
        <v>1</v>
      </c>
      <c r="G219" s="62"/>
      <c r="H219" s="62"/>
      <c r="I219" s="62"/>
      <c r="J219" s="62"/>
      <c r="K219" s="62"/>
      <c r="L219" s="62"/>
      <c r="M219" s="62"/>
      <c r="N219" s="62"/>
      <c r="O219" s="62"/>
      <c r="P219" s="62"/>
      <c r="Q219" s="62"/>
    </row>
    <row r="220" spans="1:17">
      <c r="A220" s="58">
        <v>208</v>
      </c>
      <c r="B220" s="59" t="s">
        <v>623</v>
      </c>
      <c r="C220" s="60" t="s">
        <v>902</v>
      </c>
      <c r="D220" s="59"/>
      <c r="E220" s="61" t="s">
        <v>57</v>
      </c>
      <c r="F220" s="62">
        <v>1</v>
      </c>
      <c r="G220" s="62"/>
      <c r="H220" s="62"/>
      <c r="I220" s="62"/>
      <c r="J220" s="62"/>
      <c r="K220" s="62"/>
      <c r="L220" s="62"/>
      <c r="M220" s="62"/>
      <c r="N220" s="62"/>
      <c r="O220" s="62"/>
      <c r="P220" s="62"/>
      <c r="Q220" s="62"/>
    </row>
    <row r="221" spans="1:17">
      <c r="A221" s="58">
        <v>209</v>
      </c>
      <c r="B221" s="59" t="s">
        <v>623</v>
      </c>
      <c r="C221" s="60" t="s">
        <v>996</v>
      </c>
      <c r="D221" s="59"/>
      <c r="E221" s="61" t="s">
        <v>57</v>
      </c>
      <c r="F221" s="62">
        <v>2</v>
      </c>
      <c r="G221" s="62"/>
      <c r="H221" s="62"/>
      <c r="I221" s="62"/>
      <c r="J221" s="62"/>
      <c r="K221" s="62"/>
      <c r="L221" s="62"/>
      <c r="M221" s="62"/>
      <c r="N221" s="62"/>
      <c r="O221" s="62"/>
      <c r="P221" s="62"/>
      <c r="Q221" s="62"/>
    </row>
    <row r="222" spans="1:17">
      <c r="A222" s="58">
        <v>210</v>
      </c>
      <c r="B222" s="59" t="s">
        <v>623</v>
      </c>
      <c r="C222" s="60" t="s">
        <v>904</v>
      </c>
      <c r="D222" s="59"/>
      <c r="E222" s="61" t="s">
        <v>57</v>
      </c>
      <c r="F222" s="62">
        <v>2</v>
      </c>
      <c r="G222" s="62"/>
      <c r="H222" s="62"/>
      <c r="I222" s="62"/>
      <c r="J222" s="62"/>
      <c r="K222" s="62"/>
      <c r="L222" s="62"/>
      <c r="M222" s="62"/>
      <c r="N222" s="62"/>
      <c r="O222" s="62"/>
      <c r="P222" s="62"/>
      <c r="Q222" s="62"/>
    </row>
    <row r="223" spans="1:17">
      <c r="A223" s="58">
        <v>211</v>
      </c>
      <c r="B223" s="59" t="s">
        <v>623</v>
      </c>
      <c r="C223" s="60" t="s">
        <v>907</v>
      </c>
      <c r="D223" s="59"/>
      <c r="E223" s="61" t="s">
        <v>57</v>
      </c>
      <c r="F223" s="62">
        <v>17</v>
      </c>
      <c r="G223" s="62"/>
      <c r="H223" s="62"/>
      <c r="I223" s="62"/>
      <c r="J223" s="62"/>
      <c r="K223" s="62"/>
      <c r="L223" s="62"/>
      <c r="M223" s="62"/>
      <c r="N223" s="62"/>
      <c r="O223" s="62"/>
      <c r="P223" s="62"/>
      <c r="Q223" s="62"/>
    </row>
    <row r="224" spans="1:17">
      <c r="A224" s="58">
        <v>212</v>
      </c>
      <c r="B224" s="59" t="s">
        <v>623</v>
      </c>
      <c r="C224" s="60" t="s">
        <v>908</v>
      </c>
      <c r="D224" s="59"/>
      <c r="E224" s="61" t="s">
        <v>57</v>
      </c>
      <c r="F224" s="62">
        <v>1</v>
      </c>
      <c r="G224" s="62"/>
      <c r="H224" s="62"/>
      <c r="I224" s="62"/>
      <c r="J224" s="62"/>
      <c r="K224" s="62"/>
      <c r="L224" s="62"/>
      <c r="M224" s="62"/>
      <c r="N224" s="62"/>
      <c r="O224" s="62"/>
      <c r="P224" s="62"/>
      <c r="Q224" s="62"/>
    </row>
    <row r="225" spans="1:17">
      <c r="A225" s="58">
        <v>213</v>
      </c>
      <c r="B225" s="59" t="s">
        <v>623</v>
      </c>
      <c r="C225" s="60" t="s">
        <v>997</v>
      </c>
      <c r="D225" s="59"/>
      <c r="E225" s="61" t="s">
        <v>57</v>
      </c>
      <c r="F225" s="62">
        <v>7</v>
      </c>
      <c r="G225" s="62"/>
      <c r="H225" s="62"/>
      <c r="I225" s="62"/>
      <c r="J225" s="62"/>
      <c r="K225" s="62"/>
      <c r="L225" s="62"/>
      <c r="M225" s="62"/>
      <c r="N225" s="62"/>
      <c r="O225" s="62"/>
      <c r="P225" s="62"/>
      <c r="Q225" s="62"/>
    </row>
    <row r="226" spans="1:17">
      <c r="A226" s="58">
        <v>214</v>
      </c>
      <c r="B226" s="59" t="s">
        <v>623</v>
      </c>
      <c r="C226" s="60" t="s">
        <v>998</v>
      </c>
      <c r="D226" s="59"/>
      <c r="E226" s="61" t="s">
        <v>57</v>
      </c>
      <c r="F226" s="62">
        <v>3</v>
      </c>
      <c r="G226" s="62"/>
      <c r="H226" s="62"/>
      <c r="I226" s="62"/>
      <c r="J226" s="62"/>
      <c r="K226" s="62"/>
      <c r="L226" s="62"/>
      <c r="M226" s="62"/>
      <c r="N226" s="62"/>
      <c r="O226" s="62"/>
      <c r="P226" s="62"/>
      <c r="Q226" s="62"/>
    </row>
    <row r="227" spans="1:17" ht="25.5">
      <c r="A227" s="58">
        <v>215</v>
      </c>
      <c r="B227" s="59" t="s">
        <v>623</v>
      </c>
      <c r="C227" s="60" t="s">
        <v>910</v>
      </c>
      <c r="D227" s="59"/>
      <c r="E227" s="61" t="s">
        <v>57</v>
      </c>
      <c r="F227" s="62">
        <v>13</v>
      </c>
      <c r="G227" s="62"/>
      <c r="H227" s="62"/>
      <c r="I227" s="62"/>
      <c r="J227" s="62"/>
      <c r="K227" s="62"/>
      <c r="L227" s="62"/>
      <c r="M227" s="62"/>
      <c r="N227" s="62"/>
      <c r="O227" s="62"/>
      <c r="P227" s="62"/>
      <c r="Q227" s="62"/>
    </row>
    <row r="228" spans="1:17" ht="25.5">
      <c r="A228" s="58">
        <v>216</v>
      </c>
      <c r="B228" s="59" t="s">
        <v>623</v>
      </c>
      <c r="C228" s="60" t="s">
        <v>911</v>
      </c>
      <c r="D228" s="59"/>
      <c r="E228" s="61" t="s">
        <v>57</v>
      </c>
      <c r="F228" s="62">
        <v>8</v>
      </c>
      <c r="G228" s="62"/>
      <c r="H228" s="62"/>
      <c r="I228" s="62"/>
      <c r="J228" s="62"/>
      <c r="K228" s="62"/>
      <c r="L228" s="62"/>
      <c r="M228" s="62"/>
      <c r="N228" s="62"/>
      <c r="O228" s="62"/>
      <c r="P228" s="62"/>
      <c r="Q228" s="62"/>
    </row>
    <row r="229" spans="1:17" ht="25.5">
      <c r="A229" s="58">
        <v>217</v>
      </c>
      <c r="B229" s="59" t="s">
        <v>623</v>
      </c>
      <c r="C229" s="60" t="s">
        <v>999</v>
      </c>
      <c r="D229" s="59"/>
      <c r="E229" s="61" t="s">
        <v>57</v>
      </c>
      <c r="F229" s="62">
        <v>5</v>
      </c>
      <c r="G229" s="62"/>
      <c r="H229" s="62"/>
      <c r="I229" s="62"/>
      <c r="J229" s="62"/>
      <c r="K229" s="62"/>
      <c r="L229" s="62"/>
      <c r="M229" s="62"/>
      <c r="N229" s="62"/>
      <c r="O229" s="62"/>
      <c r="P229" s="62"/>
      <c r="Q229" s="62"/>
    </row>
    <row r="230" spans="1:17">
      <c r="A230" s="58">
        <v>218</v>
      </c>
      <c r="B230" s="59" t="s">
        <v>623</v>
      </c>
      <c r="C230" s="60" t="s">
        <v>913</v>
      </c>
      <c r="D230" s="59"/>
      <c r="E230" s="61" t="s">
        <v>57</v>
      </c>
      <c r="F230" s="62">
        <v>4</v>
      </c>
      <c r="G230" s="62"/>
      <c r="H230" s="62"/>
      <c r="I230" s="62"/>
      <c r="J230" s="62"/>
      <c r="K230" s="62"/>
      <c r="L230" s="62"/>
      <c r="M230" s="62"/>
      <c r="N230" s="62"/>
      <c r="O230" s="62"/>
      <c r="P230" s="62"/>
      <c r="Q230" s="62"/>
    </row>
    <row r="231" spans="1:17">
      <c r="A231" s="58">
        <v>219</v>
      </c>
      <c r="B231" s="59" t="s">
        <v>623</v>
      </c>
      <c r="C231" s="60" t="s">
        <v>914</v>
      </c>
      <c r="D231" s="59"/>
      <c r="E231" s="61" t="s">
        <v>57</v>
      </c>
      <c r="F231" s="62">
        <v>1</v>
      </c>
      <c r="G231" s="62"/>
      <c r="H231" s="62"/>
      <c r="I231" s="62"/>
      <c r="J231" s="62"/>
      <c r="K231" s="62"/>
      <c r="L231" s="62"/>
      <c r="M231" s="62"/>
      <c r="N231" s="62"/>
      <c r="O231" s="62"/>
      <c r="P231" s="62"/>
      <c r="Q231" s="62"/>
    </row>
    <row r="232" spans="1:17">
      <c r="A232" s="58">
        <v>220</v>
      </c>
      <c r="B232" s="59" t="s">
        <v>623</v>
      </c>
      <c r="C232" s="60" t="s">
        <v>915</v>
      </c>
      <c r="D232" s="59"/>
      <c r="E232" s="61" t="s">
        <v>57</v>
      </c>
      <c r="F232" s="62">
        <v>2</v>
      </c>
      <c r="G232" s="62"/>
      <c r="H232" s="62"/>
      <c r="I232" s="62"/>
      <c r="J232" s="62"/>
      <c r="K232" s="62"/>
      <c r="L232" s="62"/>
      <c r="M232" s="62"/>
      <c r="N232" s="62"/>
      <c r="O232" s="62"/>
      <c r="P232" s="62"/>
      <c r="Q232" s="62"/>
    </row>
    <row r="233" spans="1:17">
      <c r="A233" s="58">
        <v>221</v>
      </c>
      <c r="B233" s="59" t="s">
        <v>623</v>
      </c>
      <c r="C233" s="60" t="s">
        <v>1000</v>
      </c>
      <c r="D233" s="59"/>
      <c r="E233" s="61" t="s">
        <v>57</v>
      </c>
      <c r="F233" s="62">
        <v>1</v>
      </c>
      <c r="G233" s="62"/>
      <c r="H233" s="62"/>
      <c r="I233" s="62"/>
      <c r="J233" s="62"/>
      <c r="K233" s="62"/>
      <c r="L233" s="62"/>
      <c r="M233" s="62"/>
      <c r="N233" s="62"/>
      <c r="O233" s="62"/>
      <c r="P233" s="62"/>
      <c r="Q233" s="62"/>
    </row>
    <row r="234" spans="1:17">
      <c r="A234" s="58">
        <v>222</v>
      </c>
      <c r="B234" s="59" t="s">
        <v>623</v>
      </c>
      <c r="C234" s="60" t="s">
        <v>917</v>
      </c>
      <c r="D234" s="59"/>
      <c r="E234" s="61" t="s">
        <v>57</v>
      </c>
      <c r="F234" s="62">
        <v>16</v>
      </c>
      <c r="G234" s="62"/>
      <c r="H234" s="62"/>
      <c r="I234" s="62"/>
      <c r="J234" s="62"/>
      <c r="K234" s="62"/>
      <c r="L234" s="62"/>
      <c r="M234" s="62"/>
      <c r="N234" s="62"/>
      <c r="O234" s="62"/>
      <c r="P234" s="62"/>
      <c r="Q234" s="62"/>
    </row>
    <row r="235" spans="1:17">
      <c r="A235" s="58">
        <v>223</v>
      </c>
      <c r="B235" s="59" t="s">
        <v>623</v>
      </c>
      <c r="C235" s="60" t="s">
        <v>918</v>
      </c>
      <c r="D235" s="59"/>
      <c r="E235" s="61" t="s">
        <v>57</v>
      </c>
      <c r="F235" s="62">
        <v>21</v>
      </c>
      <c r="G235" s="62"/>
      <c r="H235" s="62"/>
      <c r="I235" s="62"/>
      <c r="J235" s="62"/>
      <c r="K235" s="62"/>
      <c r="L235" s="62"/>
      <c r="M235" s="62"/>
      <c r="N235" s="62"/>
      <c r="O235" s="62"/>
      <c r="P235" s="62"/>
      <c r="Q235" s="62"/>
    </row>
    <row r="236" spans="1:17">
      <c r="A236" s="58">
        <v>224</v>
      </c>
      <c r="B236" s="59" t="s">
        <v>623</v>
      </c>
      <c r="C236" s="60" t="s">
        <v>919</v>
      </c>
      <c r="D236" s="59"/>
      <c r="E236" s="61" t="s">
        <v>57</v>
      </c>
      <c r="F236" s="62">
        <v>44</v>
      </c>
      <c r="G236" s="62"/>
      <c r="H236" s="62"/>
      <c r="I236" s="62"/>
      <c r="J236" s="62"/>
      <c r="K236" s="62"/>
      <c r="L236" s="62"/>
      <c r="M236" s="62"/>
      <c r="N236" s="62"/>
      <c r="O236" s="62"/>
      <c r="P236" s="62"/>
      <c r="Q236" s="62"/>
    </row>
    <row r="237" spans="1:17">
      <c r="A237" s="58">
        <v>225</v>
      </c>
      <c r="B237" s="59" t="s">
        <v>623</v>
      </c>
      <c r="C237" s="60" t="s">
        <v>920</v>
      </c>
      <c r="D237" s="59"/>
      <c r="E237" s="61" t="s">
        <v>57</v>
      </c>
      <c r="F237" s="62">
        <v>20</v>
      </c>
      <c r="G237" s="62"/>
      <c r="H237" s="62"/>
      <c r="I237" s="62"/>
      <c r="J237" s="62"/>
      <c r="K237" s="62"/>
      <c r="L237" s="62"/>
      <c r="M237" s="62"/>
      <c r="N237" s="62"/>
      <c r="O237" s="62"/>
      <c r="P237" s="62"/>
      <c r="Q237" s="62"/>
    </row>
    <row r="238" spans="1:17">
      <c r="A238" s="58">
        <v>226</v>
      </c>
      <c r="B238" s="59" t="s">
        <v>623</v>
      </c>
      <c r="C238" s="60" t="s">
        <v>921</v>
      </c>
      <c r="D238" s="59"/>
      <c r="E238" s="61" t="s">
        <v>57</v>
      </c>
      <c r="F238" s="62">
        <v>11</v>
      </c>
      <c r="G238" s="62"/>
      <c r="H238" s="62"/>
      <c r="I238" s="62"/>
      <c r="J238" s="62"/>
      <c r="K238" s="62"/>
      <c r="L238" s="62"/>
      <c r="M238" s="62"/>
      <c r="N238" s="62"/>
      <c r="O238" s="62"/>
      <c r="P238" s="62"/>
      <c r="Q238" s="62"/>
    </row>
    <row r="239" spans="1:17" ht="25.5">
      <c r="A239" s="58">
        <v>227</v>
      </c>
      <c r="B239" s="59" t="s">
        <v>623</v>
      </c>
      <c r="C239" s="60" t="s">
        <v>923</v>
      </c>
      <c r="D239" s="59"/>
      <c r="E239" s="61" t="s">
        <v>57</v>
      </c>
      <c r="F239" s="62">
        <v>4</v>
      </c>
      <c r="G239" s="62"/>
      <c r="H239" s="62"/>
      <c r="I239" s="62"/>
      <c r="J239" s="62"/>
      <c r="K239" s="62"/>
      <c r="L239" s="62"/>
      <c r="M239" s="62"/>
      <c r="N239" s="62"/>
      <c r="O239" s="62"/>
      <c r="P239" s="62"/>
      <c r="Q239" s="62"/>
    </row>
    <row r="240" spans="1:17" ht="25.5">
      <c r="A240" s="58">
        <v>228</v>
      </c>
      <c r="B240" s="59" t="s">
        <v>623</v>
      </c>
      <c r="C240" s="60" t="s">
        <v>1001</v>
      </c>
      <c r="D240" s="59"/>
      <c r="E240" s="61" t="s">
        <v>57</v>
      </c>
      <c r="F240" s="62">
        <v>7</v>
      </c>
      <c r="G240" s="62"/>
      <c r="H240" s="62"/>
      <c r="I240" s="62"/>
      <c r="J240" s="62"/>
      <c r="K240" s="62"/>
      <c r="L240" s="62"/>
      <c r="M240" s="62"/>
      <c r="N240" s="62"/>
      <c r="O240" s="62"/>
      <c r="P240" s="62"/>
      <c r="Q240" s="62"/>
    </row>
    <row r="241" spans="1:17" ht="25.5">
      <c r="A241" s="58">
        <v>229</v>
      </c>
      <c r="B241" s="59" t="s">
        <v>623</v>
      </c>
      <c r="C241" s="60" t="s">
        <v>1002</v>
      </c>
      <c r="D241" s="59"/>
      <c r="E241" s="61" t="s">
        <v>57</v>
      </c>
      <c r="F241" s="62">
        <v>3</v>
      </c>
      <c r="G241" s="62"/>
      <c r="H241" s="62"/>
      <c r="I241" s="62"/>
      <c r="J241" s="62"/>
      <c r="K241" s="62"/>
      <c r="L241" s="62"/>
      <c r="M241" s="62"/>
      <c r="N241" s="62"/>
      <c r="O241" s="62"/>
      <c r="P241" s="62"/>
      <c r="Q241" s="62"/>
    </row>
    <row r="242" spans="1:17" ht="25.5">
      <c r="A242" s="58">
        <v>230</v>
      </c>
      <c r="B242" s="59" t="s">
        <v>623</v>
      </c>
      <c r="C242" s="60" t="s">
        <v>924</v>
      </c>
      <c r="D242" s="59"/>
      <c r="E242" s="61" t="s">
        <v>56</v>
      </c>
      <c r="F242" s="62">
        <v>85</v>
      </c>
      <c r="G242" s="62"/>
      <c r="H242" s="62"/>
      <c r="I242" s="62"/>
      <c r="J242" s="62"/>
      <c r="K242" s="62"/>
      <c r="L242" s="62"/>
      <c r="M242" s="62"/>
      <c r="N242" s="62"/>
      <c r="O242" s="62"/>
      <c r="P242" s="62"/>
      <c r="Q242" s="62"/>
    </row>
    <row r="243" spans="1:17" ht="25.5">
      <c r="A243" s="58">
        <v>231</v>
      </c>
      <c r="B243" s="59" t="s">
        <v>623</v>
      </c>
      <c r="C243" s="60" t="s">
        <v>925</v>
      </c>
      <c r="D243" s="59"/>
      <c r="E243" s="61" t="s">
        <v>56</v>
      </c>
      <c r="F243" s="62">
        <v>50</v>
      </c>
      <c r="G243" s="62"/>
      <c r="H243" s="62"/>
      <c r="I243" s="62"/>
      <c r="J243" s="62"/>
      <c r="K243" s="62"/>
      <c r="L243" s="62"/>
      <c r="M243" s="62"/>
      <c r="N243" s="62"/>
      <c r="O243" s="62"/>
      <c r="P243" s="62"/>
      <c r="Q243" s="62"/>
    </row>
    <row r="244" spans="1:17" ht="25.5">
      <c r="A244" s="58">
        <v>232</v>
      </c>
      <c r="B244" s="59" t="s">
        <v>623</v>
      </c>
      <c r="C244" s="60" t="s">
        <v>1003</v>
      </c>
      <c r="D244" s="59"/>
      <c r="E244" s="61" t="s">
        <v>57</v>
      </c>
      <c r="F244" s="62">
        <v>1</v>
      </c>
      <c r="G244" s="62"/>
      <c r="H244" s="62"/>
      <c r="I244" s="62"/>
      <c r="J244" s="62"/>
      <c r="K244" s="62"/>
      <c r="L244" s="62"/>
      <c r="M244" s="62"/>
      <c r="N244" s="62"/>
      <c r="O244" s="62"/>
      <c r="P244" s="62"/>
      <c r="Q244" s="62"/>
    </row>
    <row r="245" spans="1:17" ht="25.5">
      <c r="A245" s="58">
        <v>233</v>
      </c>
      <c r="B245" s="59" t="s">
        <v>623</v>
      </c>
      <c r="C245" s="60" t="s">
        <v>1004</v>
      </c>
      <c r="D245" s="59"/>
      <c r="E245" s="61" t="s">
        <v>57</v>
      </c>
      <c r="F245" s="62">
        <v>1</v>
      </c>
      <c r="G245" s="62"/>
      <c r="H245" s="62"/>
      <c r="I245" s="62"/>
      <c r="J245" s="62"/>
      <c r="K245" s="62"/>
      <c r="L245" s="62"/>
      <c r="M245" s="62"/>
      <c r="N245" s="62"/>
      <c r="O245" s="62"/>
      <c r="P245" s="62"/>
      <c r="Q245" s="62"/>
    </row>
    <row r="246" spans="1:17" ht="25.5">
      <c r="A246" s="58">
        <v>234</v>
      </c>
      <c r="B246" s="59" t="s">
        <v>623</v>
      </c>
      <c r="C246" s="60" t="s">
        <v>929</v>
      </c>
      <c r="D246" s="59"/>
      <c r="E246" s="61" t="s">
        <v>57</v>
      </c>
      <c r="F246" s="62">
        <v>1</v>
      </c>
      <c r="G246" s="62"/>
      <c r="H246" s="62"/>
      <c r="I246" s="62"/>
      <c r="J246" s="62"/>
      <c r="K246" s="62"/>
      <c r="L246" s="62"/>
      <c r="M246" s="62"/>
      <c r="N246" s="62"/>
      <c r="O246" s="62"/>
      <c r="P246" s="62"/>
      <c r="Q246" s="62"/>
    </row>
    <row r="247" spans="1:17" ht="25.5">
      <c r="A247" s="58">
        <v>235</v>
      </c>
      <c r="B247" s="59" t="s">
        <v>623</v>
      </c>
      <c r="C247" s="60" t="s">
        <v>1005</v>
      </c>
      <c r="D247" s="59"/>
      <c r="E247" s="61" t="s">
        <v>57</v>
      </c>
      <c r="F247" s="62">
        <v>1</v>
      </c>
      <c r="G247" s="62"/>
      <c r="H247" s="62"/>
      <c r="I247" s="62"/>
      <c r="J247" s="62"/>
      <c r="K247" s="62"/>
      <c r="L247" s="62"/>
      <c r="M247" s="62"/>
      <c r="N247" s="62"/>
      <c r="O247" s="62"/>
      <c r="P247" s="62"/>
      <c r="Q247" s="62"/>
    </row>
    <row r="248" spans="1:17" ht="25.5">
      <c r="A248" s="58">
        <v>236</v>
      </c>
      <c r="B248" s="59" t="s">
        <v>623</v>
      </c>
      <c r="C248" s="60" t="s">
        <v>926</v>
      </c>
      <c r="D248" s="59"/>
      <c r="E248" s="61" t="s">
        <v>57</v>
      </c>
      <c r="F248" s="62">
        <v>1</v>
      </c>
      <c r="G248" s="62"/>
      <c r="H248" s="62"/>
      <c r="I248" s="62"/>
      <c r="J248" s="62"/>
      <c r="K248" s="62"/>
      <c r="L248" s="62"/>
      <c r="M248" s="62"/>
      <c r="N248" s="62"/>
      <c r="O248" s="62"/>
      <c r="P248" s="62"/>
      <c r="Q248" s="62"/>
    </row>
    <row r="249" spans="1:17" ht="25.5">
      <c r="A249" s="58">
        <v>237</v>
      </c>
      <c r="B249" s="59" t="s">
        <v>623</v>
      </c>
      <c r="C249" s="60" t="s">
        <v>1006</v>
      </c>
      <c r="D249" s="59"/>
      <c r="E249" s="61" t="s">
        <v>57</v>
      </c>
      <c r="F249" s="62">
        <v>2</v>
      </c>
      <c r="G249" s="62"/>
      <c r="H249" s="62"/>
      <c r="I249" s="62"/>
      <c r="J249" s="62"/>
      <c r="K249" s="62"/>
      <c r="L249" s="62"/>
      <c r="M249" s="62"/>
      <c r="N249" s="62"/>
      <c r="O249" s="62"/>
      <c r="P249" s="62"/>
      <c r="Q249" s="62"/>
    </row>
    <row r="250" spans="1:17" ht="25.5">
      <c r="A250" s="58">
        <v>238</v>
      </c>
      <c r="B250" s="59" t="s">
        <v>623</v>
      </c>
      <c r="C250" s="60" t="s">
        <v>928</v>
      </c>
      <c r="D250" s="59"/>
      <c r="E250" s="61" t="s">
        <v>57</v>
      </c>
      <c r="F250" s="62">
        <v>1</v>
      </c>
      <c r="G250" s="62"/>
      <c r="H250" s="62"/>
      <c r="I250" s="62"/>
      <c r="J250" s="62"/>
      <c r="K250" s="62"/>
      <c r="L250" s="62"/>
      <c r="M250" s="62"/>
      <c r="N250" s="62"/>
      <c r="O250" s="62"/>
      <c r="P250" s="62"/>
      <c r="Q250" s="62"/>
    </row>
    <row r="251" spans="1:17" ht="25.5">
      <c r="A251" s="58">
        <v>239</v>
      </c>
      <c r="B251" s="59" t="s">
        <v>623</v>
      </c>
      <c r="C251" s="60" t="s">
        <v>932</v>
      </c>
      <c r="D251" s="59"/>
      <c r="E251" s="61" t="s">
        <v>57</v>
      </c>
      <c r="F251" s="62">
        <v>2</v>
      </c>
      <c r="G251" s="62"/>
      <c r="H251" s="62"/>
      <c r="I251" s="62"/>
      <c r="J251" s="62"/>
      <c r="K251" s="62"/>
      <c r="L251" s="62"/>
      <c r="M251" s="62"/>
      <c r="N251" s="62"/>
      <c r="O251" s="62"/>
      <c r="P251" s="62"/>
      <c r="Q251" s="62"/>
    </row>
    <row r="252" spans="1:17" ht="25.5">
      <c r="A252" s="58">
        <v>240</v>
      </c>
      <c r="B252" s="59" t="s">
        <v>623</v>
      </c>
      <c r="C252" s="60" t="s">
        <v>1007</v>
      </c>
      <c r="D252" s="59"/>
      <c r="E252" s="61" t="s">
        <v>57</v>
      </c>
      <c r="F252" s="62">
        <v>6</v>
      </c>
      <c r="G252" s="62"/>
      <c r="H252" s="62"/>
      <c r="I252" s="62"/>
      <c r="J252" s="62"/>
      <c r="K252" s="62"/>
      <c r="L252" s="62"/>
      <c r="M252" s="62"/>
      <c r="N252" s="62"/>
      <c r="O252" s="62"/>
      <c r="P252" s="62"/>
      <c r="Q252" s="62"/>
    </row>
    <row r="253" spans="1:17" ht="25.5">
      <c r="A253" s="58">
        <v>241</v>
      </c>
      <c r="B253" s="59" t="s">
        <v>623</v>
      </c>
      <c r="C253" s="60" t="s">
        <v>1008</v>
      </c>
      <c r="D253" s="59"/>
      <c r="E253" s="61" t="s">
        <v>57</v>
      </c>
      <c r="F253" s="62">
        <v>8</v>
      </c>
      <c r="G253" s="62"/>
      <c r="H253" s="62"/>
      <c r="I253" s="62"/>
      <c r="J253" s="62"/>
      <c r="K253" s="62"/>
      <c r="L253" s="62"/>
      <c r="M253" s="62"/>
      <c r="N253" s="62"/>
      <c r="O253" s="62"/>
      <c r="P253" s="62"/>
      <c r="Q253" s="62"/>
    </row>
    <row r="254" spans="1:17" ht="25.5">
      <c r="A254" s="58">
        <v>242</v>
      </c>
      <c r="B254" s="59" t="s">
        <v>623</v>
      </c>
      <c r="C254" s="60" t="s">
        <v>1009</v>
      </c>
      <c r="D254" s="59"/>
      <c r="E254" s="61" t="s">
        <v>57</v>
      </c>
      <c r="F254" s="62">
        <v>2</v>
      </c>
      <c r="G254" s="62"/>
      <c r="H254" s="62"/>
      <c r="I254" s="62"/>
      <c r="J254" s="62"/>
      <c r="K254" s="62"/>
      <c r="L254" s="62"/>
      <c r="M254" s="62"/>
      <c r="N254" s="62"/>
      <c r="O254" s="62"/>
      <c r="P254" s="62"/>
      <c r="Q254" s="62"/>
    </row>
    <row r="255" spans="1:17" ht="25.5">
      <c r="A255" s="58">
        <v>243</v>
      </c>
      <c r="B255" s="59" t="s">
        <v>623</v>
      </c>
      <c r="C255" s="60" t="s">
        <v>1010</v>
      </c>
      <c r="D255" s="59"/>
      <c r="E255" s="61" t="s">
        <v>57</v>
      </c>
      <c r="F255" s="62">
        <v>22</v>
      </c>
      <c r="G255" s="62"/>
      <c r="H255" s="62"/>
      <c r="I255" s="62"/>
      <c r="J255" s="62"/>
      <c r="K255" s="62"/>
      <c r="L255" s="62"/>
      <c r="M255" s="62"/>
      <c r="N255" s="62"/>
      <c r="O255" s="62"/>
      <c r="P255" s="62"/>
      <c r="Q255" s="62"/>
    </row>
    <row r="256" spans="1:17" ht="25.5">
      <c r="A256" s="58">
        <v>244</v>
      </c>
      <c r="B256" s="59" t="s">
        <v>623</v>
      </c>
      <c r="C256" s="60" t="s">
        <v>1011</v>
      </c>
      <c r="D256" s="59"/>
      <c r="E256" s="61" t="s">
        <v>57</v>
      </c>
      <c r="F256" s="62">
        <v>4</v>
      </c>
      <c r="G256" s="62"/>
      <c r="H256" s="62"/>
      <c r="I256" s="62"/>
      <c r="J256" s="62"/>
      <c r="K256" s="62"/>
      <c r="L256" s="62"/>
      <c r="M256" s="62"/>
      <c r="N256" s="62"/>
      <c r="O256" s="62"/>
      <c r="P256" s="62"/>
      <c r="Q256" s="62"/>
    </row>
    <row r="257" spans="1:17" ht="25.5">
      <c r="A257" s="58">
        <v>245</v>
      </c>
      <c r="B257" s="59" t="s">
        <v>623</v>
      </c>
      <c r="C257" s="60" t="s">
        <v>934</v>
      </c>
      <c r="D257" s="59"/>
      <c r="E257" s="61" t="s">
        <v>57</v>
      </c>
      <c r="F257" s="62">
        <v>12</v>
      </c>
      <c r="G257" s="62"/>
      <c r="H257" s="62"/>
      <c r="I257" s="62"/>
      <c r="J257" s="62"/>
      <c r="K257" s="62"/>
      <c r="L257" s="62"/>
      <c r="M257" s="62"/>
      <c r="N257" s="62"/>
      <c r="O257" s="62"/>
      <c r="P257" s="62"/>
      <c r="Q257" s="62"/>
    </row>
    <row r="258" spans="1:17" ht="25.5">
      <c r="A258" s="58">
        <v>246</v>
      </c>
      <c r="B258" s="59" t="s">
        <v>623</v>
      </c>
      <c r="C258" s="60" t="s">
        <v>933</v>
      </c>
      <c r="D258" s="59"/>
      <c r="E258" s="61" t="s">
        <v>57</v>
      </c>
      <c r="F258" s="62">
        <v>2</v>
      </c>
      <c r="G258" s="62"/>
      <c r="H258" s="62"/>
      <c r="I258" s="62"/>
      <c r="J258" s="62"/>
      <c r="K258" s="62"/>
      <c r="L258" s="62"/>
      <c r="M258" s="62"/>
      <c r="N258" s="62"/>
      <c r="O258" s="62"/>
      <c r="P258" s="62"/>
      <c r="Q258" s="62"/>
    </row>
    <row r="259" spans="1:17" ht="25.5">
      <c r="A259" s="58">
        <v>247</v>
      </c>
      <c r="B259" s="59" t="s">
        <v>623</v>
      </c>
      <c r="C259" s="60" t="s">
        <v>1012</v>
      </c>
      <c r="D259" s="59"/>
      <c r="E259" s="61" t="s">
        <v>57</v>
      </c>
      <c r="F259" s="62">
        <v>2</v>
      </c>
      <c r="G259" s="62"/>
      <c r="H259" s="62"/>
      <c r="I259" s="62"/>
      <c r="J259" s="62"/>
      <c r="K259" s="62"/>
      <c r="L259" s="62"/>
      <c r="M259" s="62"/>
      <c r="N259" s="62"/>
      <c r="O259" s="62"/>
      <c r="P259" s="62"/>
      <c r="Q259" s="62"/>
    </row>
    <row r="260" spans="1:17" ht="25.5">
      <c r="A260" s="58">
        <v>248</v>
      </c>
      <c r="B260" s="59" t="s">
        <v>623</v>
      </c>
      <c r="C260" s="60" t="s">
        <v>1013</v>
      </c>
      <c r="D260" s="59"/>
      <c r="E260" s="61" t="s">
        <v>57</v>
      </c>
      <c r="F260" s="62">
        <v>2</v>
      </c>
      <c r="G260" s="62"/>
      <c r="H260" s="62"/>
      <c r="I260" s="62"/>
      <c r="J260" s="62"/>
      <c r="K260" s="62"/>
      <c r="L260" s="62"/>
      <c r="M260" s="62"/>
      <c r="N260" s="62"/>
      <c r="O260" s="62"/>
      <c r="P260" s="62"/>
      <c r="Q260" s="62"/>
    </row>
    <row r="261" spans="1:17" ht="25.5">
      <c r="A261" s="58">
        <v>249</v>
      </c>
      <c r="B261" s="59" t="s">
        <v>623</v>
      </c>
      <c r="C261" s="60" t="s">
        <v>1014</v>
      </c>
      <c r="D261" s="59"/>
      <c r="E261" s="61" t="s">
        <v>57</v>
      </c>
      <c r="F261" s="62">
        <v>6</v>
      </c>
      <c r="G261" s="62"/>
      <c r="H261" s="62"/>
      <c r="I261" s="62"/>
      <c r="J261" s="62"/>
      <c r="K261" s="62"/>
      <c r="L261" s="62"/>
      <c r="M261" s="62"/>
      <c r="N261" s="62"/>
      <c r="O261" s="62"/>
      <c r="P261" s="62"/>
      <c r="Q261" s="62"/>
    </row>
    <row r="262" spans="1:17" ht="25.5">
      <c r="A262" s="58">
        <v>250</v>
      </c>
      <c r="B262" s="59" t="s">
        <v>623</v>
      </c>
      <c r="C262" s="60" t="s">
        <v>937</v>
      </c>
      <c r="D262" s="59"/>
      <c r="E262" s="61" t="s">
        <v>57</v>
      </c>
      <c r="F262" s="62">
        <v>1</v>
      </c>
      <c r="G262" s="62"/>
      <c r="H262" s="62"/>
      <c r="I262" s="62"/>
      <c r="J262" s="62"/>
      <c r="K262" s="62"/>
      <c r="L262" s="62"/>
      <c r="M262" s="62"/>
      <c r="N262" s="62"/>
      <c r="O262" s="62"/>
      <c r="P262" s="62"/>
      <c r="Q262" s="62"/>
    </row>
    <row r="263" spans="1:17" ht="25.5">
      <c r="A263" s="58">
        <v>251</v>
      </c>
      <c r="B263" s="59" t="s">
        <v>623</v>
      </c>
      <c r="C263" s="60" t="s">
        <v>1015</v>
      </c>
      <c r="D263" s="59"/>
      <c r="E263" s="61" t="s">
        <v>57</v>
      </c>
      <c r="F263" s="62">
        <v>1</v>
      </c>
      <c r="G263" s="62"/>
      <c r="H263" s="62"/>
      <c r="I263" s="62"/>
      <c r="J263" s="62"/>
      <c r="K263" s="62"/>
      <c r="L263" s="62"/>
      <c r="M263" s="62"/>
      <c r="N263" s="62"/>
      <c r="O263" s="62"/>
      <c r="P263" s="62"/>
      <c r="Q263" s="62"/>
    </row>
    <row r="264" spans="1:17" ht="25.5">
      <c r="A264" s="58">
        <v>252</v>
      </c>
      <c r="B264" s="59" t="s">
        <v>623</v>
      </c>
      <c r="C264" s="60" t="s">
        <v>1016</v>
      </c>
      <c r="D264" s="59"/>
      <c r="E264" s="61" t="s">
        <v>57</v>
      </c>
      <c r="F264" s="62">
        <v>1</v>
      </c>
      <c r="G264" s="62"/>
      <c r="H264" s="62"/>
      <c r="I264" s="62"/>
      <c r="J264" s="62"/>
      <c r="K264" s="62"/>
      <c r="L264" s="62"/>
      <c r="M264" s="62"/>
      <c r="N264" s="62"/>
      <c r="O264" s="62"/>
      <c r="P264" s="62"/>
      <c r="Q264" s="62"/>
    </row>
    <row r="265" spans="1:17" ht="25.5">
      <c r="A265" s="58">
        <v>253</v>
      </c>
      <c r="B265" s="59" t="s">
        <v>623</v>
      </c>
      <c r="C265" s="60" t="s">
        <v>1017</v>
      </c>
      <c r="D265" s="59"/>
      <c r="E265" s="61" t="s">
        <v>57</v>
      </c>
      <c r="F265" s="62">
        <v>1</v>
      </c>
      <c r="G265" s="62"/>
      <c r="H265" s="62"/>
      <c r="I265" s="62"/>
      <c r="J265" s="62"/>
      <c r="K265" s="62"/>
      <c r="L265" s="62"/>
      <c r="M265" s="62"/>
      <c r="N265" s="62"/>
      <c r="O265" s="62"/>
      <c r="P265" s="62"/>
      <c r="Q265" s="62"/>
    </row>
    <row r="266" spans="1:17" ht="25.5">
      <c r="A266" s="58">
        <v>254</v>
      </c>
      <c r="B266" s="59" t="s">
        <v>623</v>
      </c>
      <c r="C266" s="60" t="s">
        <v>1018</v>
      </c>
      <c r="D266" s="59"/>
      <c r="E266" s="61" t="s">
        <v>57</v>
      </c>
      <c r="F266" s="62">
        <v>1</v>
      </c>
      <c r="G266" s="62"/>
      <c r="H266" s="62"/>
      <c r="I266" s="62"/>
      <c r="J266" s="62"/>
      <c r="K266" s="62"/>
      <c r="L266" s="62"/>
      <c r="M266" s="62"/>
      <c r="N266" s="62"/>
      <c r="O266" s="62"/>
      <c r="P266" s="62"/>
      <c r="Q266" s="62"/>
    </row>
    <row r="267" spans="1:17" ht="25.5">
      <c r="A267" s="58">
        <v>255</v>
      </c>
      <c r="B267" s="59" t="s">
        <v>623</v>
      </c>
      <c r="C267" s="60" t="s">
        <v>1019</v>
      </c>
      <c r="D267" s="59"/>
      <c r="E267" s="61" t="s">
        <v>57</v>
      </c>
      <c r="F267" s="62">
        <v>1</v>
      </c>
      <c r="G267" s="62"/>
      <c r="H267" s="62"/>
      <c r="I267" s="62"/>
      <c r="J267" s="62"/>
      <c r="K267" s="62"/>
      <c r="L267" s="62"/>
      <c r="M267" s="62"/>
      <c r="N267" s="62"/>
      <c r="O267" s="62"/>
      <c r="P267" s="62"/>
      <c r="Q267" s="62"/>
    </row>
    <row r="268" spans="1:17" ht="25.5">
      <c r="A268" s="58">
        <v>256</v>
      </c>
      <c r="B268" s="59" t="s">
        <v>623</v>
      </c>
      <c r="C268" s="60" t="s">
        <v>1020</v>
      </c>
      <c r="D268" s="59"/>
      <c r="E268" s="61" t="s">
        <v>57</v>
      </c>
      <c r="F268" s="62">
        <v>4</v>
      </c>
      <c r="G268" s="62"/>
      <c r="H268" s="62"/>
      <c r="I268" s="62"/>
      <c r="J268" s="62"/>
      <c r="K268" s="62"/>
      <c r="L268" s="62"/>
      <c r="M268" s="62"/>
      <c r="N268" s="62"/>
      <c r="O268" s="62"/>
      <c r="P268" s="62"/>
      <c r="Q268" s="62"/>
    </row>
    <row r="269" spans="1:17" ht="25.5">
      <c r="A269" s="58">
        <v>257</v>
      </c>
      <c r="B269" s="59" t="s">
        <v>623</v>
      </c>
      <c r="C269" s="60" t="s">
        <v>939</v>
      </c>
      <c r="D269" s="59"/>
      <c r="E269" s="61" t="s">
        <v>57</v>
      </c>
      <c r="F269" s="62">
        <v>1</v>
      </c>
      <c r="G269" s="62"/>
      <c r="H269" s="62"/>
      <c r="I269" s="62"/>
      <c r="J269" s="62"/>
      <c r="K269" s="62"/>
      <c r="L269" s="62"/>
      <c r="M269" s="62"/>
      <c r="N269" s="62"/>
      <c r="O269" s="62"/>
      <c r="P269" s="62"/>
      <c r="Q269" s="62"/>
    </row>
    <row r="270" spans="1:17" ht="25.5">
      <c r="A270" s="58">
        <v>258</v>
      </c>
      <c r="B270" s="59" t="s">
        <v>623</v>
      </c>
      <c r="C270" s="60" t="s">
        <v>940</v>
      </c>
      <c r="D270" s="59"/>
      <c r="E270" s="61" t="s">
        <v>57</v>
      </c>
      <c r="F270" s="62">
        <v>1</v>
      </c>
      <c r="G270" s="62"/>
      <c r="H270" s="62"/>
      <c r="I270" s="62"/>
      <c r="J270" s="62"/>
      <c r="K270" s="62"/>
      <c r="L270" s="62"/>
      <c r="M270" s="62"/>
      <c r="N270" s="62"/>
      <c r="O270" s="62"/>
      <c r="P270" s="62"/>
      <c r="Q270" s="62"/>
    </row>
    <row r="271" spans="1:17" ht="25.5">
      <c r="A271" s="58">
        <v>259</v>
      </c>
      <c r="B271" s="59" t="s">
        <v>623</v>
      </c>
      <c r="C271" s="60" t="s">
        <v>941</v>
      </c>
      <c r="D271" s="59"/>
      <c r="E271" s="61" t="s">
        <v>57</v>
      </c>
      <c r="F271" s="62">
        <v>4</v>
      </c>
      <c r="G271" s="62"/>
      <c r="H271" s="62"/>
      <c r="I271" s="62"/>
      <c r="J271" s="62"/>
      <c r="K271" s="62"/>
      <c r="L271" s="62"/>
      <c r="M271" s="62"/>
      <c r="N271" s="62"/>
      <c r="O271" s="62"/>
      <c r="P271" s="62"/>
      <c r="Q271" s="62"/>
    </row>
    <row r="272" spans="1:17" ht="25.5">
      <c r="A272" s="58">
        <v>260</v>
      </c>
      <c r="B272" s="59" t="s">
        <v>623</v>
      </c>
      <c r="C272" s="60" t="s">
        <v>1021</v>
      </c>
      <c r="D272" s="59"/>
      <c r="E272" s="61" t="s">
        <v>57</v>
      </c>
      <c r="F272" s="62">
        <v>2</v>
      </c>
      <c r="G272" s="62"/>
      <c r="H272" s="62"/>
      <c r="I272" s="62"/>
      <c r="J272" s="62"/>
      <c r="K272" s="62"/>
      <c r="L272" s="62"/>
      <c r="M272" s="62"/>
      <c r="N272" s="62"/>
      <c r="O272" s="62"/>
      <c r="P272" s="62"/>
      <c r="Q272" s="62"/>
    </row>
    <row r="273" spans="1:17" ht="25.5">
      <c r="A273" s="58">
        <v>261</v>
      </c>
      <c r="B273" s="59" t="s">
        <v>623</v>
      </c>
      <c r="C273" s="60" t="s">
        <v>1022</v>
      </c>
      <c r="D273" s="59"/>
      <c r="E273" s="61" t="s">
        <v>57</v>
      </c>
      <c r="F273" s="62">
        <v>1</v>
      </c>
      <c r="G273" s="62"/>
      <c r="H273" s="62"/>
      <c r="I273" s="62"/>
      <c r="J273" s="62"/>
      <c r="K273" s="62"/>
      <c r="L273" s="62"/>
      <c r="M273" s="62"/>
      <c r="N273" s="62"/>
      <c r="O273" s="62"/>
      <c r="P273" s="62"/>
      <c r="Q273" s="62"/>
    </row>
    <row r="274" spans="1:17" ht="25.5">
      <c r="A274" s="58">
        <v>262</v>
      </c>
      <c r="B274" s="59" t="s">
        <v>623</v>
      </c>
      <c r="C274" s="60" t="s">
        <v>945</v>
      </c>
      <c r="D274" s="59"/>
      <c r="E274" s="61" t="s">
        <v>57</v>
      </c>
      <c r="F274" s="62">
        <v>1</v>
      </c>
      <c r="G274" s="62"/>
      <c r="H274" s="62"/>
      <c r="I274" s="62"/>
      <c r="J274" s="62"/>
      <c r="K274" s="62"/>
      <c r="L274" s="62"/>
      <c r="M274" s="62"/>
      <c r="N274" s="62"/>
      <c r="O274" s="62"/>
      <c r="P274" s="62"/>
      <c r="Q274" s="62"/>
    </row>
    <row r="275" spans="1:17" ht="25.5">
      <c r="A275" s="58">
        <v>263</v>
      </c>
      <c r="B275" s="59" t="s">
        <v>623</v>
      </c>
      <c r="C275" s="60" t="s">
        <v>1023</v>
      </c>
      <c r="D275" s="59"/>
      <c r="E275" s="61" t="s">
        <v>57</v>
      </c>
      <c r="F275" s="62">
        <v>2</v>
      </c>
      <c r="G275" s="62"/>
      <c r="H275" s="62"/>
      <c r="I275" s="62"/>
      <c r="J275" s="62"/>
      <c r="K275" s="62"/>
      <c r="L275" s="62"/>
      <c r="M275" s="62"/>
      <c r="N275" s="62"/>
      <c r="O275" s="62"/>
      <c r="P275" s="62"/>
      <c r="Q275" s="62"/>
    </row>
    <row r="276" spans="1:17" ht="25.5">
      <c r="A276" s="58">
        <v>264</v>
      </c>
      <c r="B276" s="59" t="s">
        <v>623</v>
      </c>
      <c r="C276" s="60" t="s">
        <v>1024</v>
      </c>
      <c r="D276" s="59"/>
      <c r="E276" s="61" t="s">
        <v>57</v>
      </c>
      <c r="F276" s="62">
        <v>1</v>
      </c>
      <c r="G276" s="62"/>
      <c r="H276" s="62"/>
      <c r="I276" s="62"/>
      <c r="J276" s="62"/>
      <c r="K276" s="62"/>
      <c r="L276" s="62"/>
      <c r="M276" s="62"/>
      <c r="N276" s="62"/>
      <c r="O276" s="62"/>
      <c r="P276" s="62"/>
      <c r="Q276" s="62"/>
    </row>
    <row r="277" spans="1:17" ht="25.5">
      <c r="A277" s="58">
        <v>265</v>
      </c>
      <c r="B277" s="59" t="s">
        <v>623</v>
      </c>
      <c r="C277" s="60" t="s">
        <v>1025</v>
      </c>
      <c r="D277" s="59"/>
      <c r="E277" s="61" t="s">
        <v>57</v>
      </c>
      <c r="F277" s="62">
        <v>1</v>
      </c>
      <c r="G277" s="62"/>
      <c r="H277" s="62"/>
      <c r="I277" s="62"/>
      <c r="J277" s="62"/>
      <c r="K277" s="62"/>
      <c r="L277" s="62"/>
      <c r="M277" s="62"/>
      <c r="N277" s="62"/>
      <c r="O277" s="62"/>
      <c r="P277" s="62"/>
      <c r="Q277" s="62"/>
    </row>
    <row r="278" spans="1:17" ht="25.5">
      <c r="A278" s="58">
        <v>266</v>
      </c>
      <c r="B278" s="59" t="s">
        <v>623</v>
      </c>
      <c r="C278" s="60" t="s">
        <v>1026</v>
      </c>
      <c r="D278" s="59"/>
      <c r="E278" s="61" t="s">
        <v>57</v>
      </c>
      <c r="F278" s="62">
        <v>1</v>
      </c>
      <c r="G278" s="62"/>
      <c r="H278" s="62"/>
      <c r="I278" s="62"/>
      <c r="J278" s="62"/>
      <c r="K278" s="62"/>
      <c r="L278" s="62"/>
      <c r="M278" s="62"/>
      <c r="N278" s="62"/>
      <c r="O278" s="62"/>
      <c r="P278" s="62"/>
      <c r="Q278" s="62"/>
    </row>
    <row r="279" spans="1:17" ht="25.5">
      <c r="A279" s="58">
        <v>267</v>
      </c>
      <c r="B279" s="59" t="s">
        <v>623</v>
      </c>
      <c r="C279" s="60" t="s">
        <v>1027</v>
      </c>
      <c r="D279" s="59"/>
      <c r="E279" s="61" t="s">
        <v>57</v>
      </c>
      <c r="F279" s="62">
        <v>1</v>
      </c>
      <c r="G279" s="62"/>
      <c r="H279" s="62"/>
      <c r="I279" s="62"/>
      <c r="J279" s="62"/>
      <c r="K279" s="62"/>
      <c r="L279" s="62"/>
      <c r="M279" s="62"/>
      <c r="N279" s="62"/>
      <c r="O279" s="62"/>
      <c r="P279" s="62"/>
      <c r="Q279" s="62"/>
    </row>
    <row r="280" spans="1:17" ht="25.5">
      <c r="A280" s="58">
        <v>268</v>
      </c>
      <c r="B280" s="59" t="s">
        <v>623</v>
      </c>
      <c r="C280" s="60" t="s">
        <v>1028</v>
      </c>
      <c r="D280" s="59"/>
      <c r="E280" s="61" t="s">
        <v>57</v>
      </c>
      <c r="F280" s="62">
        <v>1</v>
      </c>
      <c r="G280" s="62"/>
      <c r="H280" s="62"/>
      <c r="I280" s="62"/>
      <c r="J280" s="62"/>
      <c r="K280" s="62"/>
      <c r="L280" s="62"/>
      <c r="M280" s="62"/>
      <c r="N280" s="62"/>
      <c r="O280" s="62"/>
      <c r="P280" s="62"/>
      <c r="Q280" s="62"/>
    </row>
    <row r="281" spans="1:17" ht="25.5">
      <c r="A281" s="58">
        <v>269</v>
      </c>
      <c r="B281" s="59" t="s">
        <v>623</v>
      </c>
      <c r="C281" s="60" t="s">
        <v>1029</v>
      </c>
      <c r="D281" s="59"/>
      <c r="E281" s="61" t="s">
        <v>57</v>
      </c>
      <c r="F281" s="62">
        <v>1</v>
      </c>
      <c r="G281" s="62"/>
      <c r="H281" s="62"/>
      <c r="I281" s="62"/>
      <c r="J281" s="62"/>
      <c r="K281" s="62"/>
      <c r="L281" s="62"/>
      <c r="M281" s="62"/>
      <c r="N281" s="62"/>
      <c r="O281" s="62"/>
      <c r="P281" s="62"/>
      <c r="Q281" s="62"/>
    </row>
    <row r="282" spans="1:17" ht="25.5">
      <c r="A282" s="58">
        <v>270</v>
      </c>
      <c r="B282" s="59" t="s">
        <v>623</v>
      </c>
      <c r="C282" s="60" t="s">
        <v>1030</v>
      </c>
      <c r="D282" s="59"/>
      <c r="E282" s="61" t="s">
        <v>57</v>
      </c>
      <c r="F282" s="62">
        <v>1</v>
      </c>
      <c r="G282" s="62"/>
      <c r="H282" s="62"/>
      <c r="I282" s="62"/>
      <c r="J282" s="62"/>
      <c r="K282" s="62"/>
      <c r="L282" s="62"/>
      <c r="M282" s="62"/>
      <c r="N282" s="62"/>
      <c r="O282" s="62"/>
      <c r="P282" s="62"/>
      <c r="Q282" s="62"/>
    </row>
    <row r="283" spans="1:17" ht="25.5">
      <c r="A283" s="58">
        <v>271</v>
      </c>
      <c r="B283" s="59" t="s">
        <v>623</v>
      </c>
      <c r="C283" s="60" t="s">
        <v>1031</v>
      </c>
      <c r="D283" s="59"/>
      <c r="E283" s="61" t="s">
        <v>57</v>
      </c>
      <c r="F283" s="62">
        <v>1</v>
      </c>
      <c r="G283" s="62"/>
      <c r="H283" s="62"/>
      <c r="I283" s="62"/>
      <c r="J283" s="62"/>
      <c r="K283" s="62"/>
      <c r="L283" s="62"/>
      <c r="M283" s="62"/>
      <c r="N283" s="62"/>
      <c r="O283" s="62"/>
      <c r="P283" s="62"/>
      <c r="Q283" s="62"/>
    </row>
    <row r="284" spans="1:17" ht="25.5">
      <c r="A284" s="58">
        <v>272</v>
      </c>
      <c r="B284" s="59" t="s">
        <v>623</v>
      </c>
      <c r="C284" s="60" t="s">
        <v>1032</v>
      </c>
      <c r="D284" s="59"/>
      <c r="E284" s="61" t="s">
        <v>57</v>
      </c>
      <c r="F284" s="62">
        <v>1</v>
      </c>
      <c r="G284" s="62"/>
      <c r="H284" s="62"/>
      <c r="I284" s="62"/>
      <c r="J284" s="62"/>
      <c r="K284" s="62"/>
      <c r="L284" s="62"/>
      <c r="M284" s="62"/>
      <c r="N284" s="62"/>
      <c r="O284" s="62"/>
      <c r="P284" s="62"/>
      <c r="Q284" s="62"/>
    </row>
    <row r="285" spans="1:17" ht="25.5">
      <c r="A285" s="58">
        <v>273</v>
      </c>
      <c r="B285" s="59" t="s">
        <v>623</v>
      </c>
      <c r="C285" s="60" t="s">
        <v>1033</v>
      </c>
      <c r="D285" s="59"/>
      <c r="E285" s="61" t="s">
        <v>57</v>
      </c>
      <c r="F285" s="62">
        <v>2</v>
      </c>
      <c r="G285" s="62"/>
      <c r="H285" s="62"/>
      <c r="I285" s="62"/>
      <c r="J285" s="62"/>
      <c r="K285" s="62"/>
      <c r="L285" s="62"/>
      <c r="M285" s="62"/>
      <c r="N285" s="62"/>
      <c r="O285" s="62"/>
      <c r="P285" s="62"/>
      <c r="Q285" s="62"/>
    </row>
    <row r="286" spans="1:17" ht="25.5">
      <c r="A286" s="58">
        <v>274</v>
      </c>
      <c r="B286" s="59" t="s">
        <v>623</v>
      </c>
      <c r="C286" s="60" t="s">
        <v>952</v>
      </c>
      <c r="D286" s="59"/>
      <c r="E286" s="61" t="s">
        <v>57</v>
      </c>
      <c r="F286" s="62">
        <v>1</v>
      </c>
      <c r="G286" s="62"/>
      <c r="H286" s="62"/>
      <c r="I286" s="62"/>
      <c r="J286" s="62"/>
      <c r="K286" s="62"/>
      <c r="L286" s="62"/>
      <c r="M286" s="62"/>
      <c r="N286" s="62"/>
      <c r="O286" s="62"/>
      <c r="P286" s="62"/>
      <c r="Q286" s="62"/>
    </row>
    <row r="287" spans="1:17" ht="25.5">
      <c r="A287" s="58">
        <v>275</v>
      </c>
      <c r="B287" s="59" t="s">
        <v>623</v>
      </c>
      <c r="C287" s="60" t="s">
        <v>953</v>
      </c>
      <c r="D287" s="59"/>
      <c r="E287" s="61" t="s">
        <v>57</v>
      </c>
      <c r="F287" s="62">
        <v>1</v>
      </c>
      <c r="G287" s="62"/>
      <c r="H287" s="62"/>
      <c r="I287" s="62"/>
      <c r="J287" s="62"/>
      <c r="K287" s="62"/>
      <c r="L287" s="62"/>
      <c r="M287" s="62"/>
      <c r="N287" s="62"/>
      <c r="O287" s="62"/>
      <c r="P287" s="62"/>
      <c r="Q287" s="62"/>
    </row>
    <row r="288" spans="1:17" ht="25.5">
      <c r="A288" s="58">
        <v>276</v>
      </c>
      <c r="B288" s="59" t="s">
        <v>623</v>
      </c>
      <c r="C288" s="60" t="s">
        <v>955</v>
      </c>
      <c r="D288" s="59"/>
      <c r="E288" s="61" t="s">
        <v>57</v>
      </c>
      <c r="F288" s="62">
        <v>2</v>
      </c>
      <c r="G288" s="62"/>
      <c r="H288" s="62"/>
      <c r="I288" s="62"/>
      <c r="J288" s="62"/>
      <c r="K288" s="62"/>
      <c r="L288" s="62"/>
      <c r="M288" s="62"/>
      <c r="N288" s="62"/>
      <c r="O288" s="62"/>
      <c r="P288" s="62"/>
      <c r="Q288" s="62"/>
    </row>
    <row r="289" spans="1:17" ht="25.5">
      <c r="A289" s="58">
        <v>277</v>
      </c>
      <c r="B289" s="59" t="s">
        <v>623</v>
      </c>
      <c r="C289" s="60" t="s">
        <v>1034</v>
      </c>
      <c r="D289" s="59"/>
      <c r="E289" s="61" t="s">
        <v>57</v>
      </c>
      <c r="F289" s="62">
        <v>1</v>
      </c>
      <c r="G289" s="62"/>
      <c r="H289" s="62"/>
      <c r="I289" s="62"/>
      <c r="J289" s="62"/>
      <c r="K289" s="62"/>
      <c r="L289" s="62"/>
      <c r="M289" s="62"/>
      <c r="N289" s="62"/>
      <c r="O289" s="62"/>
      <c r="P289" s="62"/>
      <c r="Q289" s="62"/>
    </row>
    <row r="290" spans="1:17" ht="25.5">
      <c r="A290" s="58">
        <v>278</v>
      </c>
      <c r="B290" s="59" t="s">
        <v>623</v>
      </c>
      <c r="C290" s="60" t="s">
        <v>1035</v>
      </c>
      <c r="D290" s="59"/>
      <c r="E290" s="61" t="s">
        <v>57</v>
      </c>
      <c r="F290" s="62">
        <v>2</v>
      </c>
      <c r="G290" s="62"/>
      <c r="H290" s="62"/>
      <c r="I290" s="62"/>
      <c r="J290" s="62"/>
      <c r="K290" s="62"/>
      <c r="L290" s="62"/>
      <c r="M290" s="62"/>
      <c r="N290" s="62"/>
      <c r="O290" s="62"/>
      <c r="P290" s="62"/>
      <c r="Q290" s="62"/>
    </row>
    <row r="291" spans="1:17" ht="25.5">
      <c r="A291" s="58">
        <v>279</v>
      </c>
      <c r="B291" s="59" t="s">
        <v>623</v>
      </c>
      <c r="C291" s="60" t="s">
        <v>960</v>
      </c>
      <c r="D291" s="59"/>
      <c r="E291" s="61" t="s">
        <v>57</v>
      </c>
      <c r="F291" s="62">
        <v>1</v>
      </c>
      <c r="G291" s="62"/>
      <c r="H291" s="62"/>
      <c r="I291" s="62"/>
      <c r="J291" s="62"/>
      <c r="K291" s="62"/>
      <c r="L291" s="62"/>
      <c r="M291" s="62"/>
      <c r="N291" s="62"/>
      <c r="O291" s="62"/>
      <c r="P291" s="62"/>
      <c r="Q291" s="62"/>
    </row>
    <row r="292" spans="1:17" ht="25.5">
      <c r="A292" s="58">
        <v>280</v>
      </c>
      <c r="B292" s="59" t="s">
        <v>623</v>
      </c>
      <c r="C292" s="60" t="s">
        <v>961</v>
      </c>
      <c r="D292" s="59"/>
      <c r="E292" s="61" t="s">
        <v>57</v>
      </c>
      <c r="F292" s="62">
        <v>1</v>
      </c>
      <c r="G292" s="62"/>
      <c r="H292" s="62"/>
      <c r="I292" s="62"/>
      <c r="J292" s="62"/>
      <c r="K292" s="62"/>
      <c r="L292" s="62"/>
      <c r="M292" s="62"/>
      <c r="N292" s="62"/>
      <c r="O292" s="62"/>
      <c r="P292" s="62"/>
      <c r="Q292" s="62"/>
    </row>
    <row r="293" spans="1:17" ht="25.5">
      <c r="A293" s="58">
        <v>281</v>
      </c>
      <c r="B293" s="59" t="s">
        <v>623</v>
      </c>
      <c r="C293" s="60" t="s">
        <v>962</v>
      </c>
      <c r="D293" s="59"/>
      <c r="E293" s="61" t="s">
        <v>57</v>
      </c>
      <c r="F293" s="62">
        <v>1</v>
      </c>
      <c r="G293" s="62"/>
      <c r="H293" s="62"/>
      <c r="I293" s="62"/>
      <c r="J293" s="62"/>
      <c r="K293" s="62"/>
      <c r="L293" s="62"/>
      <c r="M293" s="62"/>
      <c r="N293" s="62"/>
      <c r="O293" s="62"/>
      <c r="P293" s="62"/>
      <c r="Q293" s="62"/>
    </row>
    <row r="294" spans="1:17" ht="25.5">
      <c r="A294" s="58">
        <v>282</v>
      </c>
      <c r="B294" s="59" t="s">
        <v>623</v>
      </c>
      <c r="C294" s="60" t="s">
        <v>1036</v>
      </c>
      <c r="D294" s="59"/>
      <c r="E294" s="61" t="s">
        <v>57</v>
      </c>
      <c r="F294" s="62">
        <v>1</v>
      </c>
      <c r="G294" s="62"/>
      <c r="H294" s="62"/>
      <c r="I294" s="62"/>
      <c r="J294" s="62"/>
      <c r="K294" s="62"/>
      <c r="L294" s="62"/>
      <c r="M294" s="62"/>
      <c r="N294" s="62"/>
      <c r="O294" s="62"/>
      <c r="P294" s="62"/>
      <c r="Q294" s="62"/>
    </row>
    <row r="295" spans="1:17" ht="25.5">
      <c r="A295" s="58">
        <v>283</v>
      </c>
      <c r="B295" s="59" t="s">
        <v>623</v>
      </c>
      <c r="C295" s="60" t="s">
        <v>1037</v>
      </c>
      <c r="D295" s="59"/>
      <c r="E295" s="61" t="s">
        <v>57</v>
      </c>
      <c r="F295" s="62">
        <v>1</v>
      </c>
      <c r="G295" s="62"/>
      <c r="H295" s="62"/>
      <c r="I295" s="62"/>
      <c r="J295" s="62"/>
      <c r="K295" s="62"/>
      <c r="L295" s="62"/>
      <c r="M295" s="62"/>
      <c r="N295" s="62"/>
      <c r="O295" s="62"/>
      <c r="P295" s="62"/>
      <c r="Q295" s="62"/>
    </row>
    <row r="296" spans="1:17" ht="25.5">
      <c r="A296" s="58">
        <v>284</v>
      </c>
      <c r="B296" s="59" t="s">
        <v>623</v>
      </c>
      <c r="C296" s="60" t="s">
        <v>1038</v>
      </c>
      <c r="D296" s="59"/>
      <c r="E296" s="61" t="s">
        <v>57</v>
      </c>
      <c r="F296" s="62">
        <v>1</v>
      </c>
      <c r="G296" s="62"/>
      <c r="H296" s="62"/>
      <c r="I296" s="62"/>
      <c r="J296" s="62"/>
      <c r="K296" s="62"/>
      <c r="L296" s="62"/>
      <c r="M296" s="62"/>
      <c r="N296" s="62"/>
      <c r="O296" s="62"/>
      <c r="P296" s="62"/>
      <c r="Q296" s="62"/>
    </row>
    <row r="297" spans="1:17" ht="25.5">
      <c r="A297" s="58">
        <v>285</v>
      </c>
      <c r="B297" s="59" t="s">
        <v>623</v>
      </c>
      <c r="C297" s="60" t="s">
        <v>966</v>
      </c>
      <c r="D297" s="59"/>
      <c r="E297" s="61" t="s">
        <v>57</v>
      </c>
      <c r="F297" s="62">
        <v>1</v>
      </c>
      <c r="G297" s="62"/>
      <c r="H297" s="62"/>
      <c r="I297" s="62"/>
      <c r="J297" s="62"/>
      <c r="K297" s="62"/>
      <c r="L297" s="62"/>
      <c r="M297" s="62"/>
      <c r="N297" s="62"/>
      <c r="O297" s="62"/>
      <c r="P297" s="62"/>
      <c r="Q297" s="62"/>
    </row>
    <row r="298" spans="1:17" ht="25.5">
      <c r="A298" s="58">
        <v>286</v>
      </c>
      <c r="B298" s="59" t="s">
        <v>623</v>
      </c>
      <c r="C298" s="60" t="s">
        <v>1039</v>
      </c>
      <c r="D298" s="59"/>
      <c r="E298" s="61" t="s">
        <v>57</v>
      </c>
      <c r="F298" s="62">
        <v>2</v>
      </c>
      <c r="G298" s="62"/>
      <c r="H298" s="62"/>
      <c r="I298" s="62"/>
      <c r="J298" s="62"/>
      <c r="K298" s="62"/>
      <c r="L298" s="62"/>
      <c r="M298" s="62"/>
      <c r="N298" s="62"/>
      <c r="O298" s="62"/>
      <c r="P298" s="62"/>
      <c r="Q298" s="62"/>
    </row>
    <row r="299" spans="1:17">
      <c r="A299" s="58">
        <v>287</v>
      </c>
      <c r="B299" s="59" t="s">
        <v>623</v>
      </c>
      <c r="C299" s="60" t="s">
        <v>971</v>
      </c>
      <c r="D299" s="59"/>
      <c r="E299" s="61" t="s">
        <v>55</v>
      </c>
      <c r="F299" s="62">
        <v>26</v>
      </c>
      <c r="G299" s="62"/>
      <c r="H299" s="62"/>
      <c r="I299" s="62"/>
      <c r="J299" s="62"/>
      <c r="K299" s="62"/>
      <c r="L299" s="62"/>
      <c r="M299" s="62"/>
      <c r="N299" s="62"/>
      <c r="O299" s="62"/>
      <c r="P299" s="62"/>
      <c r="Q299" s="62"/>
    </row>
    <row r="300" spans="1:17">
      <c r="A300" s="58">
        <v>288</v>
      </c>
      <c r="B300" s="59" t="s">
        <v>623</v>
      </c>
      <c r="C300" s="60" t="s">
        <v>969</v>
      </c>
      <c r="D300" s="59"/>
      <c r="E300" s="61" t="s">
        <v>55</v>
      </c>
      <c r="F300" s="62">
        <v>2</v>
      </c>
      <c r="G300" s="62"/>
      <c r="H300" s="62"/>
      <c r="I300" s="62"/>
      <c r="J300" s="62"/>
      <c r="K300" s="62"/>
      <c r="L300" s="62"/>
      <c r="M300" s="62"/>
      <c r="N300" s="62"/>
      <c r="O300" s="62"/>
      <c r="P300" s="62"/>
      <c r="Q300" s="62"/>
    </row>
    <row r="301" spans="1:17">
      <c r="A301" s="58">
        <v>289</v>
      </c>
      <c r="B301" s="59" t="s">
        <v>623</v>
      </c>
      <c r="C301" s="60" t="s">
        <v>970</v>
      </c>
      <c r="D301" s="59"/>
      <c r="E301" s="61" t="s">
        <v>55</v>
      </c>
      <c r="F301" s="62">
        <v>1</v>
      </c>
      <c r="G301" s="62"/>
      <c r="H301" s="62"/>
      <c r="I301" s="62"/>
      <c r="J301" s="62"/>
      <c r="K301" s="62"/>
      <c r="L301" s="62"/>
      <c r="M301" s="62"/>
      <c r="N301" s="62"/>
      <c r="O301" s="62"/>
      <c r="P301" s="62"/>
      <c r="Q301" s="62"/>
    </row>
    <row r="302" spans="1:17">
      <c r="A302" s="58">
        <v>290</v>
      </c>
      <c r="B302" s="59" t="s">
        <v>623</v>
      </c>
      <c r="C302" s="60" t="s">
        <v>973</v>
      </c>
      <c r="D302" s="59"/>
      <c r="E302" s="61" t="s">
        <v>55</v>
      </c>
      <c r="F302" s="62">
        <v>3</v>
      </c>
      <c r="G302" s="62"/>
      <c r="H302" s="62"/>
      <c r="I302" s="62"/>
      <c r="J302" s="62"/>
      <c r="K302" s="62"/>
      <c r="L302" s="62"/>
      <c r="M302" s="62"/>
      <c r="N302" s="62"/>
      <c r="O302" s="62"/>
      <c r="P302" s="62"/>
      <c r="Q302" s="62"/>
    </row>
    <row r="303" spans="1:17">
      <c r="A303" s="58">
        <v>291</v>
      </c>
      <c r="B303" s="59" t="s">
        <v>623</v>
      </c>
      <c r="C303" s="60" t="s">
        <v>972</v>
      </c>
      <c r="D303" s="59"/>
      <c r="E303" s="61" t="s">
        <v>55</v>
      </c>
      <c r="F303" s="62">
        <v>13</v>
      </c>
      <c r="G303" s="62"/>
      <c r="H303" s="62"/>
      <c r="I303" s="62"/>
      <c r="J303" s="62"/>
      <c r="K303" s="62"/>
      <c r="L303" s="62"/>
      <c r="M303" s="62"/>
      <c r="N303" s="62"/>
      <c r="O303" s="62"/>
      <c r="P303" s="62"/>
      <c r="Q303" s="62"/>
    </row>
    <row r="304" spans="1:17">
      <c r="A304" s="58">
        <v>292</v>
      </c>
      <c r="B304" s="59" t="s">
        <v>623</v>
      </c>
      <c r="C304" s="60" t="s">
        <v>1040</v>
      </c>
      <c r="D304" s="59"/>
      <c r="E304" s="61" t="s">
        <v>55</v>
      </c>
      <c r="F304" s="62">
        <v>4</v>
      </c>
      <c r="G304" s="62"/>
      <c r="H304" s="62"/>
      <c r="I304" s="62"/>
      <c r="J304" s="62"/>
      <c r="K304" s="62"/>
      <c r="L304" s="62"/>
      <c r="M304" s="62"/>
      <c r="N304" s="62"/>
      <c r="O304" s="62"/>
      <c r="P304" s="62"/>
      <c r="Q304" s="62"/>
    </row>
    <row r="305" spans="1:17">
      <c r="A305" s="58">
        <v>293</v>
      </c>
      <c r="B305" s="59" t="s">
        <v>623</v>
      </c>
      <c r="C305" s="60" t="s">
        <v>1041</v>
      </c>
      <c r="D305" s="59"/>
      <c r="E305" s="61" t="s">
        <v>55</v>
      </c>
      <c r="F305" s="62">
        <v>77</v>
      </c>
      <c r="G305" s="62"/>
      <c r="H305" s="62"/>
      <c r="I305" s="62"/>
      <c r="J305" s="62"/>
      <c r="K305" s="62"/>
      <c r="L305" s="62"/>
      <c r="M305" s="62"/>
      <c r="N305" s="62"/>
      <c r="O305" s="62"/>
      <c r="P305" s="62"/>
      <c r="Q305" s="62"/>
    </row>
    <row r="306" spans="1:17">
      <c r="A306" s="58">
        <v>294</v>
      </c>
      <c r="B306" s="59" t="s">
        <v>623</v>
      </c>
      <c r="C306" s="60" t="s">
        <v>1042</v>
      </c>
      <c r="D306" s="59"/>
      <c r="E306" s="61" t="s">
        <v>55</v>
      </c>
      <c r="F306" s="62">
        <v>23</v>
      </c>
      <c r="G306" s="62"/>
      <c r="H306" s="62"/>
      <c r="I306" s="62"/>
      <c r="J306" s="62"/>
      <c r="K306" s="62"/>
      <c r="L306" s="62"/>
      <c r="M306" s="62"/>
      <c r="N306" s="62"/>
      <c r="O306" s="62"/>
      <c r="P306" s="62"/>
      <c r="Q306" s="62"/>
    </row>
    <row r="307" spans="1:17">
      <c r="A307" s="58">
        <v>295</v>
      </c>
      <c r="B307" s="59" t="s">
        <v>623</v>
      </c>
      <c r="C307" s="60" t="s">
        <v>1043</v>
      </c>
      <c r="D307" s="59"/>
      <c r="E307" s="61" t="s">
        <v>55</v>
      </c>
      <c r="F307" s="62">
        <v>43</v>
      </c>
      <c r="G307" s="62"/>
      <c r="H307" s="62"/>
      <c r="I307" s="62"/>
      <c r="J307" s="62"/>
      <c r="K307" s="62"/>
      <c r="L307" s="62"/>
      <c r="M307" s="62"/>
      <c r="N307" s="62"/>
      <c r="O307" s="62"/>
      <c r="P307" s="62"/>
      <c r="Q307" s="62"/>
    </row>
    <row r="308" spans="1:17">
      <c r="A308" s="58">
        <v>296</v>
      </c>
      <c r="B308" s="59" t="s">
        <v>623</v>
      </c>
      <c r="C308" s="60" t="s">
        <v>1044</v>
      </c>
      <c r="D308" s="59"/>
      <c r="E308" s="61" t="s">
        <v>55</v>
      </c>
      <c r="F308" s="62">
        <v>18</v>
      </c>
      <c r="G308" s="62"/>
      <c r="H308" s="62"/>
      <c r="I308" s="62"/>
      <c r="J308" s="62"/>
      <c r="K308" s="62"/>
      <c r="L308" s="62"/>
      <c r="M308" s="62"/>
      <c r="N308" s="62"/>
      <c r="O308" s="62"/>
      <c r="P308" s="62"/>
      <c r="Q308" s="62"/>
    </row>
    <row r="309" spans="1:17">
      <c r="A309" s="58">
        <v>297</v>
      </c>
      <c r="B309" s="59" t="s">
        <v>623</v>
      </c>
      <c r="C309" s="60" t="s">
        <v>978</v>
      </c>
      <c r="D309" s="59"/>
      <c r="E309" s="61" t="s">
        <v>55</v>
      </c>
      <c r="F309" s="62">
        <v>1</v>
      </c>
      <c r="G309" s="62"/>
      <c r="H309" s="62"/>
      <c r="I309" s="62"/>
      <c r="J309" s="62"/>
      <c r="K309" s="62"/>
      <c r="L309" s="62"/>
      <c r="M309" s="62"/>
      <c r="N309" s="62"/>
      <c r="O309" s="62"/>
      <c r="P309" s="62"/>
      <c r="Q309" s="62"/>
    </row>
    <row r="310" spans="1:17">
      <c r="A310" s="58">
        <v>298</v>
      </c>
      <c r="B310" s="59" t="s">
        <v>623</v>
      </c>
      <c r="C310" s="60" t="s">
        <v>979</v>
      </c>
      <c r="D310" s="59"/>
      <c r="E310" s="61" t="s">
        <v>55</v>
      </c>
      <c r="F310" s="62">
        <v>3</v>
      </c>
      <c r="G310" s="62"/>
      <c r="H310" s="62"/>
      <c r="I310" s="62"/>
      <c r="J310" s="62"/>
      <c r="K310" s="62"/>
      <c r="L310" s="62"/>
      <c r="M310" s="62"/>
      <c r="N310" s="62"/>
      <c r="O310" s="62"/>
      <c r="P310" s="62"/>
      <c r="Q310" s="62"/>
    </row>
    <row r="311" spans="1:17">
      <c r="A311" s="58">
        <v>299</v>
      </c>
      <c r="B311" s="59" t="s">
        <v>623</v>
      </c>
      <c r="C311" s="60" t="s">
        <v>980</v>
      </c>
      <c r="D311" s="59"/>
      <c r="E311" s="61" t="s">
        <v>55</v>
      </c>
      <c r="F311" s="62">
        <v>5</v>
      </c>
      <c r="G311" s="62"/>
      <c r="H311" s="62"/>
      <c r="I311" s="62"/>
      <c r="J311" s="62"/>
      <c r="K311" s="62"/>
      <c r="L311" s="62"/>
      <c r="M311" s="62"/>
      <c r="N311" s="62"/>
      <c r="O311" s="62"/>
      <c r="P311" s="62"/>
      <c r="Q311" s="62"/>
    </row>
    <row r="312" spans="1:17">
      <c r="A312" s="58">
        <v>300</v>
      </c>
      <c r="B312" s="59" t="s">
        <v>623</v>
      </c>
      <c r="C312" s="60" t="s">
        <v>981</v>
      </c>
      <c r="D312" s="59"/>
      <c r="E312" s="61" t="s">
        <v>55</v>
      </c>
      <c r="F312" s="62">
        <v>2</v>
      </c>
      <c r="G312" s="62"/>
      <c r="H312" s="62"/>
      <c r="I312" s="62"/>
      <c r="J312" s="62"/>
      <c r="K312" s="62"/>
      <c r="L312" s="62"/>
      <c r="M312" s="62"/>
      <c r="N312" s="62"/>
      <c r="O312" s="62"/>
      <c r="P312" s="62"/>
      <c r="Q312" s="62"/>
    </row>
    <row r="313" spans="1:17">
      <c r="A313" s="58">
        <v>301</v>
      </c>
      <c r="B313" s="59" t="s">
        <v>623</v>
      </c>
      <c r="C313" s="60" t="s">
        <v>1045</v>
      </c>
      <c r="D313" s="59"/>
      <c r="E313" s="61" t="s">
        <v>55</v>
      </c>
      <c r="F313" s="62">
        <v>12</v>
      </c>
      <c r="G313" s="62"/>
      <c r="H313" s="62"/>
      <c r="I313" s="62"/>
      <c r="J313" s="62"/>
      <c r="K313" s="62"/>
      <c r="L313" s="62"/>
      <c r="M313" s="62"/>
      <c r="N313" s="62"/>
      <c r="O313" s="62"/>
      <c r="P313" s="62"/>
      <c r="Q313" s="62"/>
    </row>
    <row r="314" spans="1:17">
      <c r="A314" s="58">
        <v>302</v>
      </c>
      <c r="B314" s="59" t="s">
        <v>623</v>
      </c>
      <c r="C314" s="60" t="s">
        <v>975</v>
      </c>
      <c r="D314" s="59"/>
      <c r="E314" s="61" t="s">
        <v>55</v>
      </c>
      <c r="F314" s="62">
        <v>19</v>
      </c>
      <c r="G314" s="62"/>
      <c r="H314" s="62"/>
      <c r="I314" s="62"/>
      <c r="J314" s="62"/>
      <c r="K314" s="62"/>
      <c r="L314" s="62"/>
      <c r="M314" s="62"/>
      <c r="N314" s="62"/>
      <c r="O314" s="62"/>
      <c r="P314" s="62"/>
      <c r="Q314" s="62"/>
    </row>
    <row r="315" spans="1:17">
      <c r="A315" s="58" t="s">
        <v>28</v>
      </c>
      <c r="B315" s="59"/>
      <c r="C315" s="60" t="s">
        <v>28</v>
      </c>
      <c r="D315" s="59"/>
      <c r="E315" s="61"/>
      <c r="F315" s="62">
        <v>0</v>
      </c>
      <c r="G315" s="62"/>
      <c r="H315" s="62"/>
      <c r="I315" s="62"/>
      <c r="J315" s="62"/>
      <c r="K315" s="62"/>
      <c r="L315" s="62"/>
      <c r="M315" s="62"/>
      <c r="N315" s="62"/>
      <c r="O315" s="62"/>
      <c r="P315" s="62"/>
      <c r="Q315" s="62"/>
    </row>
    <row r="316" spans="1:17">
      <c r="A316" s="58" t="s">
        <v>28</v>
      </c>
      <c r="B316" s="59"/>
      <c r="C316" s="72" t="s">
        <v>1046</v>
      </c>
      <c r="D316" s="59"/>
      <c r="E316" s="61"/>
      <c r="F316" s="62">
        <v>0</v>
      </c>
      <c r="G316" s="62"/>
      <c r="H316" s="62"/>
      <c r="I316" s="62"/>
      <c r="J316" s="62"/>
      <c r="K316" s="62"/>
      <c r="L316" s="62"/>
      <c r="M316" s="62"/>
      <c r="N316" s="62"/>
      <c r="O316" s="62"/>
      <c r="P316" s="62"/>
      <c r="Q316" s="62"/>
    </row>
    <row r="317" spans="1:17" ht="140.25">
      <c r="A317" s="58">
        <v>303</v>
      </c>
      <c r="B317" s="59" t="s">
        <v>623</v>
      </c>
      <c r="C317" s="144" t="s">
        <v>2670</v>
      </c>
      <c r="D317" s="59"/>
      <c r="E317" s="61" t="s">
        <v>59</v>
      </c>
      <c r="F317" s="62">
        <v>1</v>
      </c>
      <c r="G317" s="62"/>
      <c r="H317" s="62"/>
      <c r="I317" s="62"/>
      <c r="J317" s="62"/>
      <c r="K317" s="62"/>
      <c r="L317" s="62"/>
      <c r="M317" s="62"/>
      <c r="N317" s="62"/>
      <c r="O317" s="62"/>
      <c r="P317" s="62"/>
      <c r="Q317" s="62"/>
    </row>
    <row r="318" spans="1:17" ht="25.5">
      <c r="A318" s="58">
        <v>304</v>
      </c>
      <c r="B318" s="59" t="s">
        <v>623</v>
      </c>
      <c r="C318" s="60" t="s">
        <v>837</v>
      </c>
      <c r="D318" s="59"/>
      <c r="E318" s="61" t="s">
        <v>57</v>
      </c>
      <c r="F318" s="62">
        <v>1</v>
      </c>
      <c r="G318" s="62"/>
      <c r="H318" s="62"/>
      <c r="I318" s="62"/>
      <c r="J318" s="62"/>
      <c r="K318" s="62"/>
      <c r="L318" s="62"/>
      <c r="M318" s="62"/>
      <c r="N318" s="62"/>
      <c r="O318" s="62"/>
      <c r="P318" s="62"/>
      <c r="Q318" s="62"/>
    </row>
    <row r="319" spans="1:17">
      <c r="A319" s="58">
        <v>305</v>
      </c>
      <c r="B319" s="59" t="s">
        <v>623</v>
      </c>
      <c r="C319" s="60" t="s">
        <v>838</v>
      </c>
      <c r="D319" s="59"/>
      <c r="E319" s="61" t="s">
        <v>57</v>
      </c>
      <c r="F319" s="62">
        <v>1</v>
      </c>
      <c r="G319" s="62"/>
      <c r="H319" s="62"/>
      <c r="I319" s="62"/>
      <c r="J319" s="62"/>
      <c r="K319" s="62"/>
      <c r="L319" s="62"/>
      <c r="M319" s="62"/>
      <c r="N319" s="62"/>
      <c r="O319" s="62"/>
      <c r="P319" s="62"/>
      <c r="Q319" s="62"/>
    </row>
    <row r="320" spans="1:17" ht="25.5">
      <c r="A320" s="58">
        <v>306</v>
      </c>
      <c r="B320" s="59" t="s">
        <v>623</v>
      </c>
      <c r="C320" s="60" t="s">
        <v>839</v>
      </c>
      <c r="D320" s="59"/>
      <c r="E320" s="61" t="s">
        <v>57</v>
      </c>
      <c r="F320" s="62">
        <v>1</v>
      </c>
      <c r="G320" s="62"/>
      <c r="H320" s="62"/>
      <c r="I320" s="62"/>
      <c r="J320" s="62"/>
      <c r="K320" s="62"/>
      <c r="L320" s="62"/>
      <c r="M320" s="62"/>
      <c r="N320" s="62"/>
      <c r="O320" s="62"/>
      <c r="P320" s="62"/>
      <c r="Q320" s="62"/>
    </row>
    <row r="321" spans="1:17">
      <c r="A321" s="58">
        <v>307</v>
      </c>
      <c r="B321" s="59" t="s">
        <v>623</v>
      </c>
      <c r="C321" s="60" t="s">
        <v>844</v>
      </c>
      <c r="D321" s="59"/>
      <c r="E321" s="61" t="s">
        <v>57</v>
      </c>
      <c r="F321" s="62">
        <v>1</v>
      </c>
      <c r="G321" s="62"/>
      <c r="H321" s="62"/>
      <c r="I321" s="62"/>
      <c r="J321" s="62"/>
      <c r="K321" s="62"/>
      <c r="L321" s="62"/>
      <c r="M321" s="62"/>
      <c r="N321" s="62"/>
      <c r="O321" s="62"/>
      <c r="P321" s="62"/>
      <c r="Q321" s="62"/>
    </row>
    <row r="322" spans="1:17">
      <c r="A322" s="58">
        <v>308</v>
      </c>
      <c r="B322" s="59" t="s">
        <v>623</v>
      </c>
      <c r="C322" s="60" t="s">
        <v>846</v>
      </c>
      <c r="D322" s="59"/>
      <c r="E322" s="61" t="s">
        <v>57</v>
      </c>
      <c r="F322" s="62">
        <v>2</v>
      </c>
      <c r="G322" s="62"/>
      <c r="H322" s="62"/>
      <c r="I322" s="62"/>
      <c r="J322" s="62"/>
      <c r="K322" s="62"/>
      <c r="L322" s="62"/>
      <c r="M322" s="62"/>
      <c r="N322" s="62"/>
      <c r="O322" s="62"/>
      <c r="P322" s="62"/>
      <c r="Q322" s="62"/>
    </row>
    <row r="323" spans="1:17">
      <c r="A323" s="58">
        <v>309</v>
      </c>
      <c r="B323" s="59" t="s">
        <v>623</v>
      </c>
      <c r="C323" s="60" t="s">
        <v>849</v>
      </c>
      <c r="D323" s="59"/>
      <c r="E323" s="61" t="s">
        <v>57</v>
      </c>
      <c r="F323" s="62">
        <v>6</v>
      </c>
      <c r="G323" s="62"/>
      <c r="H323" s="62"/>
      <c r="I323" s="62"/>
      <c r="J323" s="62"/>
      <c r="K323" s="62"/>
      <c r="L323" s="62"/>
      <c r="M323" s="62"/>
      <c r="N323" s="62"/>
      <c r="O323" s="62"/>
      <c r="P323" s="62"/>
      <c r="Q323" s="62"/>
    </row>
    <row r="324" spans="1:17" ht="25.5">
      <c r="A324" s="58">
        <v>310</v>
      </c>
      <c r="B324" s="59" t="s">
        <v>623</v>
      </c>
      <c r="C324" s="60" t="s">
        <v>850</v>
      </c>
      <c r="D324" s="59"/>
      <c r="E324" s="61" t="s">
        <v>57</v>
      </c>
      <c r="F324" s="62">
        <v>10</v>
      </c>
      <c r="G324" s="62"/>
      <c r="H324" s="62"/>
      <c r="I324" s="62"/>
      <c r="J324" s="62"/>
      <c r="K324" s="62"/>
      <c r="L324" s="62"/>
      <c r="M324" s="62"/>
      <c r="N324" s="62"/>
      <c r="O324" s="62"/>
      <c r="P324" s="62"/>
      <c r="Q324" s="62"/>
    </row>
    <row r="325" spans="1:17" ht="25.5">
      <c r="A325" s="58">
        <v>311</v>
      </c>
      <c r="B325" s="59" t="s">
        <v>623</v>
      </c>
      <c r="C325" s="60" t="s">
        <v>851</v>
      </c>
      <c r="D325" s="59"/>
      <c r="E325" s="61" t="s">
        <v>57</v>
      </c>
      <c r="F325" s="62">
        <v>10</v>
      </c>
      <c r="G325" s="62"/>
      <c r="H325" s="62"/>
      <c r="I325" s="62"/>
      <c r="J325" s="62"/>
      <c r="K325" s="62"/>
      <c r="L325" s="62"/>
      <c r="M325" s="62"/>
      <c r="N325" s="62"/>
      <c r="O325" s="62"/>
      <c r="P325" s="62"/>
      <c r="Q325" s="62"/>
    </row>
    <row r="326" spans="1:17" ht="25.5">
      <c r="A326" s="58">
        <v>312</v>
      </c>
      <c r="B326" s="59" t="s">
        <v>623</v>
      </c>
      <c r="C326" s="60" t="s">
        <v>853</v>
      </c>
      <c r="D326" s="59"/>
      <c r="E326" s="61" t="s">
        <v>57</v>
      </c>
      <c r="F326" s="62">
        <v>16</v>
      </c>
      <c r="G326" s="62"/>
      <c r="H326" s="62"/>
      <c r="I326" s="62"/>
      <c r="J326" s="62"/>
      <c r="K326" s="62"/>
      <c r="L326" s="62"/>
      <c r="M326" s="62"/>
      <c r="N326" s="62"/>
      <c r="O326" s="62"/>
      <c r="P326" s="62"/>
      <c r="Q326" s="62"/>
    </row>
    <row r="327" spans="1:17" ht="25.5">
      <c r="A327" s="58">
        <v>313</v>
      </c>
      <c r="B327" s="59" t="s">
        <v>623</v>
      </c>
      <c r="C327" s="60" t="s">
        <v>854</v>
      </c>
      <c r="D327" s="59"/>
      <c r="E327" s="61" t="s">
        <v>57</v>
      </c>
      <c r="F327" s="62">
        <v>6</v>
      </c>
      <c r="G327" s="62"/>
      <c r="H327" s="62"/>
      <c r="I327" s="62"/>
      <c r="J327" s="62"/>
      <c r="K327" s="62"/>
      <c r="L327" s="62"/>
      <c r="M327" s="62"/>
      <c r="N327" s="62"/>
      <c r="O327" s="62"/>
      <c r="P327" s="62"/>
      <c r="Q327" s="62"/>
    </row>
    <row r="328" spans="1:17" ht="25.5">
      <c r="A328" s="58">
        <v>314</v>
      </c>
      <c r="B328" s="59" t="s">
        <v>623</v>
      </c>
      <c r="C328" s="60" t="s">
        <v>984</v>
      </c>
      <c r="D328" s="59"/>
      <c r="E328" s="61" t="s">
        <v>57</v>
      </c>
      <c r="F328" s="62">
        <v>6</v>
      </c>
      <c r="G328" s="62"/>
      <c r="H328" s="62"/>
      <c r="I328" s="62"/>
      <c r="J328" s="62"/>
      <c r="K328" s="62"/>
      <c r="L328" s="62"/>
      <c r="M328" s="62"/>
      <c r="N328" s="62"/>
      <c r="O328" s="62"/>
      <c r="P328" s="62"/>
      <c r="Q328" s="62"/>
    </row>
    <row r="329" spans="1:17" ht="25.5">
      <c r="A329" s="58">
        <v>315</v>
      </c>
      <c r="B329" s="59" t="s">
        <v>623</v>
      </c>
      <c r="C329" s="60" t="s">
        <v>855</v>
      </c>
      <c r="D329" s="59"/>
      <c r="E329" s="61" t="s">
        <v>57</v>
      </c>
      <c r="F329" s="62">
        <v>16</v>
      </c>
      <c r="G329" s="62"/>
      <c r="H329" s="62"/>
      <c r="I329" s="62"/>
      <c r="J329" s="62"/>
      <c r="K329" s="62"/>
      <c r="L329" s="62"/>
      <c r="M329" s="62"/>
      <c r="N329" s="62"/>
      <c r="O329" s="62"/>
      <c r="P329" s="62"/>
      <c r="Q329" s="62"/>
    </row>
    <row r="330" spans="1:17" ht="25.5">
      <c r="A330" s="58">
        <v>316</v>
      </c>
      <c r="B330" s="59" t="s">
        <v>623</v>
      </c>
      <c r="C330" s="60" t="s">
        <v>986</v>
      </c>
      <c r="D330" s="59"/>
      <c r="E330" s="61" t="s">
        <v>57</v>
      </c>
      <c r="F330" s="62">
        <v>14</v>
      </c>
      <c r="G330" s="62"/>
      <c r="H330" s="62"/>
      <c r="I330" s="62"/>
      <c r="J330" s="62"/>
      <c r="K330" s="62"/>
      <c r="L330" s="62"/>
      <c r="M330" s="62"/>
      <c r="N330" s="62"/>
      <c r="O330" s="62"/>
      <c r="P330" s="62"/>
      <c r="Q330" s="62"/>
    </row>
    <row r="331" spans="1:17" ht="25.5">
      <c r="A331" s="58">
        <v>317</v>
      </c>
      <c r="B331" s="59" t="s">
        <v>623</v>
      </c>
      <c r="C331" s="60" t="s">
        <v>1047</v>
      </c>
      <c r="D331" s="59"/>
      <c r="E331" s="61" t="s">
        <v>57</v>
      </c>
      <c r="F331" s="62">
        <v>2</v>
      </c>
      <c r="G331" s="62"/>
      <c r="H331" s="62"/>
      <c r="I331" s="62"/>
      <c r="J331" s="62"/>
      <c r="K331" s="62"/>
      <c r="L331" s="62"/>
      <c r="M331" s="62"/>
      <c r="N331" s="62"/>
      <c r="O331" s="62"/>
      <c r="P331" s="62"/>
      <c r="Q331" s="62"/>
    </row>
    <row r="332" spans="1:17">
      <c r="A332" s="58">
        <v>318</v>
      </c>
      <c r="B332" s="59" t="s">
        <v>623</v>
      </c>
      <c r="C332" s="60" t="s">
        <v>856</v>
      </c>
      <c r="D332" s="59"/>
      <c r="E332" s="61" t="s">
        <v>57</v>
      </c>
      <c r="F332" s="62">
        <v>26</v>
      </c>
      <c r="G332" s="62"/>
      <c r="H332" s="62"/>
      <c r="I332" s="62"/>
      <c r="J332" s="62"/>
      <c r="K332" s="62"/>
      <c r="L332" s="62"/>
      <c r="M332" s="62"/>
      <c r="N332" s="62"/>
      <c r="O332" s="62"/>
      <c r="P332" s="62"/>
      <c r="Q332" s="62"/>
    </row>
    <row r="333" spans="1:17">
      <c r="A333" s="58">
        <v>319</v>
      </c>
      <c r="B333" s="59" t="s">
        <v>623</v>
      </c>
      <c r="C333" s="60" t="s">
        <v>988</v>
      </c>
      <c r="D333" s="59"/>
      <c r="E333" s="61" t="s">
        <v>57</v>
      </c>
      <c r="F333" s="62">
        <v>8</v>
      </c>
      <c r="G333" s="62"/>
      <c r="H333" s="62"/>
      <c r="I333" s="62"/>
      <c r="J333" s="62"/>
      <c r="K333" s="62"/>
      <c r="L333" s="62"/>
      <c r="M333" s="62"/>
      <c r="N333" s="62"/>
      <c r="O333" s="62"/>
      <c r="P333" s="62"/>
      <c r="Q333" s="62"/>
    </row>
    <row r="334" spans="1:17">
      <c r="A334" s="58">
        <v>320</v>
      </c>
      <c r="B334" s="59" t="s">
        <v>623</v>
      </c>
      <c r="C334" s="60" t="s">
        <v>857</v>
      </c>
      <c r="D334" s="59"/>
      <c r="E334" s="61" t="s">
        <v>57</v>
      </c>
      <c r="F334" s="62">
        <v>10</v>
      </c>
      <c r="G334" s="62"/>
      <c r="H334" s="62"/>
      <c r="I334" s="62"/>
      <c r="J334" s="62"/>
      <c r="K334" s="62"/>
      <c r="L334" s="62"/>
      <c r="M334" s="62"/>
      <c r="N334" s="62"/>
      <c r="O334" s="62"/>
      <c r="P334" s="62"/>
      <c r="Q334" s="62"/>
    </row>
    <row r="335" spans="1:17">
      <c r="A335" s="58">
        <v>321</v>
      </c>
      <c r="B335" s="59" t="s">
        <v>623</v>
      </c>
      <c r="C335" s="60" t="s">
        <v>859</v>
      </c>
      <c r="D335" s="59"/>
      <c r="E335" s="61" t="s">
        <v>57</v>
      </c>
      <c r="F335" s="62">
        <v>16</v>
      </c>
      <c r="G335" s="62"/>
      <c r="H335" s="62"/>
      <c r="I335" s="62"/>
      <c r="J335" s="62"/>
      <c r="K335" s="62"/>
      <c r="L335" s="62"/>
      <c r="M335" s="62"/>
      <c r="N335" s="62"/>
      <c r="O335" s="62"/>
      <c r="P335" s="62"/>
      <c r="Q335" s="62"/>
    </row>
    <row r="336" spans="1:17">
      <c r="A336" s="58">
        <v>322</v>
      </c>
      <c r="B336" s="59" t="s">
        <v>623</v>
      </c>
      <c r="C336" s="60" t="s">
        <v>989</v>
      </c>
      <c r="D336" s="59"/>
      <c r="E336" s="61" t="s">
        <v>57</v>
      </c>
      <c r="F336" s="62">
        <v>14</v>
      </c>
      <c r="G336" s="62"/>
      <c r="H336" s="62"/>
      <c r="I336" s="62"/>
      <c r="J336" s="62"/>
      <c r="K336" s="62"/>
      <c r="L336" s="62"/>
      <c r="M336" s="62"/>
      <c r="N336" s="62"/>
      <c r="O336" s="62"/>
      <c r="P336" s="62"/>
      <c r="Q336" s="62"/>
    </row>
    <row r="337" spans="1:17">
      <c r="A337" s="58">
        <v>323</v>
      </c>
      <c r="B337" s="59" t="s">
        <v>623</v>
      </c>
      <c r="C337" s="60" t="s">
        <v>861</v>
      </c>
      <c r="D337" s="59"/>
      <c r="E337" s="61" t="s">
        <v>57</v>
      </c>
      <c r="F337" s="62">
        <v>1</v>
      </c>
      <c r="G337" s="62"/>
      <c r="H337" s="62"/>
      <c r="I337" s="62"/>
      <c r="J337" s="62"/>
      <c r="K337" s="62"/>
      <c r="L337" s="62"/>
      <c r="M337" s="62"/>
      <c r="N337" s="62"/>
      <c r="O337" s="62"/>
      <c r="P337" s="62"/>
      <c r="Q337" s="62"/>
    </row>
    <row r="338" spans="1:17">
      <c r="A338" s="58">
        <v>324</v>
      </c>
      <c r="B338" s="59" t="s">
        <v>623</v>
      </c>
      <c r="C338" s="60" t="s">
        <v>1048</v>
      </c>
      <c r="D338" s="59"/>
      <c r="E338" s="61" t="s">
        <v>57</v>
      </c>
      <c r="F338" s="62">
        <v>3</v>
      </c>
      <c r="G338" s="62"/>
      <c r="H338" s="62"/>
      <c r="I338" s="62"/>
      <c r="J338" s="62"/>
      <c r="K338" s="62"/>
      <c r="L338" s="62"/>
      <c r="M338" s="62"/>
      <c r="N338" s="62"/>
      <c r="O338" s="62"/>
      <c r="P338" s="62"/>
      <c r="Q338" s="62"/>
    </row>
    <row r="339" spans="1:17">
      <c r="A339" s="58">
        <v>325</v>
      </c>
      <c r="B339" s="59" t="s">
        <v>623</v>
      </c>
      <c r="C339" s="60" t="s">
        <v>864</v>
      </c>
      <c r="D339" s="59"/>
      <c r="E339" s="61" t="s">
        <v>57</v>
      </c>
      <c r="F339" s="62">
        <v>2</v>
      </c>
      <c r="G339" s="62"/>
      <c r="H339" s="62"/>
      <c r="I339" s="62"/>
      <c r="J339" s="62"/>
      <c r="K339" s="62"/>
      <c r="L339" s="62"/>
      <c r="M339" s="62"/>
      <c r="N339" s="62"/>
      <c r="O339" s="62"/>
      <c r="P339" s="62"/>
      <c r="Q339" s="62"/>
    </row>
    <row r="340" spans="1:17">
      <c r="A340" s="58">
        <v>326</v>
      </c>
      <c r="B340" s="59" t="s">
        <v>623</v>
      </c>
      <c r="C340" s="60" t="s">
        <v>865</v>
      </c>
      <c r="D340" s="59"/>
      <c r="E340" s="61" t="s">
        <v>57</v>
      </c>
      <c r="F340" s="62">
        <v>2</v>
      </c>
      <c r="G340" s="62"/>
      <c r="H340" s="62"/>
      <c r="I340" s="62"/>
      <c r="J340" s="62"/>
      <c r="K340" s="62"/>
      <c r="L340" s="62"/>
      <c r="M340" s="62"/>
      <c r="N340" s="62"/>
      <c r="O340" s="62"/>
      <c r="P340" s="62"/>
      <c r="Q340" s="62"/>
    </row>
    <row r="341" spans="1:17">
      <c r="A341" s="58">
        <v>327</v>
      </c>
      <c r="B341" s="59" t="s">
        <v>623</v>
      </c>
      <c r="C341" s="60" t="s">
        <v>1049</v>
      </c>
      <c r="D341" s="59"/>
      <c r="E341" s="61" t="s">
        <v>57</v>
      </c>
      <c r="F341" s="62">
        <v>4</v>
      </c>
      <c r="G341" s="62"/>
      <c r="H341" s="62"/>
      <c r="I341" s="62"/>
      <c r="J341" s="62"/>
      <c r="K341" s="62"/>
      <c r="L341" s="62"/>
      <c r="M341" s="62"/>
      <c r="N341" s="62"/>
      <c r="O341" s="62"/>
      <c r="P341" s="62"/>
      <c r="Q341" s="62"/>
    </row>
    <row r="342" spans="1:17">
      <c r="A342" s="58">
        <v>328</v>
      </c>
      <c r="B342" s="59" t="s">
        <v>623</v>
      </c>
      <c r="C342" s="60" t="s">
        <v>1050</v>
      </c>
      <c r="D342" s="59"/>
      <c r="E342" s="61" t="s">
        <v>57</v>
      </c>
      <c r="F342" s="62">
        <v>6</v>
      </c>
      <c r="G342" s="62"/>
      <c r="H342" s="62"/>
      <c r="I342" s="62"/>
      <c r="J342" s="62"/>
      <c r="K342" s="62"/>
      <c r="L342" s="62"/>
      <c r="M342" s="62"/>
      <c r="N342" s="62"/>
      <c r="O342" s="62"/>
      <c r="P342" s="62"/>
      <c r="Q342" s="62"/>
    </row>
    <row r="343" spans="1:17">
      <c r="A343" s="58">
        <v>329</v>
      </c>
      <c r="B343" s="59" t="s">
        <v>623</v>
      </c>
      <c r="C343" s="60" t="s">
        <v>866</v>
      </c>
      <c r="D343" s="59"/>
      <c r="E343" s="61" t="s">
        <v>57</v>
      </c>
      <c r="F343" s="62">
        <v>4</v>
      </c>
      <c r="G343" s="62"/>
      <c r="H343" s="62"/>
      <c r="I343" s="62"/>
      <c r="J343" s="62"/>
      <c r="K343" s="62"/>
      <c r="L343" s="62"/>
      <c r="M343" s="62"/>
      <c r="N343" s="62"/>
      <c r="O343" s="62"/>
      <c r="P343" s="62"/>
      <c r="Q343" s="62"/>
    </row>
    <row r="344" spans="1:17">
      <c r="A344" s="58">
        <v>330</v>
      </c>
      <c r="B344" s="59" t="s">
        <v>623</v>
      </c>
      <c r="C344" s="60" t="s">
        <v>867</v>
      </c>
      <c r="D344" s="59"/>
      <c r="E344" s="61" t="s">
        <v>57</v>
      </c>
      <c r="F344" s="62">
        <v>1</v>
      </c>
      <c r="G344" s="62"/>
      <c r="H344" s="62"/>
      <c r="I344" s="62"/>
      <c r="J344" s="62"/>
      <c r="K344" s="62"/>
      <c r="L344" s="62"/>
      <c r="M344" s="62"/>
      <c r="N344" s="62"/>
      <c r="O344" s="62"/>
      <c r="P344" s="62"/>
      <c r="Q344" s="62"/>
    </row>
    <row r="345" spans="1:17">
      <c r="A345" s="58">
        <v>331</v>
      </c>
      <c r="B345" s="59" t="s">
        <v>623</v>
      </c>
      <c r="C345" s="60" t="s">
        <v>868</v>
      </c>
      <c r="D345" s="59"/>
      <c r="E345" s="61" t="s">
        <v>57</v>
      </c>
      <c r="F345" s="62">
        <v>4</v>
      </c>
      <c r="G345" s="62"/>
      <c r="H345" s="62"/>
      <c r="I345" s="62"/>
      <c r="J345" s="62"/>
      <c r="K345" s="62"/>
      <c r="L345" s="62"/>
      <c r="M345" s="62"/>
      <c r="N345" s="62"/>
      <c r="O345" s="62"/>
      <c r="P345" s="62"/>
      <c r="Q345" s="62"/>
    </row>
    <row r="346" spans="1:17">
      <c r="A346" s="58">
        <v>332</v>
      </c>
      <c r="B346" s="59" t="s">
        <v>623</v>
      </c>
      <c r="C346" s="60" t="s">
        <v>869</v>
      </c>
      <c r="D346" s="59"/>
      <c r="E346" s="61" t="s">
        <v>57</v>
      </c>
      <c r="F346" s="62">
        <v>11</v>
      </c>
      <c r="G346" s="62"/>
      <c r="H346" s="62"/>
      <c r="I346" s="62"/>
      <c r="J346" s="62"/>
      <c r="K346" s="62"/>
      <c r="L346" s="62"/>
      <c r="M346" s="62"/>
      <c r="N346" s="62"/>
      <c r="O346" s="62"/>
      <c r="P346" s="62"/>
      <c r="Q346" s="62"/>
    </row>
    <row r="347" spans="1:17">
      <c r="A347" s="58">
        <v>333</v>
      </c>
      <c r="B347" s="59" t="s">
        <v>623</v>
      </c>
      <c r="C347" s="60" t="s">
        <v>870</v>
      </c>
      <c r="D347" s="59"/>
      <c r="E347" s="61" t="s">
        <v>57</v>
      </c>
      <c r="F347" s="62">
        <v>12</v>
      </c>
      <c r="G347" s="62"/>
      <c r="H347" s="62"/>
      <c r="I347" s="62"/>
      <c r="J347" s="62"/>
      <c r="K347" s="62"/>
      <c r="L347" s="62"/>
      <c r="M347" s="62"/>
      <c r="N347" s="62"/>
      <c r="O347" s="62"/>
      <c r="P347" s="62"/>
      <c r="Q347" s="62"/>
    </row>
    <row r="348" spans="1:17">
      <c r="A348" s="58">
        <v>334</v>
      </c>
      <c r="B348" s="59" t="s">
        <v>623</v>
      </c>
      <c r="C348" s="60" t="s">
        <v>871</v>
      </c>
      <c r="D348" s="59"/>
      <c r="E348" s="61" t="s">
        <v>57</v>
      </c>
      <c r="F348" s="62">
        <v>18</v>
      </c>
      <c r="G348" s="62"/>
      <c r="H348" s="62"/>
      <c r="I348" s="62"/>
      <c r="J348" s="62"/>
      <c r="K348" s="62"/>
      <c r="L348" s="62"/>
      <c r="M348" s="62"/>
      <c r="N348" s="62"/>
      <c r="O348" s="62"/>
      <c r="P348" s="62"/>
      <c r="Q348" s="62"/>
    </row>
    <row r="349" spans="1:17">
      <c r="A349" s="58">
        <v>335</v>
      </c>
      <c r="B349" s="59" t="s">
        <v>623</v>
      </c>
      <c r="C349" s="60" t="s">
        <v>872</v>
      </c>
      <c r="D349" s="59"/>
      <c r="E349" s="61" t="s">
        <v>57</v>
      </c>
      <c r="F349" s="62">
        <v>3</v>
      </c>
      <c r="G349" s="62"/>
      <c r="H349" s="62"/>
      <c r="I349" s="62"/>
      <c r="J349" s="62"/>
      <c r="K349" s="62"/>
      <c r="L349" s="62"/>
      <c r="M349" s="62"/>
      <c r="N349" s="62"/>
      <c r="O349" s="62"/>
      <c r="P349" s="62"/>
      <c r="Q349" s="62"/>
    </row>
    <row r="350" spans="1:17">
      <c r="A350" s="58">
        <v>336</v>
      </c>
      <c r="B350" s="59" t="s">
        <v>623</v>
      </c>
      <c r="C350" s="60" t="s">
        <v>873</v>
      </c>
      <c r="D350" s="59"/>
      <c r="E350" s="61" t="s">
        <v>57</v>
      </c>
      <c r="F350" s="62">
        <v>6</v>
      </c>
      <c r="G350" s="62"/>
      <c r="H350" s="62"/>
      <c r="I350" s="62"/>
      <c r="J350" s="62"/>
      <c r="K350" s="62"/>
      <c r="L350" s="62"/>
      <c r="M350" s="62"/>
      <c r="N350" s="62"/>
      <c r="O350" s="62"/>
      <c r="P350" s="62"/>
      <c r="Q350" s="62"/>
    </row>
    <row r="351" spans="1:17">
      <c r="A351" s="58">
        <v>337</v>
      </c>
      <c r="B351" s="59" t="s">
        <v>623</v>
      </c>
      <c r="C351" s="60" t="s">
        <v>874</v>
      </c>
      <c r="D351" s="59"/>
      <c r="E351" s="61" t="s">
        <v>57</v>
      </c>
      <c r="F351" s="62">
        <v>10</v>
      </c>
      <c r="G351" s="62"/>
      <c r="H351" s="62"/>
      <c r="I351" s="62"/>
      <c r="J351" s="62"/>
      <c r="K351" s="62"/>
      <c r="L351" s="62"/>
      <c r="M351" s="62"/>
      <c r="N351" s="62"/>
      <c r="O351" s="62"/>
      <c r="P351" s="62"/>
      <c r="Q351" s="62"/>
    </row>
    <row r="352" spans="1:17">
      <c r="A352" s="58">
        <v>338</v>
      </c>
      <c r="B352" s="59" t="s">
        <v>623</v>
      </c>
      <c r="C352" s="60" t="s">
        <v>875</v>
      </c>
      <c r="D352" s="59"/>
      <c r="E352" s="61" t="s">
        <v>57</v>
      </c>
      <c r="F352" s="62">
        <v>33</v>
      </c>
      <c r="G352" s="62"/>
      <c r="H352" s="62"/>
      <c r="I352" s="62"/>
      <c r="J352" s="62"/>
      <c r="K352" s="62"/>
      <c r="L352" s="62"/>
      <c r="M352" s="62"/>
      <c r="N352" s="62"/>
      <c r="O352" s="62"/>
      <c r="P352" s="62"/>
      <c r="Q352" s="62"/>
    </row>
    <row r="353" spans="1:17">
      <c r="A353" s="58">
        <v>339</v>
      </c>
      <c r="B353" s="59" t="s">
        <v>623</v>
      </c>
      <c r="C353" s="60" t="s">
        <v>876</v>
      </c>
      <c r="D353" s="59"/>
      <c r="E353" s="61" t="s">
        <v>57</v>
      </c>
      <c r="F353" s="62">
        <v>5</v>
      </c>
      <c r="G353" s="62"/>
      <c r="H353" s="62"/>
      <c r="I353" s="62"/>
      <c r="J353" s="62"/>
      <c r="K353" s="62"/>
      <c r="L353" s="62"/>
      <c r="M353" s="62"/>
      <c r="N353" s="62"/>
      <c r="O353" s="62"/>
      <c r="P353" s="62"/>
      <c r="Q353" s="62"/>
    </row>
    <row r="354" spans="1:17">
      <c r="A354" s="58">
        <v>340</v>
      </c>
      <c r="B354" s="59" t="s">
        <v>623</v>
      </c>
      <c r="C354" s="60" t="s">
        <v>877</v>
      </c>
      <c r="D354" s="59"/>
      <c r="E354" s="61" t="s">
        <v>57</v>
      </c>
      <c r="F354" s="62">
        <v>4</v>
      </c>
      <c r="G354" s="62"/>
      <c r="H354" s="62"/>
      <c r="I354" s="62"/>
      <c r="J354" s="62"/>
      <c r="K354" s="62"/>
      <c r="L354" s="62"/>
      <c r="M354" s="62"/>
      <c r="N354" s="62"/>
      <c r="O354" s="62"/>
      <c r="P354" s="62"/>
      <c r="Q354" s="62"/>
    </row>
    <row r="355" spans="1:17">
      <c r="A355" s="58">
        <v>341</v>
      </c>
      <c r="B355" s="59" t="s">
        <v>623</v>
      </c>
      <c r="C355" s="60" t="s">
        <v>992</v>
      </c>
      <c r="D355" s="59"/>
      <c r="E355" s="61" t="s">
        <v>57</v>
      </c>
      <c r="F355" s="62">
        <v>2</v>
      </c>
      <c r="G355" s="62"/>
      <c r="H355" s="62"/>
      <c r="I355" s="62"/>
      <c r="J355" s="62"/>
      <c r="K355" s="62"/>
      <c r="L355" s="62"/>
      <c r="M355" s="62"/>
      <c r="N355" s="62"/>
      <c r="O355" s="62"/>
      <c r="P355" s="62"/>
      <c r="Q355" s="62"/>
    </row>
    <row r="356" spans="1:17">
      <c r="A356" s="58">
        <v>342</v>
      </c>
      <c r="B356" s="59" t="s">
        <v>623</v>
      </c>
      <c r="C356" s="60" t="s">
        <v>878</v>
      </c>
      <c r="D356" s="59"/>
      <c r="E356" s="61" t="s">
        <v>57</v>
      </c>
      <c r="F356" s="62">
        <v>16</v>
      </c>
      <c r="G356" s="62"/>
      <c r="H356" s="62"/>
      <c r="I356" s="62"/>
      <c r="J356" s="62"/>
      <c r="K356" s="62"/>
      <c r="L356" s="62"/>
      <c r="M356" s="62"/>
      <c r="N356" s="62"/>
      <c r="O356" s="62"/>
      <c r="P356" s="62"/>
      <c r="Q356" s="62"/>
    </row>
    <row r="357" spans="1:17">
      <c r="A357" s="58">
        <v>343</v>
      </c>
      <c r="B357" s="59" t="s">
        <v>623</v>
      </c>
      <c r="C357" s="60" t="s">
        <v>1051</v>
      </c>
      <c r="D357" s="59"/>
      <c r="E357" s="61" t="s">
        <v>57</v>
      </c>
      <c r="F357" s="62">
        <v>1</v>
      </c>
      <c r="G357" s="62"/>
      <c r="H357" s="62"/>
      <c r="I357" s="62"/>
      <c r="J357" s="62"/>
      <c r="K357" s="62"/>
      <c r="L357" s="62"/>
      <c r="M357" s="62"/>
      <c r="N357" s="62"/>
      <c r="O357" s="62"/>
      <c r="P357" s="62"/>
      <c r="Q357" s="62"/>
    </row>
    <row r="358" spans="1:17">
      <c r="A358" s="58">
        <v>344</v>
      </c>
      <c r="B358" s="59" t="s">
        <v>623</v>
      </c>
      <c r="C358" s="60" t="s">
        <v>1052</v>
      </c>
      <c r="D358" s="59"/>
      <c r="E358" s="61" t="s">
        <v>57</v>
      </c>
      <c r="F358" s="62">
        <v>1</v>
      </c>
      <c r="G358" s="62"/>
      <c r="H358" s="62"/>
      <c r="I358" s="62"/>
      <c r="J358" s="62"/>
      <c r="K358" s="62"/>
      <c r="L358" s="62"/>
      <c r="M358" s="62"/>
      <c r="N358" s="62"/>
      <c r="O358" s="62"/>
      <c r="P358" s="62"/>
      <c r="Q358" s="62"/>
    </row>
    <row r="359" spans="1:17" ht="25.5">
      <c r="A359" s="58">
        <v>345</v>
      </c>
      <c r="B359" s="59" t="s">
        <v>623</v>
      </c>
      <c r="C359" s="60" t="s">
        <v>880</v>
      </c>
      <c r="D359" s="59"/>
      <c r="E359" s="61" t="s">
        <v>57</v>
      </c>
      <c r="F359" s="62">
        <v>7</v>
      </c>
      <c r="G359" s="62"/>
      <c r="H359" s="62"/>
      <c r="I359" s="62"/>
      <c r="J359" s="62"/>
      <c r="K359" s="62"/>
      <c r="L359" s="62"/>
      <c r="M359" s="62"/>
      <c r="N359" s="62"/>
      <c r="O359" s="62"/>
      <c r="P359" s="62"/>
      <c r="Q359" s="62"/>
    </row>
    <row r="360" spans="1:17" ht="25.5">
      <c r="A360" s="58">
        <v>346</v>
      </c>
      <c r="B360" s="59" t="s">
        <v>623</v>
      </c>
      <c r="C360" s="60" t="s">
        <v>881</v>
      </c>
      <c r="D360" s="59"/>
      <c r="E360" s="61" t="s">
        <v>57</v>
      </c>
      <c r="F360" s="62">
        <v>8</v>
      </c>
      <c r="G360" s="62"/>
      <c r="H360" s="62"/>
      <c r="I360" s="62"/>
      <c r="J360" s="62"/>
      <c r="K360" s="62"/>
      <c r="L360" s="62"/>
      <c r="M360" s="62"/>
      <c r="N360" s="62"/>
      <c r="O360" s="62"/>
      <c r="P360" s="62"/>
      <c r="Q360" s="62"/>
    </row>
    <row r="361" spans="1:17" ht="25.5">
      <c r="A361" s="58">
        <v>347</v>
      </c>
      <c r="B361" s="59" t="s">
        <v>623</v>
      </c>
      <c r="C361" s="60" t="s">
        <v>882</v>
      </c>
      <c r="D361" s="59"/>
      <c r="E361" s="61" t="s">
        <v>57</v>
      </c>
      <c r="F361" s="62">
        <v>2</v>
      </c>
      <c r="G361" s="62"/>
      <c r="H361" s="62"/>
      <c r="I361" s="62"/>
      <c r="J361" s="62"/>
      <c r="K361" s="62"/>
      <c r="L361" s="62"/>
      <c r="M361" s="62"/>
      <c r="N361" s="62"/>
      <c r="O361" s="62"/>
      <c r="P361" s="62"/>
      <c r="Q361" s="62"/>
    </row>
    <row r="362" spans="1:17" ht="25.5">
      <c r="A362" s="58">
        <v>348</v>
      </c>
      <c r="B362" s="59" t="s">
        <v>623</v>
      </c>
      <c r="C362" s="60" t="s">
        <v>993</v>
      </c>
      <c r="D362" s="59"/>
      <c r="E362" s="61" t="s">
        <v>57</v>
      </c>
      <c r="F362" s="62">
        <v>2</v>
      </c>
      <c r="G362" s="62"/>
      <c r="H362" s="62"/>
      <c r="I362" s="62"/>
      <c r="J362" s="62"/>
      <c r="K362" s="62"/>
      <c r="L362" s="62"/>
      <c r="M362" s="62"/>
      <c r="N362" s="62"/>
      <c r="O362" s="62"/>
      <c r="P362" s="62"/>
      <c r="Q362" s="62"/>
    </row>
    <row r="363" spans="1:17">
      <c r="A363" s="58">
        <v>349</v>
      </c>
      <c r="B363" s="59" t="s">
        <v>623</v>
      </c>
      <c r="C363" s="60" t="s">
        <v>883</v>
      </c>
      <c r="D363" s="59"/>
      <c r="E363" s="61" t="s">
        <v>57</v>
      </c>
      <c r="F363" s="62">
        <v>1</v>
      </c>
      <c r="G363" s="62"/>
      <c r="H363" s="62"/>
      <c r="I363" s="62"/>
      <c r="J363" s="62"/>
      <c r="K363" s="62"/>
      <c r="L363" s="62"/>
      <c r="M363" s="62"/>
      <c r="N363" s="62"/>
      <c r="O363" s="62"/>
      <c r="P363" s="62"/>
      <c r="Q363" s="62"/>
    </row>
    <row r="364" spans="1:17">
      <c r="A364" s="58">
        <v>350</v>
      </c>
      <c r="B364" s="59" t="s">
        <v>623</v>
      </c>
      <c r="C364" s="60" t="s">
        <v>887</v>
      </c>
      <c r="D364" s="59"/>
      <c r="E364" s="61" t="s">
        <v>57</v>
      </c>
      <c r="F364" s="62">
        <v>3</v>
      </c>
      <c r="G364" s="62"/>
      <c r="H364" s="62"/>
      <c r="I364" s="62"/>
      <c r="J364" s="62"/>
      <c r="K364" s="62"/>
      <c r="L364" s="62"/>
      <c r="M364" s="62"/>
      <c r="N364" s="62"/>
      <c r="O364" s="62"/>
      <c r="P364" s="62"/>
      <c r="Q364" s="62"/>
    </row>
    <row r="365" spans="1:17">
      <c r="A365" s="58">
        <v>351</v>
      </c>
      <c r="B365" s="59" t="s">
        <v>623</v>
      </c>
      <c r="C365" s="60" t="s">
        <v>888</v>
      </c>
      <c r="D365" s="59"/>
      <c r="E365" s="61" t="s">
        <v>57</v>
      </c>
      <c r="F365" s="62">
        <v>5</v>
      </c>
      <c r="G365" s="62"/>
      <c r="H365" s="62"/>
      <c r="I365" s="62"/>
      <c r="J365" s="62"/>
      <c r="K365" s="62"/>
      <c r="L365" s="62"/>
      <c r="M365" s="62"/>
      <c r="N365" s="62"/>
      <c r="O365" s="62"/>
      <c r="P365" s="62"/>
      <c r="Q365" s="62"/>
    </row>
    <row r="366" spans="1:17">
      <c r="A366" s="58">
        <v>352</v>
      </c>
      <c r="B366" s="59" t="s">
        <v>623</v>
      </c>
      <c r="C366" s="60" t="s">
        <v>889</v>
      </c>
      <c r="D366" s="59"/>
      <c r="E366" s="61" t="s">
        <v>57</v>
      </c>
      <c r="F366" s="62">
        <v>2</v>
      </c>
      <c r="G366" s="62"/>
      <c r="H366" s="62"/>
      <c r="I366" s="62"/>
      <c r="J366" s="62"/>
      <c r="K366" s="62"/>
      <c r="L366" s="62"/>
      <c r="M366" s="62"/>
      <c r="N366" s="62"/>
      <c r="O366" s="62"/>
      <c r="P366" s="62"/>
      <c r="Q366" s="62"/>
    </row>
    <row r="367" spans="1:17">
      <c r="A367" s="58">
        <v>353</v>
      </c>
      <c r="B367" s="59" t="s">
        <v>623</v>
      </c>
      <c r="C367" s="60" t="s">
        <v>894</v>
      </c>
      <c r="D367" s="59"/>
      <c r="E367" s="61" t="s">
        <v>57</v>
      </c>
      <c r="F367" s="62">
        <v>8</v>
      </c>
      <c r="G367" s="62"/>
      <c r="H367" s="62"/>
      <c r="I367" s="62"/>
      <c r="J367" s="62"/>
      <c r="K367" s="62"/>
      <c r="L367" s="62"/>
      <c r="M367" s="62"/>
      <c r="N367" s="62"/>
      <c r="O367" s="62"/>
      <c r="P367" s="62"/>
      <c r="Q367" s="62"/>
    </row>
    <row r="368" spans="1:17">
      <c r="A368" s="58">
        <v>354</v>
      </c>
      <c r="B368" s="59" t="s">
        <v>623</v>
      </c>
      <c r="C368" s="60" t="s">
        <v>1053</v>
      </c>
      <c r="D368" s="59"/>
      <c r="E368" s="61" t="s">
        <v>57</v>
      </c>
      <c r="F368" s="62">
        <v>2</v>
      </c>
      <c r="G368" s="62"/>
      <c r="H368" s="62"/>
      <c r="I368" s="62"/>
      <c r="J368" s="62"/>
      <c r="K368" s="62"/>
      <c r="L368" s="62"/>
      <c r="M368" s="62"/>
      <c r="N368" s="62"/>
      <c r="O368" s="62"/>
      <c r="P368" s="62"/>
      <c r="Q368" s="62"/>
    </row>
    <row r="369" spans="1:17">
      <c r="A369" s="58">
        <v>355</v>
      </c>
      <c r="B369" s="59" t="s">
        <v>623</v>
      </c>
      <c r="C369" s="60" t="s">
        <v>1054</v>
      </c>
      <c r="D369" s="59"/>
      <c r="E369" s="61" t="s">
        <v>57</v>
      </c>
      <c r="F369" s="62">
        <v>2</v>
      </c>
      <c r="G369" s="62"/>
      <c r="H369" s="62"/>
      <c r="I369" s="62"/>
      <c r="J369" s="62"/>
      <c r="K369" s="62"/>
      <c r="L369" s="62"/>
      <c r="M369" s="62"/>
      <c r="N369" s="62"/>
      <c r="O369" s="62"/>
      <c r="P369" s="62"/>
      <c r="Q369" s="62"/>
    </row>
    <row r="370" spans="1:17">
      <c r="A370" s="58">
        <v>356</v>
      </c>
      <c r="B370" s="59" t="s">
        <v>623</v>
      </c>
      <c r="C370" s="60" t="s">
        <v>1055</v>
      </c>
      <c r="D370" s="59"/>
      <c r="E370" s="61" t="s">
        <v>57</v>
      </c>
      <c r="F370" s="62">
        <v>2</v>
      </c>
      <c r="G370" s="62"/>
      <c r="H370" s="62"/>
      <c r="I370" s="62"/>
      <c r="J370" s="62"/>
      <c r="K370" s="62"/>
      <c r="L370" s="62"/>
      <c r="M370" s="62"/>
      <c r="N370" s="62"/>
      <c r="O370" s="62"/>
      <c r="P370" s="62"/>
      <c r="Q370" s="62"/>
    </row>
    <row r="371" spans="1:17">
      <c r="A371" s="58">
        <v>357</v>
      </c>
      <c r="B371" s="59" t="s">
        <v>623</v>
      </c>
      <c r="C371" s="60" t="s">
        <v>895</v>
      </c>
      <c r="D371" s="59"/>
      <c r="E371" s="61" t="s">
        <v>57</v>
      </c>
      <c r="F371" s="62">
        <v>16</v>
      </c>
      <c r="G371" s="62"/>
      <c r="H371" s="62"/>
      <c r="I371" s="62"/>
      <c r="J371" s="62"/>
      <c r="K371" s="62"/>
      <c r="L371" s="62"/>
      <c r="M371" s="62"/>
      <c r="N371" s="62"/>
      <c r="O371" s="62"/>
      <c r="P371" s="62"/>
      <c r="Q371" s="62"/>
    </row>
    <row r="372" spans="1:17">
      <c r="A372" s="58">
        <v>358</v>
      </c>
      <c r="B372" s="59" t="s">
        <v>623</v>
      </c>
      <c r="C372" s="60" t="s">
        <v>897</v>
      </c>
      <c r="D372" s="59"/>
      <c r="E372" s="61" t="s">
        <v>57</v>
      </c>
      <c r="F372" s="62">
        <v>32</v>
      </c>
      <c r="G372" s="62"/>
      <c r="H372" s="62"/>
      <c r="I372" s="62"/>
      <c r="J372" s="62"/>
      <c r="K372" s="62"/>
      <c r="L372" s="62"/>
      <c r="M372" s="62"/>
      <c r="N372" s="62"/>
      <c r="O372" s="62"/>
      <c r="P372" s="62"/>
      <c r="Q372" s="62"/>
    </row>
    <row r="373" spans="1:17">
      <c r="A373" s="58">
        <v>359</v>
      </c>
      <c r="B373" s="59" t="s">
        <v>623</v>
      </c>
      <c r="C373" s="60" t="s">
        <v>994</v>
      </c>
      <c r="D373" s="59"/>
      <c r="E373" s="61" t="s">
        <v>57</v>
      </c>
      <c r="F373" s="62">
        <v>6</v>
      </c>
      <c r="G373" s="62"/>
      <c r="H373" s="62"/>
      <c r="I373" s="62"/>
      <c r="J373" s="62"/>
      <c r="K373" s="62"/>
      <c r="L373" s="62"/>
      <c r="M373" s="62"/>
      <c r="N373" s="62"/>
      <c r="O373" s="62"/>
      <c r="P373" s="62"/>
      <c r="Q373" s="62"/>
    </row>
    <row r="374" spans="1:17">
      <c r="A374" s="58">
        <v>360</v>
      </c>
      <c r="B374" s="59" t="s">
        <v>623</v>
      </c>
      <c r="C374" s="60" t="s">
        <v>898</v>
      </c>
      <c r="D374" s="59"/>
      <c r="E374" s="61" t="s">
        <v>57</v>
      </c>
      <c r="F374" s="62">
        <v>13</v>
      </c>
      <c r="G374" s="62"/>
      <c r="H374" s="62"/>
      <c r="I374" s="62"/>
      <c r="J374" s="62"/>
      <c r="K374" s="62"/>
      <c r="L374" s="62"/>
      <c r="M374" s="62"/>
      <c r="N374" s="62"/>
      <c r="O374" s="62"/>
      <c r="P374" s="62"/>
      <c r="Q374" s="62"/>
    </row>
    <row r="375" spans="1:17">
      <c r="A375" s="58">
        <v>361</v>
      </c>
      <c r="B375" s="59" t="s">
        <v>623</v>
      </c>
      <c r="C375" s="60" t="s">
        <v>900</v>
      </c>
      <c r="D375" s="59"/>
      <c r="E375" s="61" t="s">
        <v>57</v>
      </c>
      <c r="F375" s="62">
        <v>1</v>
      </c>
      <c r="G375" s="62"/>
      <c r="H375" s="62"/>
      <c r="I375" s="62"/>
      <c r="J375" s="62"/>
      <c r="K375" s="62"/>
      <c r="L375" s="62"/>
      <c r="M375" s="62"/>
      <c r="N375" s="62"/>
      <c r="O375" s="62"/>
      <c r="P375" s="62"/>
      <c r="Q375" s="62"/>
    </row>
    <row r="376" spans="1:17">
      <c r="A376" s="58">
        <v>362</v>
      </c>
      <c r="B376" s="59" t="s">
        <v>623</v>
      </c>
      <c r="C376" s="60" t="s">
        <v>903</v>
      </c>
      <c r="D376" s="59"/>
      <c r="E376" s="61" t="s">
        <v>57</v>
      </c>
      <c r="F376" s="62">
        <v>2</v>
      </c>
      <c r="G376" s="62"/>
      <c r="H376" s="62"/>
      <c r="I376" s="62"/>
      <c r="J376" s="62"/>
      <c r="K376" s="62"/>
      <c r="L376" s="62"/>
      <c r="M376" s="62"/>
      <c r="N376" s="62"/>
      <c r="O376" s="62"/>
      <c r="P376" s="62"/>
      <c r="Q376" s="62"/>
    </row>
    <row r="377" spans="1:17">
      <c r="A377" s="58">
        <v>363</v>
      </c>
      <c r="B377" s="59" t="s">
        <v>623</v>
      </c>
      <c r="C377" s="60" t="s">
        <v>996</v>
      </c>
      <c r="D377" s="59"/>
      <c r="E377" s="61" t="s">
        <v>57</v>
      </c>
      <c r="F377" s="62">
        <v>1</v>
      </c>
      <c r="G377" s="62"/>
      <c r="H377" s="62"/>
      <c r="I377" s="62"/>
      <c r="J377" s="62"/>
      <c r="K377" s="62"/>
      <c r="L377" s="62"/>
      <c r="M377" s="62"/>
      <c r="N377" s="62"/>
      <c r="O377" s="62"/>
      <c r="P377" s="62"/>
      <c r="Q377" s="62"/>
    </row>
    <row r="378" spans="1:17">
      <c r="A378" s="58">
        <v>364</v>
      </c>
      <c r="B378" s="59" t="s">
        <v>623</v>
      </c>
      <c r="C378" s="60" t="s">
        <v>904</v>
      </c>
      <c r="D378" s="59"/>
      <c r="E378" s="61" t="s">
        <v>57</v>
      </c>
      <c r="F378" s="62">
        <v>5</v>
      </c>
      <c r="G378" s="62"/>
      <c r="H378" s="62"/>
      <c r="I378" s="62"/>
      <c r="J378" s="62"/>
      <c r="K378" s="62"/>
      <c r="L378" s="62"/>
      <c r="M378" s="62"/>
      <c r="N378" s="62"/>
      <c r="O378" s="62"/>
      <c r="P378" s="62"/>
      <c r="Q378" s="62"/>
    </row>
    <row r="379" spans="1:17">
      <c r="A379" s="58">
        <v>365</v>
      </c>
      <c r="B379" s="59" t="s">
        <v>623</v>
      </c>
      <c r="C379" s="60" t="s">
        <v>1056</v>
      </c>
      <c r="D379" s="59"/>
      <c r="E379" s="61" t="s">
        <v>57</v>
      </c>
      <c r="F379" s="62">
        <v>2</v>
      </c>
      <c r="G379" s="62"/>
      <c r="H379" s="62"/>
      <c r="I379" s="62"/>
      <c r="J379" s="62"/>
      <c r="K379" s="62"/>
      <c r="L379" s="62"/>
      <c r="M379" s="62"/>
      <c r="N379" s="62"/>
      <c r="O379" s="62"/>
      <c r="P379" s="62"/>
      <c r="Q379" s="62"/>
    </row>
    <row r="380" spans="1:17">
      <c r="A380" s="58">
        <v>366</v>
      </c>
      <c r="B380" s="59" t="s">
        <v>623</v>
      </c>
      <c r="C380" s="60" t="s">
        <v>906</v>
      </c>
      <c r="D380" s="59"/>
      <c r="E380" s="61" t="s">
        <v>57</v>
      </c>
      <c r="F380" s="62">
        <v>8</v>
      </c>
      <c r="G380" s="62"/>
      <c r="H380" s="62"/>
      <c r="I380" s="62"/>
      <c r="J380" s="62"/>
      <c r="K380" s="62"/>
      <c r="L380" s="62"/>
      <c r="M380" s="62"/>
      <c r="N380" s="62"/>
      <c r="O380" s="62"/>
      <c r="P380" s="62"/>
      <c r="Q380" s="62"/>
    </row>
    <row r="381" spans="1:17">
      <c r="A381" s="58">
        <v>367</v>
      </c>
      <c r="B381" s="59" t="s">
        <v>623</v>
      </c>
      <c r="C381" s="60" t="s">
        <v>907</v>
      </c>
      <c r="D381" s="59"/>
      <c r="E381" s="61" t="s">
        <v>57</v>
      </c>
      <c r="F381" s="62">
        <v>16</v>
      </c>
      <c r="G381" s="62"/>
      <c r="H381" s="62"/>
      <c r="I381" s="62"/>
      <c r="J381" s="62"/>
      <c r="K381" s="62"/>
      <c r="L381" s="62"/>
      <c r="M381" s="62"/>
      <c r="N381" s="62"/>
      <c r="O381" s="62"/>
      <c r="P381" s="62"/>
      <c r="Q381" s="62"/>
    </row>
    <row r="382" spans="1:17">
      <c r="A382" s="58">
        <v>368</v>
      </c>
      <c r="B382" s="59" t="s">
        <v>623</v>
      </c>
      <c r="C382" s="60" t="s">
        <v>908</v>
      </c>
      <c r="D382" s="59"/>
      <c r="E382" s="61" t="s">
        <v>57</v>
      </c>
      <c r="F382" s="62">
        <v>2</v>
      </c>
      <c r="G382" s="62"/>
      <c r="H382" s="62"/>
      <c r="I382" s="62"/>
      <c r="J382" s="62"/>
      <c r="K382" s="62"/>
      <c r="L382" s="62"/>
      <c r="M382" s="62"/>
      <c r="N382" s="62"/>
      <c r="O382" s="62"/>
      <c r="P382" s="62"/>
      <c r="Q382" s="62"/>
    </row>
    <row r="383" spans="1:17">
      <c r="A383" s="58">
        <v>369</v>
      </c>
      <c r="B383" s="59" t="s">
        <v>623</v>
      </c>
      <c r="C383" s="60" t="s">
        <v>997</v>
      </c>
      <c r="D383" s="59"/>
      <c r="E383" s="61" t="s">
        <v>57</v>
      </c>
      <c r="F383" s="62">
        <v>8</v>
      </c>
      <c r="G383" s="62"/>
      <c r="H383" s="62"/>
      <c r="I383" s="62"/>
      <c r="J383" s="62"/>
      <c r="K383" s="62"/>
      <c r="L383" s="62"/>
      <c r="M383" s="62"/>
      <c r="N383" s="62"/>
      <c r="O383" s="62"/>
      <c r="P383" s="62"/>
      <c r="Q383" s="62"/>
    </row>
    <row r="384" spans="1:17" ht="25.5">
      <c r="A384" s="58">
        <v>370</v>
      </c>
      <c r="B384" s="59" t="s">
        <v>623</v>
      </c>
      <c r="C384" s="60" t="s">
        <v>910</v>
      </c>
      <c r="D384" s="59"/>
      <c r="E384" s="61" t="s">
        <v>57</v>
      </c>
      <c r="F384" s="62">
        <v>10</v>
      </c>
      <c r="G384" s="62"/>
      <c r="H384" s="62"/>
      <c r="I384" s="62"/>
      <c r="J384" s="62"/>
      <c r="K384" s="62"/>
      <c r="L384" s="62"/>
      <c r="M384" s="62"/>
      <c r="N384" s="62"/>
      <c r="O384" s="62"/>
      <c r="P384" s="62"/>
      <c r="Q384" s="62"/>
    </row>
    <row r="385" spans="1:17" ht="25.5">
      <c r="A385" s="58">
        <v>371</v>
      </c>
      <c r="B385" s="59" t="s">
        <v>623</v>
      </c>
      <c r="C385" s="60" t="s">
        <v>911</v>
      </c>
      <c r="D385" s="59"/>
      <c r="E385" s="61" t="s">
        <v>57</v>
      </c>
      <c r="F385" s="62">
        <v>8</v>
      </c>
      <c r="G385" s="62"/>
      <c r="H385" s="62"/>
      <c r="I385" s="62"/>
      <c r="J385" s="62"/>
      <c r="K385" s="62"/>
      <c r="L385" s="62"/>
      <c r="M385" s="62"/>
      <c r="N385" s="62"/>
      <c r="O385" s="62"/>
      <c r="P385" s="62"/>
      <c r="Q385" s="62"/>
    </row>
    <row r="386" spans="1:17" ht="25.5">
      <c r="A386" s="58">
        <v>372</v>
      </c>
      <c r="B386" s="59" t="s">
        <v>623</v>
      </c>
      <c r="C386" s="60" t="s">
        <v>999</v>
      </c>
      <c r="D386" s="59"/>
      <c r="E386" s="61" t="s">
        <v>57</v>
      </c>
      <c r="F386" s="62">
        <v>4</v>
      </c>
      <c r="G386" s="62"/>
      <c r="H386" s="62"/>
      <c r="I386" s="62"/>
      <c r="J386" s="62"/>
      <c r="K386" s="62"/>
      <c r="L386" s="62"/>
      <c r="M386" s="62"/>
      <c r="N386" s="62"/>
      <c r="O386" s="62"/>
      <c r="P386" s="62"/>
      <c r="Q386" s="62"/>
    </row>
    <row r="387" spans="1:17" ht="25.5">
      <c r="A387" s="58">
        <v>373</v>
      </c>
      <c r="B387" s="59" t="s">
        <v>623</v>
      </c>
      <c r="C387" s="60" t="s">
        <v>1057</v>
      </c>
      <c r="D387" s="59"/>
      <c r="E387" s="61" t="s">
        <v>57</v>
      </c>
      <c r="F387" s="62">
        <v>2</v>
      </c>
      <c r="G387" s="62"/>
      <c r="H387" s="62"/>
      <c r="I387" s="62"/>
      <c r="J387" s="62"/>
      <c r="K387" s="62"/>
      <c r="L387" s="62"/>
      <c r="M387" s="62"/>
      <c r="N387" s="62"/>
      <c r="O387" s="62"/>
      <c r="P387" s="62"/>
      <c r="Q387" s="62"/>
    </row>
    <row r="388" spans="1:17">
      <c r="A388" s="58">
        <v>374</v>
      </c>
      <c r="B388" s="59" t="s">
        <v>623</v>
      </c>
      <c r="C388" s="60" t="s">
        <v>914</v>
      </c>
      <c r="D388" s="59"/>
      <c r="E388" s="61" t="s">
        <v>57</v>
      </c>
      <c r="F388" s="62">
        <v>1</v>
      </c>
      <c r="G388" s="62"/>
      <c r="H388" s="62"/>
      <c r="I388" s="62"/>
      <c r="J388" s="62"/>
      <c r="K388" s="62"/>
      <c r="L388" s="62"/>
      <c r="M388" s="62"/>
      <c r="N388" s="62"/>
      <c r="O388" s="62"/>
      <c r="P388" s="62"/>
      <c r="Q388" s="62"/>
    </row>
    <row r="389" spans="1:17">
      <c r="A389" s="58">
        <v>375</v>
      </c>
      <c r="B389" s="59" t="s">
        <v>623</v>
      </c>
      <c r="C389" s="60" t="s">
        <v>915</v>
      </c>
      <c r="D389" s="59"/>
      <c r="E389" s="61" t="s">
        <v>57</v>
      </c>
      <c r="F389" s="62">
        <v>4</v>
      </c>
      <c r="G389" s="62"/>
      <c r="H389" s="62"/>
      <c r="I389" s="62"/>
      <c r="J389" s="62"/>
      <c r="K389" s="62"/>
      <c r="L389" s="62"/>
      <c r="M389" s="62"/>
      <c r="N389" s="62"/>
      <c r="O389" s="62"/>
      <c r="P389" s="62"/>
      <c r="Q389" s="62"/>
    </row>
    <row r="390" spans="1:17">
      <c r="A390" s="58">
        <v>376</v>
      </c>
      <c r="B390" s="59" t="s">
        <v>623</v>
      </c>
      <c r="C390" s="60" t="s">
        <v>917</v>
      </c>
      <c r="D390" s="59"/>
      <c r="E390" s="61" t="s">
        <v>57</v>
      </c>
      <c r="F390" s="62">
        <v>15</v>
      </c>
      <c r="G390" s="62"/>
      <c r="H390" s="62"/>
      <c r="I390" s="62"/>
      <c r="J390" s="62"/>
      <c r="K390" s="62"/>
      <c r="L390" s="62"/>
      <c r="M390" s="62"/>
      <c r="N390" s="62"/>
      <c r="O390" s="62"/>
      <c r="P390" s="62"/>
      <c r="Q390" s="62"/>
    </row>
    <row r="391" spans="1:17">
      <c r="A391" s="58">
        <v>377</v>
      </c>
      <c r="B391" s="59" t="s">
        <v>623</v>
      </c>
      <c r="C391" s="60" t="s">
        <v>918</v>
      </c>
      <c r="D391" s="59"/>
      <c r="E391" s="61" t="s">
        <v>57</v>
      </c>
      <c r="F391" s="62">
        <v>36</v>
      </c>
      <c r="G391" s="62"/>
      <c r="H391" s="62"/>
      <c r="I391" s="62"/>
      <c r="J391" s="62"/>
      <c r="K391" s="62"/>
      <c r="L391" s="62"/>
      <c r="M391" s="62"/>
      <c r="N391" s="62"/>
      <c r="O391" s="62"/>
      <c r="P391" s="62"/>
      <c r="Q391" s="62"/>
    </row>
    <row r="392" spans="1:17">
      <c r="A392" s="58">
        <v>378</v>
      </c>
      <c r="B392" s="59" t="s">
        <v>623</v>
      </c>
      <c r="C392" s="60" t="s">
        <v>919</v>
      </c>
      <c r="D392" s="59"/>
      <c r="E392" s="61" t="s">
        <v>57</v>
      </c>
      <c r="F392" s="62">
        <v>53</v>
      </c>
      <c r="G392" s="62"/>
      <c r="H392" s="62"/>
      <c r="I392" s="62"/>
      <c r="J392" s="62"/>
      <c r="K392" s="62"/>
      <c r="L392" s="62"/>
      <c r="M392" s="62"/>
      <c r="N392" s="62"/>
      <c r="O392" s="62"/>
      <c r="P392" s="62"/>
      <c r="Q392" s="62"/>
    </row>
    <row r="393" spans="1:17">
      <c r="A393" s="58">
        <v>379</v>
      </c>
      <c r="B393" s="59" t="s">
        <v>623</v>
      </c>
      <c r="C393" s="60" t="s">
        <v>920</v>
      </c>
      <c r="D393" s="59"/>
      <c r="E393" s="61" t="s">
        <v>57</v>
      </c>
      <c r="F393" s="62">
        <v>24</v>
      </c>
      <c r="G393" s="62"/>
      <c r="H393" s="62"/>
      <c r="I393" s="62"/>
      <c r="J393" s="62"/>
      <c r="K393" s="62"/>
      <c r="L393" s="62"/>
      <c r="M393" s="62"/>
      <c r="N393" s="62"/>
      <c r="O393" s="62"/>
      <c r="P393" s="62"/>
      <c r="Q393" s="62"/>
    </row>
    <row r="394" spans="1:17">
      <c r="A394" s="58">
        <v>380</v>
      </c>
      <c r="B394" s="59" t="s">
        <v>623</v>
      </c>
      <c r="C394" s="60" t="s">
        <v>921</v>
      </c>
      <c r="D394" s="59"/>
      <c r="E394" s="61" t="s">
        <v>57</v>
      </c>
      <c r="F394" s="62">
        <v>23</v>
      </c>
      <c r="G394" s="62"/>
      <c r="H394" s="62"/>
      <c r="I394" s="62"/>
      <c r="J394" s="62"/>
      <c r="K394" s="62"/>
      <c r="L394" s="62"/>
      <c r="M394" s="62"/>
      <c r="N394" s="62"/>
      <c r="O394" s="62"/>
      <c r="P394" s="62"/>
      <c r="Q394" s="62"/>
    </row>
    <row r="395" spans="1:17">
      <c r="A395" s="58">
        <v>381</v>
      </c>
      <c r="B395" s="59" t="s">
        <v>623</v>
      </c>
      <c r="C395" s="60" t="s">
        <v>1058</v>
      </c>
      <c r="D395" s="59"/>
      <c r="E395" s="61" t="s">
        <v>57</v>
      </c>
      <c r="F395" s="62">
        <v>4</v>
      </c>
      <c r="G395" s="62"/>
      <c r="H395" s="62"/>
      <c r="I395" s="62"/>
      <c r="J395" s="62"/>
      <c r="K395" s="62"/>
      <c r="L395" s="62"/>
      <c r="M395" s="62"/>
      <c r="N395" s="62"/>
      <c r="O395" s="62"/>
      <c r="P395" s="62"/>
      <c r="Q395" s="62"/>
    </row>
    <row r="396" spans="1:17" ht="25.5">
      <c r="A396" s="58">
        <v>382</v>
      </c>
      <c r="B396" s="59" t="s">
        <v>623</v>
      </c>
      <c r="C396" s="60" t="s">
        <v>1059</v>
      </c>
      <c r="D396" s="59"/>
      <c r="E396" s="61" t="s">
        <v>57</v>
      </c>
      <c r="F396" s="62">
        <v>2</v>
      </c>
      <c r="G396" s="62"/>
      <c r="H396" s="62"/>
      <c r="I396" s="62"/>
      <c r="J396" s="62"/>
      <c r="K396" s="62"/>
      <c r="L396" s="62"/>
      <c r="M396" s="62"/>
      <c r="N396" s="62"/>
      <c r="O396" s="62"/>
      <c r="P396" s="62"/>
      <c r="Q396" s="62"/>
    </row>
    <row r="397" spans="1:17" ht="25.5">
      <c r="A397" s="58">
        <v>383</v>
      </c>
      <c r="B397" s="59" t="s">
        <v>623</v>
      </c>
      <c r="C397" s="60" t="s">
        <v>923</v>
      </c>
      <c r="D397" s="59"/>
      <c r="E397" s="61" t="s">
        <v>57</v>
      </c>
      <c r="F397" s="62">
        <v>4</v>
      </c>
      <c r="G397" s="62"/>
      <c r="H397" s="62"/>
      <c r="I397" s="62"/>
      <c r="J397" s="62"/>
      <c r="K397" s="62"/>
      <c r="L397" s="62"/>
      <c r="M397" s="62"/>
      <c r="N397" s="62"/>
      <c r="O397" s="62"/>
      <c r="P397" s="62"/>
      <c r="Q397" s="62"/>
    </row>
    <row r="398" spans="1:17" ht="25.5">
      <c r="A398" s="58">
        <v>384</v>
      </c>
      <c r="B398" s="59" t="s">
        <v>623</v>
      </c>
      <c r="C398" s="60" t="s">
        <v>1001</v>
      </c>
      <c r="D398" s="59"/>
      <c r="E398" s="61" t="s">
        <v>57</v>
      </c>
      <c r="F398" s="62">
        <v>3</v>
      </c>
      <c r="G398" s="62"/>
      <c r="H398" s="62"/>
      <c r="I398" s="62"/>
      <c r="J398" s="62"/>
      <c r="K398" s="62"/>
      <c r="L398" s="62"/>
      <c r="M398" s="62"/>
      <c r="N398" s="62"/>
      <c r="O398" s="62"/>
      <c r="P398" s="62"/>
      <c r="Q398" s="62"/>
    </row>
    <row r="399" spans="1:17" ht="25.5">
      <c r="A399" s="58">
        <v>385</v>
      </c>
      <c r="B399" s="59" t="s">
        <v>623</v>
      </c>
      <c r="C399" s="60" t="s">
        <v>1060</v>
      </c>
      <c r="D399" s="59"/>
      <c r="E399" s="61" t="s">
        <v>57</v>
      </c>
      <c r="F399" s="62">
        <v>1</v>
      </c>
      <c r="G399" s="62"/>
      <c r="H399" s="62"/>
      <c r="I399" s="62"/>
      <c r="J399" s="62"/>
      <c r="K399" s="62"/>
      <c r="L399" s="62"/>
      <c r="M399" s="62"/>
      <c r="N399" s="62"/>
      <c r="O399" s="62"/>
      <c r="P399" s="62"/>
      <c r="Q399" s="62"/>
    </row>
    <row r="400" spans="1:17" ht="25.5">
      <c r="A400" s="58">
        <v>386</v>
      </c>
      <c r="B400" s="59" t="s">
        <v>623</v>
      </c>
      <c r="C400" s="60" t="s">
        <v>924</v>
      </c>
      <c r="D400" s="59"/>
      <c r="E400" s="61" t="s">
        <v>56</v>
      </c>
      <c r="F400" s="62">
        <v>70</v>
      </c>
      <c r="G400" s="62"/>
      <c r="H400" s="62"/>
      <c r="I400" s="62"/>
      <c r="J400" s="62"/>
      <c r="K400" s="62"/>
      <c r="L400" s="62"/>
      <c r="M400" s="62"/>
      <c r="N400" s="62"/>
      <c r="O400" s="62"/>
      <c r="P400" s="62"/>
      <c r="Q400" s="62"/>
    </row>
    <row r="401" spans="1:17" ht="25.5">
      <c r="A401" s="58">
        <v>387</v>
      </c>
      <c r="B401" s="59" t="s">
        <v>623</v>
      </c>
      <c r="C401" s="60" t="s">
        <v>925</v>
      </c>
      <c r="D401" s="59"/>
      <c r="E401" s="61" t="s">
        <v>56</v>
      </c>
      <c r="F401" s="62">
        <v>65</v>
      </c>
      <c r="G401" s="62"/>
      <c r="H401" s="62"/>
      <c r="I401" s="62"/>
      <c r="J401" s="62"/>
      <c r="K401" s="62"/>
      <c r="L401" s="62"/>
      <c r="M401" s="62"/>
      <c r="N401" s="62"/>
      <c r="O401" s="62"/>
      <c r="P401" s="62"/>
      <c r="Q401" s="62"/>
    </row>
    <row r="402" spans="1:17" ht="25.5">
      <c r="A402" s="58">
        <v>388</v>
      </c>
      <c r="B402" s="59" t="s">
        <v>623</v>
      </c>
      <c r="C402" s="60" t="s">
        <v>1061</v>
      </c>
      <c r="D402" s="59"/>
      <c r="E402" s="61" t="s">
        <v>57</v>
      </c>
      <c r="F402" s="62">
        <v>1</v>
      </c>
      <c r="G402" s="62"/>
      <c r="H402" s="62"/>
      <c r="I402" s="62"/>
      <c r="J402" s="62"/>
      <c r="K402" s="62"/>
      <c r="L402" s="62"/>
      <c r="M402" s="62"/>
      <c r="N402" s="62"/>
      <c r="O402" s="62"/>
      <c r="P402" s="62"/>
      <c r="Q402" s="62"/>
    </row>
    <row r="403" spans="1:17" ht="25.5">
      <c r="A403" s="58">
        <v>389</v>
      </c>
      <c r="B403" s="59" t="s">
        <v>623</v>
      </c>
      <c r="C403" s="60" t="s">
        <v>927</v>
      </c>
      <c r="D403" s="59"/>
      <c r="E403" s="61" t="s">
        <v>57</v>
      </c>
      <c r="F403" s="62">
        <v>2</v>
      </c>
      <c r="G403" s="62"/>
      <c r="H403" s="62"/>
      <c r="I403" s="62"/>
      <c r="J403" s="62"/>
      <c r="K403" s="62"/>
      <c r="L403" s="62"/>
      <c r="M403" s="62"/>
      <c r="N403" s="62"/>
      <c r="O403" s="62"/>
      <c r="P403" s="62"/>
      <c r="Q403" s="62"/>
    </row>
    <row r="404" spans="1:17" ht="25.5">
      <c r="A404" s="58">
        <v>390</v>
      </c>
      <c r="B404" s="59" t="s">
        <v>623</v>
      </c>
      <c r="C404" s="60" t="s">
        <v>1006</v>
      </c>
      <c r="D404" s="59"/>
      <c r="E404" s="61" t="s">
        <v>57</v>
      </c>
      <c r="F404" s="62">
        <v>1</v>
      </c>
      <c r="G404" s="62"/>
      <c r="H404" s="62"/>
      <c r="I404" s="62"/>
      <c r="J404" s="62"/>
      <c r="K404" s="62"/>
      <c r="L404" s="62"/>
      <c r="M404" s="62"/>
      <c r="N404" s="62"/>
      <c r="O404" s="62"/>
      <c r="P404" s="62"/>
      <c r="Q404" s="62"/>
    </row>
    <row r="405" spans="1:17" ht="25.5">
      <c r="A405" s="58">
        <v>391</v>
      </c>
      <c r="B405" s="59" t="s">
        <v>623</v>
      </c>
      <c r="C405" s="60" t="s">
        <v>1062</v>
      </c>
      <c r="D405" s="59"/>
      <c r="E405" s="61" t="s">
        <v>57</v>
      </c>
      <c r="F405" s="62">
        <v>1</v>
      </c>
      <c r="G405" s="62"/>
      <c r="H405" s="62"/>
      <c r="I405" s="62"/>
      <c r="J405" s="62"/>
      <c r="K405" s="62"/>
      <c r="L405" s="62"/>
      <c r="M405" s="62"/>
      <c r="N405" s="62"/>
      <c r="O405" s="62"/>
      <c r="P405" s="62"/>
      <c r="Q405" s="62"/>
    </row>
    <row r="406" spans="1:17" ht="25.5">
      <c r="A406" s="58">
        <v>392</v>
      </c>
      <c r="B406" s="59" t="s">
        <v>623</v>
      </c>
      <c r="C406" s="60" t="s">
        <v>1063</v>
      </c>
      <c r="D406" s="59"/>
      <c r="E406" s="61" t="s">
        <v>57</v>
      </c>
      <c r="F406" s="62">
        <v>1</v>
      </c>
      <c r="G406" s="62"/>
      <c r="H406" s="62"/>
      <c r="I406" s="62"/>
      <c r="J406" s="62"/>
      <c r="K406" s="62"/>
      <c r="L406" s="62"/>
      <c r="M406" s="62"/>
      <c r="N406" s="62"/>
      <c r="O406" s="62"/>
      <c r="P406" s="62"/>
      <c r="Q406" s="62"/>
    </row>
    <row r="407" spans="1:17" ht="25.5">
      <c r="A407" s="58">
        <v>393</v>
      </c>
      <c r="B407" s="59" t="s">
        <v>623</v>
      </c>
      <c r="C407" s="60" t="s">
        <v>1064</v>
      </c>
      <c r="D407" s="59"/>
      <c r="E407" s="61" t="s">
        <v>57</v>
      </c>
      <c r="F407" s="62">
        <v>2</v>
      </c>
      <c r="G407" s="62"/>
      <c r="H407" s="62"/>
      <c r="I407" s="62"/>
      <c r="J407" s="62"/>
      <c r="K407" s="62"/>
      <c r="L407" s="62"/>
      <c r="M407" s="62"/>
      <c r="N407" s="62"/>
      <c r="O407" s="62"/>
      <c r="P407" s="62"/>
      <c r="Q407" s="62"/>
    </row>
    <row r="408" spans="1:17" ht="25.5">
      <c r="A408" s="58">
        <v>394</v>
      </c>
      <c r="B408" s="59" t="s">
        <v>623</v>
      </c>
      <c r="C408" s="60" t="s">
        <v>1065</v>
      </c>
      <c r="D408" s="59"/>
      <c r="E408" s="61" t="s">
        <v>57</v>
      </c>
      <c r="F408" s="62">
        <v>4</v>
      </c>
      <c r="G408" s="62"/>
      <c r="H408" s="62"/>
      <c r="I408" s="62"/>
      <c r="J408" s="62"/>
      <c r="K408" s="62"/>
      <c r="L408" s="62"/>
      <c r="M408" s="62"/>
      <c r="N408" s="62"/>
      <c r="O408" s="62"/>
      <c r="P408" s="62"/>
      <c r="Q408" s="62"/>
    </row>
    <row r="409" spans="1:17" ht="25.5">
      <c r="A409" s="58">
        <v>395</v>
      </c>
      <c r="B409" s="59" t="s">
        <v>623</v>
      </c>
      <c r="C409" s="60" t="s">
        <v>932</v>
      </c>
      <c r="D409" s="59"/>
      <c r="E409" s="61" t="s">
        <v>57</v>
      </c>
      <c r="F409" s="62">
        <v>2</v>
      </c>
      <c r="G409" s="62"/>
      <c r="H409" s="62"/>
      <c r="I409" s="62"/>
      <c r="J409" s="62"/>
      <c r="K409" s="62"/>
      <c r="L409" s="62"/>
      <c r="M409" s="62"/>
      <c r="N409" s="62"/>
      <c r="O409" s="62"/>
      <c r="P409" s="62"/>
      <c r="Q409" s="62"/>
    </row>
    <row r="410" spans="1:17" ht="25.5">
      <c r="A410" s="58">
        <v>396</v>
      </c>
      <c r="B410" s="59" t="s">
        <v>623</v>
      </c>
      <c r="C410" s="60" t="s">
        <v>1007</v>
      </c>
      <c r="D410" s="59"/>
      <c r="E410" s="61" t="s">
        <v>57</v>
      </c>
      <c r="F410" s="62">
        <v>6</v>
      </c>
      <c r="G410" s="62"/>
      <c r="H410" s="62"/>
      <c r="I410" s="62"/>
      <c r="J410" s="62"/>
      <c r="K410" s="62"/>
      <c r="L410" s="62"/>
      <c r="M410" s="62"/>
      <c r="N410" s="62"/>
      <c r="O410" s="62"/>
      <c r="P410" s="62"/>
      <c r="Q410" s="62"/>
    </row>
    <row r="411" spans="1:17" ht="25.5">
      <c r="A411" s="58">
        <v>397</v>
      </c>
      <c r="B411" s="59" t="s">
        <v>623</v>
      </c>
      <c r="C411" s="60" t="s">
        <v>1066</v>
      </c>
      <c r="D411" s="59"/>
      <c r="E411" s="61" t="s">
        <v>57</v>
      </c>
      <c r="F411" s="62">
        <v>4</v>
      </c>
      <c r="G411" s="62"/>
      <c r="H411" s="62"/>
      <c r="I411" s="62"/>
      <c r="J411" s="62"/>
      <c r="K411" s="62"/>
      <c r="L411" s="62"/>
      <c r="M411" s="62"/>
      <c r="N411" s="62"/>
      <c r="O411" s="62"/>
      <c r="P411" s="62"/>
      <c r="Q411" s="62"/>
    </row>
    <row r="412" spans="1:17" ht="25.5">
      <c r="A412" s="58">
        <v>398</v>
      </c>
      <c r="B412" s="59" t="s">
        <v>623</v>
      </c>
      <c r="C412" s="60" t="s">
        <v>1067</v>
      </c>
      <c r="D412" s="59"/>
      <c r="E412" s="61" t="s">
        <v>57</v>
      </c>
      <c r="F412" s="62">
        <v>8</v>
      </c>
      <c r="G412" s="62"/>
      <c r="H412" s="62"/>
      <c r="I412" s="62"/>
      <c r="J412" s="62"/>
      <c r="K412" s="62"/>
      <c r="L412" s="62"/>
      <c r="M412" s="62"/>
      <c r="N412" s="62"/>
      <c r="O412" s="62"/>
      <c r="P412" s="62"/>
      <c r="Q412" s="62"/>
    </row>
    <row r="413" spans="1:17" ht="25.5">
      <c r="A413" s="58">
        <v>399</v>
      </c>
      <c r="B413" s="59" t="s">
        <v>623</v>
      </c>
      <c r="C413" s="60" t="s">
        <v>1010</v>
      </c>
      <c r="D413" s="59"/>
      <c r="E413" s="61" t="s">
        <v>57</v>
      </c>
      <c r="F413" s="62">
        <v>4</v>
      </c>
      <c r="G413" s="62"/>
      <c r="H413" s="62"/>
      <c r="I413" s="62"/>
      <c r="J413" s="62"/>
      <c r="K413" s="62"/>
      <c r="L413" s="62"/>
      <c r="M413" s="62"/>
      <c r="N413" s="62"/>
      <c r="O413" s="62"/>
      <c r="P413" s="62"/>
      <c r="Q413" s="62"/>
    </row>
    <row r="414" spans="1:17" ht="25.5">
      <c r="A414" s="58">
        <v>400</v>
      </c>
      <c r="B414" s="59" t="s">
        <v>623</v>
      </c>
      <c r="C414" s="60" t="s">
        <v>1068</v>
      </c>
      <c r="D414" s="59"/>
      <c r="E414" s="61" t="s">
        <v>57</v>
      </c>
      <c r="F414" s="62">
        <v>4</v>
      </c>
      <c r="G414" s="62"/>
      <c r="H414" s="62"/>
      <c r="I414" s="62"/>
      <c r="J414" s="62"/>
      <c r="K414" s="62"/>
      <c r="L414" s="62"/>
      <c r="M414" s="62"/>
      <c r="N414" s="62"/>
      <c r="O414" s="62"/>
      <c r="P414" s="62"/>
      <c r="Q414" s="62"/>
    </row>
    <row r="415" spans="1:17" ht="25.5">
      <c r="A415" s="58">
        <v>401</v>
      </c>
      <c r="B415" s="59" t="s">
        <v>623</v>
      </c>
      <c r="C415" s="60" t="s">
        <v>1013</v>
      </c>
      <c r="D415" s="59"/>
      <c r="E415" s="61" t="s">
        <v>57</v>
      </c>
      <c r="F415" s="62">
        <v>2</v>
      </c>
      <c r="G415" s="62"/>
      <c r="H415" s="62"/>
      <c r="I415" s="62"/>
      <c r="J415" s="62"/>
      <c r="K415" s="62"/>
      <c r="L415" s="62"/>
      <c r="M415" s="62"/>
      <c r="N415" s="62"/>
      <c r="O415" s="62"/>
      <c r="P415" s="62"/>
      <c r="Q415" s="62"/>
    </row>
    <row r="416" spans="1:17" ht="25.5">
      <c r="A416" s="58">
        <v>402</v>
      </c>
      <c r="B416" s="59" t="s">
        <v>623</v>
      </c>
      <c r="C416" s="60" t="s">
        <v>1012</v>
      </c>
      <c r="D416" s="59"/>
      <c r="E416" s="61" t="s">
        <v>57</v>
      </c>
      <c r="F416" s="62">
        <v>2</v>
      </c>
      <c r="G416" s="62"/>
      <c r="H416" s="62"/>
      <c r="I416" s="62"/>
      <c r="J416" s="62"/>
      <c r="K416" s="62"/>
      <c r="L416" s="62"/>
      <c r="M416" s="62"/>
      <c r="N416" s="62"/>
      <c r="O416" s="62"/>
      <c r="P416" s="62"/>
      <c r="Q416" s="62"/>
    </row>
    <row r="417" spans="1:17" ht="25.5">
      <c r="A417" s="58">
        <v>403</v>
      </c>
      <c r="B417" s="59" t="s">
        <v>623</v>
      </c>
      <c r="C417" s="60" t="s">
        <v>1069</v>
      </c>
      <c r="D417" s="59"/>
      <c r="E417" s="61" t="s">
        <v>57</v>
      </c>
      <c r="F417" s="62">
        <v>1</v>
      </c>
      <c r="G417" s="62"/>
      <c r="H417" s="62"/>
      <c r="I417" s="62"/>
      <c r="J417" s="62"/>
      <c r="K417" s="62"/>
      <c r="L417" s="62"/>
      <c r="M417" s="62"/>
      <c r="N417" s="62"/>
      <c r="O417" s="62"/>
      <c r="P417" s="62"/>
      <c r="Q417" s="62"/>
    </row>
    <row r="418" spans="1:17" ht="25.5">
      <c r="A418" s="58">
        <v>404</v>
      </c>
      <c r="B418" s="59" t="s">
        <v>623</v>
      </c>
      <c r="C418" s="60" t="s">
        <v>1070</v>
      </c>
      <c r="D418" s="59"/>
      <c r="E418" s="61" t="s">
        <v>57</v>
      </c>
      <c r="F418" s="62">
        <v>1</v>
      </c>
      <c r="G418" s="62"/>
      <c r="H418" s="62"/>
      <c r="I418" s="62"/>
      <c r="J418" s="62"/>
      <c r="K418" s="62"/>
      <c r="L418" s="62"/>
      <c r="M418" s="62"/>
      <c r="N418" s="62"/>
      <c r="O418" s="62"/>
      <c r="P418" s="62"/>
      <c r="Q418" s="62"/>
    </row>
    <row r="419" spans="1:17" ht="25.5">
      <c r="A419" s="58">
        <v>405</v>
      </c>
      <c r="B419" s="59" t="s">
        <v>623</v>
      </c>
      <c r="C419" s="60" t="s">
        <v>938</v>
      </c>
      <c r="D419" s="59"/>
      <c r="E419" s="61" t="s">
        <v>57</v>
      </c>
      <c r="F419" s="62">
        <v>1</v>
      </c>
      <c r="G419" s="62"/>
      <c r="H419" s="62"/>
      <c r="I419" s="62"/>
      <c r="J419" s="62"/>
      <c r="K419" s="62"/>
      <c r="L419" s="62"/>
      <c r="M419" s="62"/>
      <c r="N419" s="62"/>
      <c r="O419" s="62"/>
      <c r="P419" s="62"/>
      <c r="Q419" s="62"/>
    </row>
    <row r="420" spans="1:17" ht="25.5">
      <c r="A420" s="58">
        <v>406</v>
      </c>
      <c r="B420" s="59" t="s">
        <v>623</v>
      </c>
      <c r="C420" s="60" t="s">
        <v>1018</v>
      </c>
      <c r="D420" s="59"/>
      <c r="E420" s="61" t="s">
        <v>57</v>
      </c>
      <c r="F420" s="62">
        <v>1</v>
      </c>
      <c r="G420" s="62"/>
      <c r="H420" s="62"/>
      <c r="I420" s="62"/>
      <c r="J420" s="62"/>
      <c r="K420" s="62"/>
      <c r="L420" s="62"/>
      <c r="M420" s="62"/>
      <c r="N420" s="62"/>
      <c r="O420" s="62"/>
      <c r="P420" s="62"/>
      <c r="Q420" s="62"/>
    </row>
    <row r="421" spans="1:17" ht="25.5">
      <c r="A421" s="58">
        <v>407</v>
      </c>
      <c r="B421" s="59" t="s">
        <v>623</v>
      </c>
      <c r="C421" s="60" t="s">
        <v>1017</v>
      </c>
      <c r="D421" s="59"/>
      <c r="E421" s="61" t="s">
        <v>57</v>
      </c>
      <c r="F421" s="62">
        <v>1</v>
      </c>
      <c r="G421" s="62"/>
      <c r="H421" s="62"/>
      <c r="I421" s="62"/>
      <c r="J421" s="62"/>
      <c r="K421" s="62"/>
      <c r="L421" s="62"/>
      <c r="M421" s="62"/>
      <c r="N421" s="62"/>
      <c r="O421" s="62"/>
      <c r="P421" s="62"/>
      <c r="Q421" s="62"/>
    </row>
    <row r="422" spans="1:17" ht="25.5">
      <c r="A422" s="58">
        <v>408</v>
      </c>
      <c r="B422" s="59" t="s">
        <v>623</v>
      </c>
      <c r="C422" s="60" t="s">
        <v>939</v>
      </c>
      <c r="D422" s="59"/>
      <c r="E422" s="61" t="s">
        <v>57</v>
      </c>
      <c r="F422" s="62">
        <v>1</v>
      </c>
      <c r="G422" s="62"/>
      <c r="H422" s="62"/>
      <c r="I422" s="62"/>
      <c r="J422" s="62"/>
      <c r="K422" s="62"/>
      <c r="L422" s="62"/>
      <c r="M422" s="62"/>
      <c r="N422" s="62"/>
      <c r="O422" s="62"/>
      <c r="P422" s="62"/>
      <c r="Q422" s="62"/>
    </row>
    <row r="423" spans="1:17" ht="25.5">
      <c r="A423" s="58">
        <v>409</v>
      </c>
      <c r="B423" s="59" t="s">
        <v>623</v>
      </c>
      <c r="C423" s="60" t="s">
        <v>944</v>
      </c>
      <c r="D423" s="59"/>
      <c r="E423" s="61" t="s">
        <v>57</v>
      </c>
      <c r="F423" s="62">
        <v>2</v>
      </c>
      <c r="G423" s="62"/>
      <c r="H423" s="62"/>
      <c r="I423" s="62"/>
      <c r="J423" s="62"/>
      <c r="K423" s="62"/>
      <c r="L423" s="62"/>
      <c r="M423" s="62"/>
      <c r="N423" s="62"/>
      <c r="O423" s="62"/>
      <c r="P423" s="62"/>
      <c r="Q423" s="62"/>
    </row>
    <row r="424" spans="1:17" ht="25.5">
      <c r="A424" s="58">
        <v>410</v>
      </c>
      <c r="B424" s="59" t="s">
        <v>623</v>
      </c>
      <c r="C424" s="60" t="s">
        <v>941</v>
      </c>
      <c r="D424" s="59"/>
      <c r="E424" s="61" t="s">
        <v>57</v>
      </c>
      <c r="F424" s="62">
        <v>2</v>
      </c>
      <c r="G424" s="62"/>
      <c r="H424" s="62"/>
      <c r="I424" s="62"/>
      <c r="J424" s="62"/>
      <c r="K424" s="62"/>
      <c r="L424" s="62"/>
      <c r="M424" s="62"/>
      <c r="N424" s="62"/>
      <c r="O424" s="62"/>
      <c r="P424" s="62"/>
      <c r="Q424" s="62"/>
    </row>
    <row r="425" spans="1:17" ht="25.5">
      <c r="A425" s="58">
        <v>411</v>
      </c>
      <c r="B425" s="59" t="s">
        <v>623</v>
      </c>
      <c r="C425" s="60" t="s">
        <v>1071</v>
      </c>
      <c r="D425" s="59"/>
      <c r="E425" s="61" t="s">
        <v>57</v>
      </c>
      <c r="F425" s="62">
        <v>1</v>
      </c>
      <c r="G425" s="62"/>
      <c r="H425" s="62"/>
      <c r="I425" s="62"/>
      <c r="J425" s="62"/>
      <c r="K425" s="62"/>
      <c r="L425" s="62"/>
      <c r="M425" s="62"/>
      <c r="N425" s="62"/>
      <c r="O425" s="62"/>
      <c r="P425" s="62"/>
      <c r="Q425" s="62"/>
    </row>
    <row r="426" spans="1:17" ht="25.5">
      <c r="A426" s="58">
        <v>412</v>
      </c>
      <c r="B426" s="59" t="s">
        <v>623</v>
      </c>
      <c r="C426" s="60" t="s">
        <v>1072</v>
      </c>
      <c r="D426" s="59"/>
      <c r="E426" s="61" t="s">
        <v>57</v>
      </c>
      <c r="F426" s="62">
        <v>1</v>
      </c>
      <c r="G426" s="62"/>
      <c r="H426" s="62"/>
      <c r="I426" s="62"/>
      <c r="J426" s="62"/>
      <c r="K426" s="62"/>
      <c r="L426" s="62"/>
      <c r="M426" s="62"/>
      <c r="N426" s="62"/>
      <c r="O426" s="62"/>
      <c r="P426" s="62"/>
      <c r="Q426" s="62"/>
    </row>
    <row r="427" spans="1:17" ht="25.5">
      <c r="A427" s="58">
        <v>413</v>
      </c>
      <c r="B427" s="59" t="s">
        <v>623</v>
      </c>
      <c r="C427" s="60" t="s">
        <v>1073</v>
      </c>
      <c r="D427" s="59"/>
      <c r="E427" s="61" t="s">
        <v>57</v>
      </c>
      <c r="F427" s="62">
        <v>1</v>
      </c>
      <c r="G427" s="62"/>
      <c r="H427" s="62"/>
      <c r="I427" s="62"/>
      <c r="J427" s="62"/>
      <c r="K427" s="62"/>
      <c r="L427" s="62"/>
      <c r="M427" s="62"/>
      <c r="N427" s="62"/>
      <c r="O427" s="62"/>
      <c r="P427" s="62"/>
      <c r="Q427" s="62"/>
    </row>
    <row r="428" spans="1:17" ht="25.5">
      <c r="A428" s="58">
        <v>414</v>
      </c>
      <c r="B428" s="59" t="s">
        <v>623</v>
      </c>
      <c r="C428" s="60" t="s">
        <v>1074</v>
      </c>
      <c r="D428" s="59"/>
      <c r="E428" s="61" t="s">
        <v>57</v>
      </c>
      <c r="F428" s="62">
        <v>1</v>
      </c>
      <c r="G428" s="62"/>
      <c r="H428" s="62"/>
      <c r="I428" s="62"/>
      <c r="J428" s="62"/>
      <c r="K428" s="62"/>
      <c r="L428" s="62"/>
      <c r="M428" s="62"/>
      <c r="N428" s="62"/>
      <c r="O428" s="62"/>
      <c r="P428" s="62"/>
      <c r="Q428" s="62"/>
    </row>
    <row r="429" spans="1:17" ht="25.5">
      <c r="A429" s="58">
        <v>415</v>
      </c>
      <c r="B429" s="59" t="s">
        <v>623</v>
      </c>
      <c r="C429" s="60" t="s">
        <v>1075</v>
      </c>
      <c r="D429" s="59"/>
      <c r="E429" s="61" t="s">
        <v>57</v>
      </c>
      <c r="F429" s="62">
        <v>1</v>
      </c>
      <c r="G429" s="62"/>
      <c r="H429" s="62"/>
      <c r="I429" s="62"/>
      <c r="J429" s="62"/>
      <c r="K429" s="62"/>
      <c r="L429" s="62"/>
      <c r="M429" s="62"/>
      <c r="N429" s="62"/>
      <c r="O429" s="62"/>
      <c r="P429" s="62"/>
      <c r="Q429" s="62"/>
    </row>
    <row r="430" spans="1:17" ht="25.5">
      <c r="A430" s="58">
        <v>416</v>
      </c>
      <c r="B430" s="59" t="s">
        <v>623</v>
      </c>
      <c r="C430" s="60" t="s">
        <v>1029</v>
      </c>
      <c r="D430" s="59"/>
      <c r="E430" s="61" t="s">
        <v>57</v>
      </c>
      <c r="F430" s="62">
        <v>1</v>
      </c>
      <c r="G430" s="62"/>
      <c r="H430" s="62"/>
      <c r="I430" s="62"/>
      <c r="J430" s="62"/>
      <c r="K430" s="62"/>
      <c r="L430" s="62"/>
      <c r="M430" s="62"/>
      <c r="N430" s="62"/>
      <c r="O430" s="62"/>
      <c r="P430" s="62"/>
      <c r="Q430" s="62"/>
    </row>
    <row r="431" spans="1:17" ht="25.5">
      <c r="A431" s="58">
        <v>417</v>
      </c>
      <c r="B431" s="59" t="s">
        <v>623</v>
      </c>
      <c r="C431" s="60" t="s">
        <v>1076</v>
      </c>
      <c r="D431" s="59"/>
      <c r="E431" s="61" t="s">
        <v>57</v>
      </c>
      <c r="F431" s="62">
        <v>1</v>
      </c>
      <c r="G431" s="62"/>
      <c r="H431" s="62"/>
      <c r="I431" s="62"/>
      <c r="J431" s="62"/>
      <c r="K431" s="62"/>
      <c r="L431" s="62"/>
      <c r="M431" s="62"/>
      <c r="N431" s="62"/>
      <c r="O431" s="62"/>
      <c r="P431" s="62"/>
      <c r="Q431" s="62"/>
    </row>
    <row r="432" spans="1:17" ht="25.5">
      <c r="A432" s="58">
        <v>418</v>
      </c>
      <c r="B432" s="59" t="s">
        <v>623</v>
      </c>
      <c r="C432" s="60" t="s">
        <v>1077</v>
      </c>
      <c r="D432" s="59"/>
      <c r="E432" s="61" t="s">
        <v>57</v>
      </c>
      <c r="F432" s="62">
        <v>1</v>
      </c>
      <c r="G432" s="62"/>
      <c r="H432" s="62"/>
      <c r="I432" s="62"/>
      <c r="J432" s="62"/>
      <c r="K432" s="62"/>
      <c r="L432" s="62"/>
      <c r="M432" s="62"/>
      <c r="N432" s="62"/>
      <c r="O432" s="62"/>
      <c r="P432" s="62"/>
      <c r="Q432" s="62"/>
    </row>
    <row r="433" spans="1:17" ht="25.5">
      <c r="A433" s="58">
        <v>419</v>
      </c>
      <c r="B433" s="59" t="s">
        <v>623</v>
      </c>
      <c r="C433" s="60" t="s">
        <v>947</v>
      </c>
      <c r="D433" s="59"/>
      <c r="E433" s="61" t="s">
        <v>57</v>
      </c>
      <c r="F433" s="62">
        <v>2</v>
      </c>
      <c r="G433" s="62"/>
      <c r="H433" s="62"/>
      <c r="I433" s="62"/>
      <c r="J433" s="62"/>
      <c r="K433" s="62"/>
      <c r="L433" s="62"/>
      <c r="M433" s="62"/>
      <c r="N433" s="62"/>
      <c r="O433" s="62"/>
      <c r="P433" s="62"/>
      <c r="Q433" s="62"/>
    </row>
    <row r="434" spans="1:17" ht="25.5">
      <c r="A434" s="58">
        <v>420</v>
      </c>
      <c r="B434" s="59" t="s">
        <v>623</v>
      </c>
      <c r="C434" s="60" t="s">
        <v>1078</v>
      </c>
      <c r="D434" s="59"/>
      <c r="E434" s="61" t="s">
        <v>57</v>
      </c>
      <c r="F434" s="62">
        <v>1</v>
      </c>
      <c r="G434" s="62"/>
      <c r="H434" s="62"/>
      <c r="I434" s="62"/>
      <c r="J434" s="62"/>
      <c r="K434" s="62"/>
      <c r="L434" s="62"/>
      <c r="M434" s="62"/>
      <c r="N434" s="62"/>
      <c r="O434" s="62"/>
      <c r="P434" s="62"/>
      <c r="Q434" s="62"/>
    </row>
    <row r="435" spans="1:17" ht="25.5">
      <c r="A435" s="58">
        <v>421</v>
      </c>
      <c r="B435" s="59" t="s">
        <v>623</v>
      </c>
      <c r="C435" s="60" t="s">
        <v>1079</v>
      </c>
      <c r="D435" s="59"/>
      <c r="E435" s="61" t="s">
        <v>57</v>
      </c>
      <c r="F435" s="62">
        <v>1</v>
      </c>
      <c r="G435" s="62"/>
      <c r="H435" s="62"/>
      <c r="I435" s="62"/>
      <c r="J435" s="62"/>
      <c r="K435" s="62"/>
      <c r="L435" s="62"/>
      <c r="M435" s="62"/>
      <c r="N435" s="62"/>
      <c r="O435" s="62"/>
      <c r="P435" s="62"/>
      <c r="Q435" s="62"/>
    </row>
    <row r="436" spans="1:17" ht="25.5">
      <c r="A436" s="58">
        <v>422</v>
      </c>
      <c r="B436" s="59" t="s">
        <v>623</v>
      </c>
      <c r="C436" s="60" t="s">
        <v>1080</v>
      </c>
      <c r="D436" s="59"/>
      <c r="E436" s="61" t="s">
        <v>57</v>
      </c>
      <c r="F436" s="62">
        <v>1</v>
      </c>
      <c r="G436" s="62"/>
      <c r="H436" s="62"/>
      <c r="I436" s="62"/>
      <c r="J436" s="62"/>
      <c r="K436" s="62"/>
      <c r="L436" s="62"/>
      <c r="M436" s="62"/>
      <c r="N436" s="62"/>
      <c r="O436" s="62"/>
      <c r="P436" s="62"/>
      <c r="Q436" s="62"/>
    </row>
    <row r="437" spans="1:17" ht="25.5">
      <c r="A437" s="58">
        <v>423</v>
      </c>
      <c r="B437" s="59" t="s">
        <v>623</v>
      </c>
      <c r="C437" s="60" t="s">
        <v>953</v>
      </c>
      <c r="D437" s="59"/>
      <c r="E437" s="61" t="s">
        <v>57</v>
      </c>
      <c r="F437" s="62">
        <v>1</v>
      </c>
      <c r="G437" s="62"/>
      <c r="H437" s="62"/>
      <c r="I437" s="62"/>
      <c r="J437" s="62"/>
      <c r="K437" s="62"/>
      <c r="L437" s="62"/>
      <c r="M437" s="62"/>
      <c r="N437" s="62"/>
      <c r="O437" s="62"/>
      <c r="P437" s="62"/>
      <c r="Q437" s="62"/>
    </row>
    <row r="438" spans="1:17" ht="25.5">
      <c r="A438" s="58">
        <v>424</v>
      </c>
      <c r="B438" s="59" t="s">
        <v>623</v>
      </c>
      <c r="C438" s="60" t="s">
        <v>1081</v>
      </c>
      <c r="D438" s="59"/>
      <c r="E438" s="61" t="s">
        <v>57</v>
      </c>
      <c r="F438" s="62">
        <v>4</v>
      </c>
      <c r="G438" s="62"/>
      <c r="H438" s="62"/>
      <c r="I438" s="62"/>
      <c r="J438" s="62"/>
      <c r="K438" s="62"/>
      <c r="L438" s="62"/>
      <c r="M438" s="62"/>
      <c r="N438" s="62"/>
      <c r="O438" s="62"/>
      <c r="P438" s="62"/>
      <c r="Q438" s="62"/>
    </row>
    <row r="439" spans="1:17" ht="25.5">
      <c r="A439" s="58">
        <v>425</v>
      </c>
      <c r="B439" s="59" t="s">
        <v>623</v>
      </c>
      <c r="C439" s="60" t="s">
        <v>956</v>
      </c>
      <c r="D439" s="59"/>
      <c r="E439" s="61" t="s">
        <v>57</v>
      </c>
      <c r="F439" s="62">
        <v>1</v>
      </c>
      <c r="G439" s="62"/>
      <c r="H439" s="62"/>
      <c r="I439" s="62"/>
      <c r="J439" s="62"/>
      <c r="K439" s="62"/>
      <c r="L439" s="62"/>
      <c r="M439" s="62"/>
      <c r="N439" s="62"/>
      <c r="O439" s="62"/>
      <c r="P439" s="62"/>
      <c r="Q439" s="62"/>
    </row>
    <row r="440" spans="1:17" ht="25.5">
      <c r="A440" s="58">
        <v>426</v>
      </c>
      <c r="B440" s="59" t="s">
        <v>623</v>
      </c>
      <c r="C440" s="60" t="s">
        <v>1082</v>
      </c>
      <c r="D440" s="59"/>
      <c r="E440" s="61" t="s">
        <v>57</v>
      </c>
      <c r="F440" s="62">
        <v>1</v>
      </c>
      <c r="G440" s="62"/>
      <c r="H440" s="62"/>
      <c r="I440" s="62"/>
      <c r="J440" s="62"/>
      <c r="K440" s="62"/>
      <c r="L440" s="62"/>
      <c r="M440" s="62"/>
      <c r="N440" s="62"/>
      <c r="O440" s="62"/>
      <c r="P440" s="62"/>
      <c r="Q440" s="62"/>
    </row>
    <row r="441" spans="1:17" ht="25.5">
      <c r="A441" s="58">
        <v>427</v>
      </c>
      <c r="B441" s="59" t="s">
        <v>623</v>
      </c>
      <c r="C441" s="60" t="s">
        <v>1083</v>
      </c>
      <c r="D441" s="59"/>
      <c r="E441" s="61" t="s">
        <v>57</v>
      </c>
      <c r="F441" s="62">
        <v>1</v>
      </c>
      <c r="G441" s="62"/>
      <c r="H441" s="62"/>
      <c r="I441" s="62"/>
      <c r="J441" s="62"/>
      <c r="K441" s="62"/>
      <c r="L441" s="62"/>
      <c r="M441" s="62"/>
      <c r="N441" s="62"/>
      <c r="O441" s="62"/>
      <c r="P441" s="62"/>
      <c r="Q441" s="62"/>
    </row>
    <row r="442" spans="1:17" ht="25.5">
      <c r="A442" s="58">
        <v>428</v>
      </c>
      <c r="B442" s="59" t="s">
        <v>623</v>
      </c>
      <c r="C442" s="60" t="s">
        <v>1084</v>
      </c>
      <c r="D442" s="59"/>
      <c r="E442" s="61" t="s">
        <v>57</v>
      </c>
      <c r="F442" s="62">
        <v>1</v>
      </c>
      <c r="G442" s="62"/>
      <c r="H442" s="62"/>
      <c r="I442" s="62"/>
      <c r="J442" s="62"/>
      <c r="K442" s="62"/>
      <c r="L442" s="62"/>
      <c r="M442" s="62"/>
      <c r="N442" s="62"/>
      <c r="O442" s="62"/>
      <c r="P442" s="62"/>
      <c r="Q442" s="62"/>
    </row>
    <row r="443" spans="1:17" ht="25.5">
      <c r="A443" s="58">
        <v>429</v>
      </c>
      <c r="B443" s="59" t="s">
        <v>623</v>
      </c>
      <c r="C443" s="60" t="s">
        <v>962</v>
      </c>
      <c r="D443" s="59"/>
      <c r="E443" s="61" t="s">
        <v>57</v>
      </c>
      <c r="F443" s="62">
        <v>2</v>
      </c>
      <c r="G443" s="62"/>
      <c r="H443" s="62"/>
      <c r="I443" s="62"/>
      <c r="J443" s="62"/>
      <c r="K443" s="62"/>
      <c r="L443" s="62"/>
      <c r="M443" s="62"/>
      <c r="N443" s="62"/>
      <c r="O443" s="62"/>
      <c r="P443" s="62"/>
      <c r="Q443" s="62"/>
    </row>
    <row r="444" spans="1:17" ht="38.25">
      <c r="A444" s="58">
        <v>430</v>
      </c>
      <c r="B444" s="59" t="s">
        <v>623</v>
      </c>
      <c r="C444" s="60" t="s">
        <v>963</v>
      </c>
      <c r="D444" s="59"/>
      <c r="E444" s="61" t="s">
        <v>57</v>
      </c>
      <c r="F444" s="62">
        <v>2</v>
      </c>
      <c r="G444" s="62"/>
      <c r="H444" s="62"/>
      <c r="I444" s="62"/>
      <c r="J444" s="62"/>
      <c r="K444" s="62"/>
      <c r="L444" s="62"/>
      <c r="M444" s="62"/>
      <c r="N444" s="62"/>
      <c r="O444" s="62"/>
      <c r="P444" s="62"/>
      <c r="Q444" s="62"/>
    </row>
    <row r="445" spans="1:17" ht="38.25">
      <c r="A445" s="58">
        <v>431</v>
      </c>
      <c r="B445" s="59" t="s">
        <v>623</v>
      </c>
      <c r="C445" s="60" t="s">
        <v>1085</v>
      </c>
      <c r="D445" s="59"/>
      <c r="E445" s="61" t="s">
        <v>57</v>
      </c>
      <c r="F445" s="62">
        <v>1</v>
      </c>
      <c r="G445" s="62"/>
      <c r="H445" s="62"/>
      <c r="I445" s="62"/>
      <c r="J445" s="62"/>
      <c r="K445" s="62"/>
      <c r="L445" s="62"/>
      <c r="M445" s="62"/>
      <c r="N445" s="62"/>
      <c r="O445" s="62"/>
      <c r="P445" s="62"/>
      <c r="Q445" s="62"/>
    </row>
    <row r="446" spans="1:17" ht="25.5">
      <c r="A446" s="58">
        <v>432</v>
      </c>
      <c r="B446" s="59" t="s">
        <v>623</v>
      </c>
      <c r="C446" s="60" t="s">
        <v>965</v>
      </c>
      <c r="D446" s="59"/>
      <c r="E446" s="61" t="s">
        <v>57</v>
      </c>
      <c r="F446" s="62">
        <v>2</v>
      </c>
      <c r="G446" s="62"/>
      <c r="H446" s="62"/>
      <c r="I446" s="62"/>
      <c r="J446" s="62"/>
      <c r="K446" s="62"/>
      <c r="L446" s="62"/>
      <c r="M446" s="62"/>
      <c r="N446" s="62"/>
      <c r="O446" s="62"/>
      <c r="P446" s="62"/>
      <c r="Q446" s="62"/>
    </row>
    <row r="447" spans="1:17" ht="25.5">
      <c r="A447" s="58">
        <v>433</v>
      </c>
      <c r="B447" s="59" t="s">
        <v>623</v>
      </c>
      <c r="C447" s="60" t="s">
        <v>1086</v>
      </c>
      <c r="D447" s="59"/>
      <c r="E447" s="61" t="s">
        <v>57</v>
      </c>
      <c r="F447" s="62">
        <v>1</v>
      </c>
      <c r="G447" s="62"/>
      <c r="H447" s="62"/>
      <c r="I447" s="62"/>
      <c r="J447" s="62"/>
      <c r="K447" s="62"/>
      <c r="L447" s="62"/>
      <c r="M447" s="62"/>
      <c r="N447" s="62"/>
      <c r="O447" s="62"/>
      <c r="P447" s="62"/>
      <c r="Q447" s="62"/>
    </row>
    <row r="448" spans="1:17" ht="25.5">
      <c r="A448" s="58">
        <v>434</v>
      </c>
      <c r="B448" s="59" t="s">
        <v>623</v>
      </c>
      <c r="C448" s="60" t="s">
        <v>1087</v>
      </c>
      <c r="D448" s="59"/>
      <c r="E448" s="61" t="s">
        <v>57</v>
      </c>
      <c r="F448" s="62">
        <v>1</v>
      </c>
      <c r="G448" s="62"/>
      <c r="H448" s="62"/>
      <c r="I448" s="62"/>
      <c r="J448" s="62"/>
      <c r="K448" s="62"/>
      <c r="L448" s="62"/>
      <c r="M448" s="62"/>
      <c r="N448" s="62"/>
      <c r="O448" s="62"/>
      <c r="P448" s="62"/>
      <c r="Q448" s="62"/>
    </row>
    <row r="449" spans="1:17" ht="25.5">
      <c r="A449" s="58">
        <v>435</v>
      </c>
      <c r="B449" s="59" t="s">
        <v>623</v>
      </c>
      <c r="C449" s="60" t="s">
        <v>1088</v>
      </c>
      <c r="D449" s="59"/>
      <c r="E449" s="61" t="s">
        <v>57</v>
      </c>
      <c r="F449" s="62">
        <v>1</v>
      </c>
      <c r="G449" s="62"/>
      <c r="H449" s="62"/>
      <c r="I449" s="62"/>
      <c r="J449" s="62"/>
      <c r="K449" s="62"/>
      <c r="L449" s="62"/>
      <c r="M449" s="62"/>
      <c r="N449" s="62"/>
      <c r="O449" s="62"/>
      <c r="P449" s="62"/>
      <c r="Q449" s="62"/>
    </row>
    <row r="450" spans="1:17" ht="25.5">
      <c r="A450" s="58">
        <v>436</v>
      </c>
      <c r="B450" s="59" t="s">
        <v>623</v>
      </c>
      <c r="C450" s="60" t="s">
        <v>966</v>
      </c>
      <c r="D450" s="59"/>
      <c r="E450" s="61" t="s">
        <v>57</v>
      </c>
      <c r="F450" s="62">
        <v>2</v>
      </c>
      <c r="G450" s="62"/>
      <c r="H450" s="62"/>
      <c r="I450" s="62"/>
      <c r="J450" s="62"/>
      <c r="K450" s="62"/>
      <c r="L450" s="62"/>
      <c r="M450" s="62"/>
      <c r="N450" s="62"/>
      <c r="O450" s="62"/>
      <c r="P450" s="62"/>
      <c r="Q450" s="62"/>
    </row>
    <row r="451" spans="1:17" ht="25.5">
      <c r="A451" s="58">
        <v>437</v>
      </c>
      <c r="B451" s="59" t="s">
        <v>623</v>
      </c>
      <c r="C451" s="60" t="s">
        <v>968</v>
      </c>
      <c r="D451" s="59"/>
      <c r="E451" s="61" t="s">
        <v>57</v>
      </c>
      <c r="F451" s="62">
        <v>1</v>
      </c>
      <c r="G451" s="62"/>
      <c r="H451" s="62"/>
      <c r="I451" s="62"/>
      <c r="J451" s="62"/>
      <c r="K451" s="62"/>
      <c r="L451" s="62"/>
      <c r="M451" s="62"/>
      <c r="N451" s="62"/>
      <c r="O451" s="62"/>
      <c r="P451" s="62"/>
      <c r="Q451" s="62"/>
    </row>
    <row r="452" spans="1:17" ht="25.5">
      <c r="A452" s="58">
        <v>438</v>
      </c>
      <c r="B452" s="59" t="s">
        <v>623</v>
      </c>
      <c r="C452" s="60" t="s">
        <v>1039</v>
      </c>
      <c r="D452" s="59"/>
      <c r="E452" s="61" t="s">
        <v>57</v>
      </c>
      <c r="F452" s="62">
        <v>1</v>
      </c>
      <c r="G452" s="62"/>
      <c r="H452" s="62"/>
      <c r="I452" s="62"/>
      <c r="J452" s="62"/>
      <c r="K452" s="62"/>
      <c r="L452" s="62"/>
      <c r="M452" s="62"/>
      <c r="N452" s="62"/>
      <c r="O452" s="62"/>
      <c r="P452" s="62"/>
      <c r="Q452" s="62"/>
    </row>
    <row r="453" spans="1:17">
      <c r="A453" s="58">
        <v>439</v>
      </c>
      <c r="B453" s="59" t="s">
        <v>623</v>
      </c>
      <c r="C453" s="60" t="s">
        <v>1089</v>
      </c>
      <c r="D453" s="59"/>
      <c r="E453" s="61" t="s">
        <v>55</v>
      </c>
      <c r="F453" s="62">
        <v>14</v>
      </c>
      <c r="G453" s="62"/>
      <c r="H453" s="62"/>
      <c r="I453" s="62"/>
      <c r="J453" s="62"/>
      <c r="K453" s="62"/>
      <c r="L453" s="62"/>
      <c r="M453" s="62"/>
      <c r="N453" s="62"/>
      <c r="O453" s="62"/>
      <c r="P453" s="62"/>
      <c r="Q453" s="62"/>
    </row>
    <row r="454" spans="1:17">
      <c r="A454" s="58">
        <v>440</v>
      </c>
      <c r="B454" s="59" t="s">
        <v>623</v>
      </c>
      <c r="C454" s="60" t="s">
        <v>1090</v>
      </c>
      <c r="D454" s="59"/>
      <c r="E454" s="61" t="s">
        <v>55</v>
      </c>
      <c r="F454" s="62">
        <v>9</v>
      </c>
      <c r="G454" s="62"/>
      <c r="H454" s="62"/>
      <c r="I454" s="62"/>
      <c r="J454" s="62"/>
      <c r="K454" s="62"/>
      <c r="L454" s="62"/>
      <c r="M454" s="62"/>
      <c r="N454" s="62"/>
      <c r="O454" s="62"/>
      <c r="P454" s="62"/>
      <c r="Q454" s="62"/>
    </row>
    <row r="455" spans="1:17">
      <c r="A455" s="58">
        <v>441</v>
      </c>
      <c r="B455" s="59" t="s">
        <v>623</v>
      </c>
      <c r="C455" s="60" t="s">
        <v>1091</v>
      </c>
      <c r="D455" s="59"/>
      <c r="E455" s="61" t="s">
        <v>55</v>
      </c>
      <c r="F455" s="62">
        <v>4</v>
      </c>
      <c r="G455" s="62"/>
      <c r="H455" s="62"/>
      <c r="I455" s="62"/>
      <c r="J455" s="62"/>
      <c r="K455" s="62"/>
      <c r="L455" s="62"/>
      <c r="M455" s="62"/>
      <c r="N455" s="62"/>
      <c r="O455" s="62"/>
      <c r="P455" s="62"/>
      <c r="Q455" s="62"/>
    </row>
    <row r="456" spans="1:17">
      <c r="A456" s="58">
        <v>442</v>
      </c>
      <c r="B456" s="59" t="s">
        <v>623</v>
      </c>
      <c r="C456" s="60" t="s">
        <v>971</v>
      </c>
      <c r="D456" s="59"/>
      <c r="E456" s="61" t="s">
        <v>55</v>
      </c>
      <c r="F456" s="62">
        <v>3</v>
      </c>
      <c r="G456" s="62"/>
      <c r="H456" s="62"/>
      <c r="I456" s="62"/>
      <c r="J456" s="62"/>
      <c r="K456" s="62"/>
      <c r="L456" s="62"/>
      <c r="M456" s="62"/>
      <c r="N456" s="62"/>
      <c r="O456" s="62"/>
      <c r="P456" s="62"/>
      <c r="Q456" s="62"/>
    </row>
    <row r="457" spans="1:17">
      <c r="A457" s="58">
        <v>443</v>
      </c>
      <c r="B457" s="59" t="s">
        <v>623</v>
      </c>
      <c r="C457" s="60" t="s">
        <v>1092</v>
      </c>
      <c r="D457" s="59"/>
      <c r="E457" s="61" t="s">
        <v>55</v>
      </c>
      <c r="F457" s="62">
        <v>2</v>
      </c>
      <c r="G457" s="62"/>
      <c r="H457" s="62"/>
      <c r="I457" s="62"/>
      <c r="J457" s="62"/>
      <c r="K457" s="62"/>
      <c r="L457" s="62"/>
      <c r="M457" s="62"/>
      <c r="N457" s="62"/>
      <c r="O457" s="62"/>
      <c r="P457" s="62"/>
      <c r="Q457" s="62"/>
    </row>
    <row r="458" spans="1:17">
      <c r="A458" s="58">
        <v>444</v>
      </c>
      <c r="B458" s="59" t="s">
        <v>623</v>
      </c>
      <c r="C458" s="60" t="s">
        <v>974</v>
      </c>
      <c r="D458" s="59"/>
      <c r="E458" s="61" t="s">
        <v>55</v>
      </c>
      <c r="F458" s="62">
        <v>1</v>
      </c>
      <c r="G458" s="62"/>
      <c r="H458" s="62"/>
      <c r="I458" s="62"/>
      <c r="J458" s="62"/>
      <c r="K458" s="62"/>
      <c r="L458" s="62"/>
      <c r="M458" s="62"/>
      <c r="N458" s="62"/>
      <c r="O458" s="62"/>
      <c r="P458" s="62"/>
      <c r="Q458" s="62"/>
    </row>
    <row r="459" spans="1:17">
      <c r="A459" s="58">
        <v>445</v>
      </c>
      <c r="B459" s="59" t="s">
        <v>623</v>
      </c>
      <c r="C459" s="60" t="s">
        <v>1043</v>
      </c>
      <c r="D459" s="59"/>
      <c r="E459" s="61" t="s">
        <v>55</v>
      </c>
      <c r="F459" s="62">
        <v>26</v>
      </c>
      <c r="G459" s="62"/>
      <c r="H459" s="62"/>
      <c r="I459" s="62"/>
      <c r="J459" s="62"/>
      <c r="K459" s="62"/>
      <c r="L459" s="62"/>
      <c r="M459" s="62"/>
      <c r="N459" s="62"/>
      <c r="O459" s="62"/>
      <c r="P459" s="62"/>
      <c r="Q459" s="62"/>
    </row>
    <row r="460" spans="1:17">
      <c r="A460" s="58">
        <v>446</v>
      </c>
      <c r="B460" s="59" t="s">
        <v>623</v>
      </c>
      <c r="C460" s="60" t="s">
        <v>1041</v>
      </c>
      <c r="D460" s="59"/>
      <c r="E460" s="61" t="s">
        <v>55</v>
      </c>
      <c r="F460" s="62">
        <v>26</v>
      </c>
      <c r="G460" s="62"/>
      <c r="H460" s="62"/>
      <c r="I460" s="62"/>
      <c r="J460" s="62"/>
      <c r="K460" s="62"/>
      <c r="L460" s="62"/>
      <c r="M460" s="62"/>
      <c r="N460" s="62"/>
      <c r="O460" s="62"/>
      <c r="P460" s="62"/>
      <c r="Q460" s="62"/>
    </row>
    <row r="461" spans="1:17">
      <c r="A461" s="58">
        <v>447</v>
      </c>
      <c r="B461" s="59" t="s">
        <v>623</v>
      </c>
      <c r="C461" s="60" t="s">
        <v>1042</v>
      </c>
      <c r="D461" s="59"/>
      <c r="E461" s="61" t="s">
        <v>55</v>
      </c>
      <c r="F461" s="62">
        <v>1</v>
      </c>
      <c r="G461" s="62"/>
      <c r="H461" s="62"/>
      <c r="I461" s="62"/>
      <c r="J461" s="62"/>
      <c r="K461" s="62"/>
      <c r="L461" s="62"/>
      <c r="M461" s="62"/>
      <c r="N461" s="62"/>
      <c r="O461" s="62"/>
      <c r="P461" s="62"/>
      <c r="Q461" s="62"/>
    </row>
    <row r="462" spans="1:17">
      <c r="A462" s="58">
        <v>448</v>
      </c>
      <c r="B462" s="59" t="s">
        <v>623</v>
      </c>
      <c r="C462" s="60" t="s">
        <v>977</v>
      </c>
      <c r="D462" s="59"/>
      <c r="E462" s="61" t="s">
        <v>55</v>
      </c>
      <c r="F462" s="62">
        <v>2</v>
      </c>
      <c r="G462" s="62"/>
      <c r="H462" s="62"/>
      <c r="I462" s="62"/>
      <c r="J462" s="62"/>
      <c r="K462" s="62"/>
      <c r="L462" s="62"/>
      <c r="M462" s="62"/>
      <c r="N462" s="62"/>
      <c r="O462" s="62"/>
      <c r="P462" s="62"/>
      <c r="Q462" s="62"/>
    </row>
    <row r="463" spans="1:17">
      <c r="A463" s="58">
        <v>449</v>
      </c>
      <c r="B463" s="59" t="s">
        <v>623</v>
      </c>
      <c r="C463" s="60" t="s">
        <v>981</v>
      </c>
      <c r="D463" s="59"/>
      <c r="E463" s="61" t="s">
        <v>55</v>
      </c>
      <c r="F463" s="62">
        <v>2</v>
      </c>
      <c r="G463" s="62"/>
      <c r="H463" s="62"/>
      <c r="I463" s="62"/>
      <c r="J463" s="62"/>
      <c r="K463" s="62"/>
      <c r="L463" s="62"/>
      <c r="M463" s="62"/>
      <c r="N463" s="62"/>
      <c r="O463" s="62"/>
      <c r="P463" s="62"/>
      <c r="Q463" s="62"/>
    </row>
    <row r="464" spans="1:17">
      <c r="A464" s="58">
        <v>450</v>
      </c>
      <c r="B464" s="59" t="s">
        <v>623</v>
      </c>
      <c r="C464" s="60" t="s">
        <v>980</v>
      </c>
      <c r="D464" s="59"/>
      <c r="E464" s="61" t="s">
        <v>55</v>
      </c>
      <c r="F464" s="62">
        <v>9</v>
      </c>
      <c r="G464" s="62"/>
      <c r="H464" s="62"/>
      <c r="I464" s="62"/>
      <c r="J464" s="62"/>
      <c r="K464" s="62"/>
      <c r="L464" s="62"/>
      <c r="M464" s="62"/>
      <c r="N464" s="62"/>
      <c r="O464" s="62"/>
      <c r="P464" s="62"/>
      <c r="Q464" s="62"/>
    </row>
    <row r="465" spans="1:17">
      <c r="A465" s="58">
        <v>451</v>
      </c>
      <c r="B465" s="59" t="s">
        <v>623</v>
      </c>
      <c r="C465" s="60" t="s">
        <v>978</v>
      </c>
      <c r="D465" s="59"/>
      <c r="E465" s="61" t="s">
        <v>55</v>
      </c>
      <c r="F465" s="62">
        <v>7</v>
      </c>
      <c r="G465" s="62"/>
      <c r="H465" s="62"/>
      <c r="I465" s="62"/>
      <c r="J465" s="62"/>
      <c r="K465" s="62"/>
      <c r="L465" s="62"/>
      <c r="M465" s="62"/>
      <c r="N465" s="62"/>
      <c r="O465" s="62"/>
      <c r="P465" s="62"/>
      <c r="Q465" s="62"/>
    </row>
    <row r="466" spans="1:17">
      <c r="A466" s="58">
        <v>452</v>
      </c>
      <c r="B466" s="59" t="s">
        <v>623</v>
      </c>
      <c r="C466" s="60" t="s">
        <v>1093</v>
      </c>
      <c r="D466" s="59"/>
      <c r="E466" s="61" t="s">
        <v>55</v>
      </c>
      <c r="F466" s="62">
        <v>8</v>
      </c>
      <c r="G466" s="62"/>
      <c r="H466" s="62"/>
      <c r="I466" s="62"/>
      <c r="J466" s="62"/>
      <c r="K466" s="62"/>
      <c r="L466" s="62"/>
      <c r="M466" s="62"/>
      <c r="N466" s="62"/>
      <c r="O466" s="62"/>
      <c r="P466" s="62"/>
      <c r="Q466" s="62"/>
    </row>
    <row r="467" spans="1:17">
      <c r="A467" s="58">
        <v>453</v>
      </c>
      <c r="B467" s="59" t="s">
        <v>623</v>
      </c>
      <c r="C467" s="60" t="s">
        <v>975</v>
      </c>
      <c r="D467" s="59"/>
      <c r="E467" s="61" t="s">
        <v>55</v>
      </c>
      <c r="F467" s="62">
        <v>21</v>
      </c>
      <c r="G467" s="62"/>
      <c r="H467" s="62"/>
      <c r="I467" s="62"/>
      <c r="J467" s="62"/>
      <c r="K467" s="62"/>
      <c r="L467" s="62"/>
      <c r="M467" s="62"/>
      <c r="N467" s="62"/>
      <c r="O467" s="62"/>
      <c r="P467" s="62"/>
      <c r="Q467" s="62"/>
    </row>
    <row r="468" spans="1:17">
      <c r="A468" s="58" t="s">
        <v>28</v>
      </c>
      <c r="B468" s="59"/>
      <c r="C468" s="60" t="s">
        <v>28</v>
      </c>
      <c r="D468" s="59"/>
      <c r="E468" s="61"/>
      <c r="F468" s="62">
        <v>0</v>
      </c>
      <c r="G468" s="62"/>
      <c r="H468" s="62"/>
      <c r="I468" s="62"/>
      <c r="J468" s="62"/>
      <c r="K468" s="62"/>
      <c r="L468" s="62"/>
      <c r="M468" s="62"/>
      <c r="N468" s="62"/>
      <c r="O468" s="62"/>
      <c r="P468" s="62"/>
      <c r="Q468" s="62"/>
    </row>
    <row r="469" spans="1:17">
      <c r="A469" s="58" t="s">
        <v>28</v>
      </c>
      <c r="B469" s="59"/>
      <c r="C469" s="72" t="s">
        <v>1094</v>
      </c>
      <c r="D469" s="59"/>
      <c r="E469" s="61"/>
      <c r="F469" s="62">
        <v>0</v>
      </c>
      <c r="G469" s="62"/>
      <c r="H469" s="62"/>
      <c r="I469" s="62"/>
      <c r="J469" s="62"/>
      <c r="K469" s="62"/>
      <c r="L469" s="62"/>
      <c r="M469" s="62"/>
      <c r="N469" s="62"/>
      <c r="O469" s="62"/>
      <c r="P469" s="62"/>
      <c r="Q469" s="62"/>
    </row>
    <row r="470" spans="1:17" ht="140.25">
      <c r="A470" s="58">
        <v>454</v>
      </c>
      <c r="B470" s="59" t="s">
        <v>623</v>
      </c>
      <c r="C470" s="144" t="s">
        <v>2671</v>
      </c>
      <c r="D470" s="59"/>
      <c r="E470" s="61" t="s">
        <v>59</v>
      </c>
      <c r="F470" s="62">
        <v>1</v>
      </c>
      <c r="G470" s="62"/>
      <c r="H470" s="62"/>
      <c r="I470" s="62"/>
      <c r="J470" s="62"/>
      <c r="K470" s="62"/>
      <c r="L470" s="62"/>
      <c r="M470" s="62"/>
      <c r="N470" s="62"/>
      <c r="O470" s="62"/>
      <c r="P470" s="62"/>
      <c r="Q470" s="62"/>
    </row>
    <row r="471" spans="1:17" ht="25.5">
      <c r="A471" s="58">
        <v>455</v>
      </c>
      <c r="B471" s="59" t="s">
        <v>623</v>
      </c>
      <c r="C471" s="60" t="s">
        <v>837</v>
      </c>
      <c r="D471" s="59"/>
      <c r="E471" s="61" t="s">
        <v>57</v>
      </c>
      <c r="F471" s="62">
        <v>1</v>
      </c>
      <c r="G471" s="62"/>
      <c r="H471" s="62"/>
      <c r="I471" s="62"/>
      <c r="J471" s="62"/>
      <c r="K471" s="62"/>
      <c r="L471" s="62"/>
      <c r="M471" s="62"/>
      <c r="N471" s="62"/>
      <c r="O471" s="62"/>
      <c r="P471" s="62"/>
      <c r="Q471" s="62"/>
    </row>
    <row r="472" spans="1:17">
      <c r="A472" s="58">
        <v>456</v>
      </c>
      <c r="B472" s="59" t="s">
        <v>623</v>
      </c>
      <c r="C472" s="60" t="s">
        <v>838</v>
      </c>
      <c r="D472" s="59"/>
      <c r="E472" s="61" t="s">
        <v>57</v>
      </c>
      <c r="F472" s="62">
        <v>1</v>
      </c>
      <c r="G472" s="62"/>
      <c r="H472" s="62"/>
      <c r="I472" s="62"/>
      <c r="J472" s="62"/>
      <c r="K472" s="62"/>
      <c r="L472" s="62"/>
      <c r="M472" s="62"/>
      <c r="N472" s="62"/>
      <c r="O472" s="62"/>
      <c r="P472" s="62"/>
      <c r="Q472" s="62"/>
    </row>
    <row r="473" spans="1:17">
      <c r="A473" s="58">
        <v>457</v>
      </c>
      <c r="B473" s="59" t="s">
        <v>623</v>
      </c>
      <c r="C473" s="60" t="s">
        <v>842</v>
      </c>
      <c r="D473" s="59"/>
      <c r="E473" s="61" t="s">
        <v>57</v>
      </c>
      <c r="F473" s="62">
        <v>2</v>
      </c>
      <c r="G473" s="62"/>
      <c r="H473" s="62"/>
      <c r="I473" s="62"/>
      <c r="J473" s="62"/>
      <c r="K473" s="62"/>
      <c r="L473" s="62"/>
      <c r="M473" s="62"/>
      <c r="N473" s="62"/>
      <c r="O473" s="62"/>
      <c r="P473" s="62"/>
      <c r="Q473" s="62"/>
    </row>
    <row r="474" spans="1:17">
      <c r="A474" s="58">
        <v>458</v>
      </c>
      <c r="B474" s="59" t="s">
        <v>623</v>
      </c>
      <c r="C474" s="60" t="s">
        <v>1095</v>
      </c>
      <c r="D474" s="59"/>
      <c r="E474" s="61" t="s">
        <v>57</v>
      </c>
      <c r="F474" s="62">
        <v>2</v>
      </c>
      <c r="G474" s="62"/>
      <c r="H474" s="62"/>
      <c r="I474" s="62"/>
      <c r="J474" s="62"/>
      <c r="K474" s="62"/>
      <c r="L474" s="62"/>
      <c r="M474" s="62"/>
      <c r="N474" s="62"/>
      <c r="O474" s="62"/>
      <c r="P474" s="62"/>
      <c r="Q474" s="62"/>
    </row>
    <row r="475" spans="1:17">
      <c r="A475" s="58">
        <v>459</v>
      </c>
      <c r="B475" s="59" t="s">
        <v>623</v>
      </c>
      <c r="C475" s="60" t="s">
        <v>1096</v>
      </c>
      <c r="D475" s="59"/>
      <c r="E475" s="61" t="s">
        <v>57</v>
      </c>
      <c r="F475" s="62">
        <v>2</v>
      </c>
      <c r="G475" s="62"/>
      <c r="H475" s="62"/>
      <c r="I475" s="62"/>
      <c r="J475" s="62"/>
      <c r="K475" s="62"/>
      <c r="L475" s="62"/>
      <c r="M475" s="62"/>
      <c r="N475" s="62"/>
      <c r="O475" s="62"/>
      <c r="P475" s="62"/>
      <c r="Q475" s="62"/>
    </row>
    <row r="476" spans="1:17">
      <c r="A476" s="58">
        <v>460</v>
      </c>
      <c r="B476" s="59" t="s">
        <v>623</v>
      </c>
      <c r="C476" s="60" t="s">
        <v>846</v>
      </c>
      <c r="D476" s="59"/>
      <c r="E476" s="61" t="s">
        <v>57</v>
      </c>
      <c r="F476" s="62">
        <v>2</v>
      </c>
      <c r="G476" s="62"/>
      <c r="H476" s="62"/>
      <c r="I476" s="62"/>
      <c r="J476" s="62"/>
      <c r="K476" s="62"/>
      <c r="L476" s="62"/>
      <c r="M476" s="62"/>
      <c r="N476" s="62"/>
      <c r="O476" s="62"/>
      <c r="P476" s="62"/>
      <c r="Q476" s="62"/>
    </row>
    <row r="477" spans="1:17">
      <c r="A477" s="58">
        <v>461</v>
      </c>
      <c r="B477" s="59" t="s">
        <v>623</v>
      </c>
      <c r="C477" s="60" t="s">
        <v>849</v>
      </c>
      <c r="D477" s="59"/>
      <c r="E477" s="61" t="s">
        <v>57</v>
      </c>
      <c r="F477" s="62">
        <v>3</v>
      </c>
      <c r="G477" s="62"/>
      <c r="H477" s="62"/>
      <c r="I477" s="62"/>
      <c r="J477" s="62"/>
      <c r="K477" s="62"/>
      <c r="L477" s="62"/>
      <c r="M477" s="62"/>
      <c r="N477" s="62"/>
      <c r="O477" s="62"/>
      <c r="P477" s="62"/>
      <c r="Q477" s="62"/>
    </row>
    <row r="478" spans="1:17" ht="25.5">
      <c r="A478" s="58">
        <v>462</v>
      </c>
      <c r="B478" s="59" t="s">
        <v>623</v>
      </c>
      <c r="C478" s="60" t="s">
        <v>850</v>
      </c>
      <c r="D478" s="59"/>
      <c r="E478" s="61" t="s">
        <v>57</v>
      </c>
      <c r="F478" s="62">
        <v>19</v>
      </c>
      <c r="G478" s="62"/>
      <c r="H478" s="62"/>
      <c r="I478" s="62"/>
      <c r="J478" s="62"/>
      <c r="K478" s="62"/>
      <c r="L478" s="62"/>
      <c r="M478" s="62"/>
      <c r="N478" s="62"/>
      <c r="O478" s="62"/>
      <c r="P478" s="62"/>
      <c r="Q478" s="62"/>
    </row>
    <row r="479" spans="1:17" ht="25.5">
      <c r="A479" s="58">
        <v>463</v>
      </c>
      <c r="B479" s="59" t="s">
        <v>623</v>
      </c>
      <c r="C479" s="60" t="s">
        <v>851</v>
      </c>
      <c r="D479" s="59"/>
      <c r="E479" s="61" t="s">
        <v>57</v>
      </c>
      <c r="F479" s="62">
        <v>21</v>
      </c>
      <c r="G479" s="62"/>
      <c r="H479" s="62"/>
      <c r="I479" s="62"/>
      <c r="J479" s="62"/>
      <c r="K479" s="62"/>
      <c r="L479" s="62"/>
      <c r="M479" s="62"/>
      <c r="N479" s="62"/>
      <c r="O479" s="62"/>
      <c r="P479" s="62"/>
      <c r="Q479" s="62"/>
    </row>
    <row r="480" spans="1:17" ht="25.5">
      <c r="A480" s="58">
        <v>464</v>
      </c>
      <c r="B480" s="59" t="s">
        <v>623</v>
      </c>
      <c r="C480" s="60" t="s">
        <v>852</v>
      </c>
      <c r="D480" s="59"/>
      <c r="E480" s="61" t="s">
        <v>57</v>
      </c>
      <c r="F480" s="62">
        <v>2</v>
      </c>
      <c r="G480" s="62"/>
      <c r="H480" s="62"/>
      <c r="I480" s="62"/>
      <c r="J480" s="62"/>
      <c r="K480" s="62"/>
      <c r="L480" s="62"/>
      <c r="M480" s="62"/>
      <c r="N480" s="62"/>
      <c r="O480" s="62"/>
      <c r="P480" s="62"/>
      <c r="Q480" s="62"/>
    </row>
    <row r="481" spans="1:17" ht="25.5">
      <c r="A481" s="58">
        <v>465</v>
      </c>
      <c r="B481" s="59" t="s">
        <v>623</v>
      </c>
      <c r="C481" s="60" t="s">
        <v>853</v>
      </c>
      <c r="D481" s="59"/>
      <c r="E481" s="61" t="s">
        <v>57</v>
      </c>
      <c r="F481" s="62">
        <v>16</v>
      </c>
      <c r="G481" s="62"/>
      <c r="H481" s="62"/>
      <c r="I481" s="62"/>
      <c r="J481" s="62"/>
      <c r="K481" s="62"/>
      <c r="L481" s="62"/>
      <c r="M481" s="62"/>
      <c r="N481" s="62"/>
      <c r="O481" s="62"/>
      <c r="P481" s="62"/>
      <c r="Q481" s="62"/>
    </row>
    <row r="482" spans="1:17" ht="25.5">
      <c r="A482" s="58">
        <v>466</v>
      </c>
      <c r="B482" s="59" t="s">
        <v>623</v>
      </c>
      <c r="C482" s="60" t="s">
        <v>854</v>
      </c>
      <c r="D482" s="59"/>
      <c r="E482" s="61" t="s">
        <v>57</v>
      </c>
      <c r="F482" s="62">
        <v>3</v>
      </c>
      <c r="G482" s="62"/>
      <c r="H482" s="62"/>
      <c r="I482" s="62"/>
      <c r="J482" s="62"/>
      <c r="K482" s="62"/>
      <c r="L482" s="62"/>
      <c r="M482" s="62"/>
      <c r="N482" s="62"/>
      <c r="O482" s="62"/>
      <c r="P482" s="62"/>
      <c r="Q482" s="62"/>
    </row>
    <row r="483" spans="1:17" ht="25.5">
      <c r="A483" s="58">
        <v>467</v>
      </c>
      <c r="B483" s="59" t="s">
        <v>623</v>
      </c>
      <c r="C483" s="60" t="s">
        <v>855</v>
      </c>
      <c r="D483" s="59"/>
      <c r="E483" s="61" t="s">
        <v>57</v>
      </c>
      <c r="F483" s="62">
        <v>11</v>
      </c>
      <c r="G483" s="62"/>
      <c r="H483" s="62"/>
      <c r="I483" s="62"/>
      <c r="J483" s="62"/>
      <c r="K483" s="62"/>
      <c r="L483" s="62"/>
      <c r="M483" s="62"/>
      <c r="N483" s="62"/>
      <c r="O483" s="62"/>
      <c r="P483" s="62"/>
      <c r="Q483" s="62"/>
    </row>
    <row r="484" spans="1:17" ht="25.5">
      <c r="A484" s="58">
        <v>468</v>
      </c>
      <c r="B484" s="59" t="s">
        <v>623</v>
      </c>
      <c r="C484" s="60" t="s">
        <v>1097</v>
      </c>
      <c r="D484" s="59"/>
      <c r="E484" s="61" t="s">
        <v>57</v>
      </c>
      <c r="F484" s="62">
        <v>5</v>
      </c>
      <c r="G484" s="62"/>
      <c r="H484" s="62"/>
      <c r="I484" s="62"/>
      <c r="J484" s="62"/>
      <c r="K484" s="62"/>
      <c r="L484" s="62"/>
      <c r="M484" s="62"/>
      <c r="N484" s="62"/>
      <c r="O484" s="62"/>
      <c r="P484" s="62"/>
      <c r="Q484" s="62"/>
    </row>
    <row r="485" spans="1:17" ht="25.5">
      <c r="A485" s="58">
        <v>469</v>
      </c>
      <c r="B485" s="59" t="s">
        <v>623</v>
      </c>
      <c r="C485" s="60" t="s">
        <v>985</v>
      </c>
      <c r="D485" s="59"/>
      <c r="E485" s="61" t="s">
        <v>57</v>
      </c>
      <c r="F485" s="62">
        <v>6</v>
      </c>
      <c r="G485" s="62"/>
      <c r="H485" s="62"/>
      <c r="I485" s="62"/>
      <c r="J485" s="62"/>
      <c r="K485" s="62"/>
      <c r="L485" s="62"/>
      <c r="M485" s="62"/>
      <c r="N485" s="62"/>
      <c r="O485" s="62"/>
      <c r="P485" s="62"/>
      <c r="Q485" s="62"/>
    </row>
    <row r="486" spans="1:17" ht="25.5">
      <c r="A486" s="58">
        <v>470</v>
      </c>
      <c r="B486" s="59" t="s">
        <v>623</v>
      </c>
      <c r="C486" s="60" t="s">
        <v>986</v>
      </c>
      <c r="D486" s="59"/>
      <c r="E486" s="61" t="s">
        <v>57</v>
      </c>
      <c r="F486" s="62">
        <v>6</v>
      </c>
      <c r="G486" s="62"/>
      <c r="H486" s="62"/>
      <c r="I486" s="62"/>
      <c r="J486" s="62"/>
      <c r="K486" s="62"/>
      <c r="L486" s="62"/>
      <c r="M486" s="62"/>
      <c r="N486" s="62"/>
      <c r="O486" s="62"/>
      <c r="P486" s="62"/>
      <c r="Q486" s="62"/>
    </row>
    <row r="487" spans="1:17" ht="25.5">
      <c r="A487" s="58">
        <v>471</v>
      </c>
      <c r="B487" s="59" t="s">
        <v>623</v>
      </c>
      <c r="C487" s="60" t="s">
        <v>987</v>
      </c>
      <c r="D487" s="59"/>
      <c r="E487" s="61" t="s">
        <v>57</v>
      </c>
      <c r="F487" s="62">
        <v>2</v>
      </c>
      <c r="G487" s="62"/>
      <c r="H487" s="62"/>
      <c r="I487" s="62"/>
      <c r="J487" s="62"/>
      <c r="K487" s="62"/>
      <c r="L487" s="62"/>
      <c r="M487" s="62"/>
      <c r="N487" s="62"/>
      <c r="O487" s="62"/>
      <c r="P487" s="62"/>
      <c r="Q487" s="62"/>
    </row>
    <row r="488" spans="1:17">
      <c r="A488" s="58">
        <v>472</v>
      </c>
      <c r="B488" s="59" t="s">
        <v>623</v>
      </c>
      <c r="C488" s="60" t="s">
        <v>856</v>
      </c>
      <c r="D488" s="59"/>
      <c r="E488" s="61" t="s">
        <v>57</v>
      </c>
      <c r="F488" s="62">
        <v>37</v>
      </c>
      <c r="G488" s="62"/>
      <c r="H488" s="62"/>
      <c r="I488" s="62"/>
      <c r="J488" s="62"/>
      <c r="K488" s="62"/>
      <c r="L488" s="62"/>
      <c r="M488" s="62"/>
      <c r="N488" s="62"/>
      <c r="O488" s="62"/>
      <c r="P488" s="62"/>
      <c r="Q488" s="62"/>
    </row>
    <row r="489" spans="1:17">
      <c r="A489" s="58">
        <v>473</v>
      </c>
      <c r="B489" s="59" t="s">
        <v>623</v>
      </c>
      <c r="C489" s="60" t="s">
        <v>988</v>
      </c>
      <c r="D489" s="59"/>
      <c r="E489" s="61" t="s">
        <v>57</v>
      </c>
      <c r="F489" s="62">
        <v>6</v>
      </c>
      <c r="G489" s="62"/>
      <c r="H489" s="62"/>
      <c r="I489" s="62"/>
      <c r="J489" s="62"/>
      <c r="K489" s="62"/>
      <c r="L489" s="62"/>
      <c r="M489" s="62"/>
      <c r="N489" s="62"/>
      <c r="O489" s="62"/>
      <c r="P489" s="62"/>
      <c r="Q489" s="62"/>
    </row>
    <row r="490" spans="1:17">
      <c r="A490" s="58">
        <v>474</v>
      </c>
      <c r="B490" s="59" t="s">
        <v>623</v>
      </c>
      <c r="C490" s="60" t="s">
        <v>857</v>
      </c>
      <c r="D490" s="59"/>
      <c r="E490" s="61" t="s">
        <v>57</v>
      </c>
      <c r="F490" s="62">
        <v>19</v>
      </c>
      <c r="G490" s="62"/>
      <c r="H490" s="62"/>
      <c r="I490" s="62"/>
      <c r="J490" s="62"/>
      <c r="K490" s="62"/>
      <c r="L490" s="62"/>
      <c r="M490" s="62"/>
      <c r="N490" s="62"/>
      <c r="O490" s="62"/>
      <c r="P490" s="62"/>
      <c r="Q490" s="62"/>
    </row>
    <row r="491" spans="1:17">
      <c r="A491" s="58">
        <v>475</v>
      </c>
      <c r="B491" s="59" t="s">
        <v>623</v>
      </c>
      <c r="C491" s="60" t="s">
        <v>858</v>
      </c>
      <c r="D491" s="59"/>
      <c r="E491" s="61" t="s">
        <v>57</v>
      </c>
      <c r="F491" s="62">
        <v>7</v>
      </c>
      <c r="G491" s="62"/>
      <c r="H491" s="62"/>
      <c r="I491" s="62"/>
      <c r="J491" s="62"/>
      <c r="K491" s="62"/>
      <c r="L491" s="62"/>
      <c r="M491" s="62"/>
      <c r="N491" s="62"/>
      <c r="O491" s="62"/>
      <c r="P491" s="62"/>
      <c r="Q491" s="62"/>
    </row>
    <row r="492" spans="1:17">
      <c r="A492" s="58">
        <v>476</v>
      </c>
      <c r="B492" s="59" t="s">
        <v>623</v>
      </c>
      <c r="C492" s="60" t="s">
        <v>859</v>
      </c>
      <c r="D492" s="59"/>
      <c r="E492" s="61" t="s">
        <v>57</v>
      </c>
      <c r="F492" s="62">
        <v>11</v>
      </c>
      <c r="G492" s="62"/>
      <c r="H492" s="62"/>
      <c r="I492" s="62"/>
      <c r="J492" s="62"/>
      <c r="K492" s="62"/>
      <c r="L492" s="62"/>
      <c r="M492" s="62"/>
      <c r="N492" s="62"/>
      <c r="O492" s="62"/>
      <c r="P492" s="62"/>
      <c r="Q492" s="62"/>
    </row>
    <row r="493" spans="1:17">
      <c r="A493" s="58">
        <v>477</v>
      </c>
      <c r="B493" s="59" t="s">
        <v>623</v>
      </c>
      <c r="C493" s="60" t="s">
        <v>989</v>
      </c>
      <c r="D493" s="59"/>
      <c r="E493" s="61" t="s">
        <v>57</v>
      </c>
      <c r="F493" s="62">
        <v>8</v>
      </c>
      <c r="G493" s="62"/>
      <c r="H493" s="62"/>
      <c r="I493" s="62"/>
      <c r="J493" s="62"/>
      <c r="K493" s="62"/>
      <c r="L493" s="62"/>
      <c r="M493" s="62"/>
      <c r="N493" s="62"/>
      <c r="O493" s="62"/>
      <c r="P493" s="62"/>
      <c r="Q493" s="62"/>
    </row>
    <row r="494" spans="1:17">
      <c r="A494" s="58">
        <v>478</v>
      </c>
      <c r="B494" s="59" t="s">
        <v>623</v>
      </c>
      <c r="C494" s="60" t="s">
        <v>863</v>
      </c>
      <c r="D494" s="59"/>
      <c r="E494" s="61" t="s">
        <v>57</v>
      </c>
      <c r="F494" s="62">
        <v>4</v>
      </c>
      <c r="G494" s="62"/>
      <c r="H494" s="62"/>
      <c r="I494" s="62"/>
      <c r="J494" s="62"/>
      <c r="K494" s="62"/>
      <c r="L494" s="62"/>
      <c r="M494" s="62"/>
      <c r="N494" s="62"/>
      <c r="O494" s="62"/>
      <c r="P494" s="62"/>
      <c r="Q494" s="62"/>
    </row>
    <row r="495" spans="1:17">
      <c r="A495" s="58">
        <v>479</v>
      </c>
      <c r="B495" s="59" t="s">
        <v>623</v>
      </c>
      <c r="C495" s="60" t="s">
        <v>864</v>
      </c>
      <c r="D495" s="59"/>
      <c r="E495" s="61" t="s">
        <v>57</v>
      </c>
      <c r="F495" s="62">
        <v>7</v>
      </c>
      <c r="G495" s="62"/>
      <c r="H495" s="62"/>
      <c r="I495" s="62"/>
      <c r="J495" s="62"/>
      <c r="K495" s="62"/>
      <c r="L495" s="62"/>
      <c r="M495" s="62"/>
      <c r="N495" s="62"/>
      <c r="O495" s="62"/>
      <c r="P495" s="62"/>
      <c r="Q495" s="62"/>
    </row>
    <row r="496" spans="1:17">
      <c r="A496" s="58">
        <v>480</v>
      </c>
      <c r="B496" s="59" t="s">
        <v>623</v>
      </c>
      <c r="C496" s="60" t="s">
        <v>865</v>
      </c>
      <c r="D496" s="59"/>
      <c r="E496" s="61" t="s">
        <v>57</v>
      </c>
      <c r="F496" s="62">
        <v>6</v>
      </c>
      <c r="G496" s="62"/>
      <c r="H496" s="62"/>
      <c r="I496" s="62"/>
      <c r="J496" s="62"/>
      <c r="K496" s="62"/>
      <c r="L496" s="62"/>
      <c r="M496" s="62"/>
      <c r="N496" s="62"/>
      <c r="O496" s="62"/>
      <c r="P496" s="62"/>
      <c r="Q496" s="62"/>
    </row>
    <row r="497" spans="1:17">
      <c r="A497" s="58">
        <v>481</v>
      </c>
      <c r="B497" s="59" t="s">
        <v>623</v>
      </c>
      <c r="C497" s="60" t="s">
        <v>990</v>
      </c>
      <c r="D497" s="59"/>
      <c r="E497" s="61" t="s">
        <v>57</v>
      </c>
      <c r="F497" s="62">
        <v>2</v>
      </c>
      <c r="G497" s="62"/>
      <c r="H497" s="62"/>
      <c r="I497" s="62"/>
      <c r="J497" s="62"/>
      <c r="K497" s="62"/>
      <c r="L497" s="62"/>
      <c r="M497" s="62"/>
      <c r="N497" s="62"/>
      <c r="O497" s="62"/>
      <c r="P497" s="62"/>
      <c r="Q497" s="62"/>
    </row>
    <row r="498" spans="1:17">
      <c r="A498" s="58">
        <v>482</v>
      </c>
      <c r="B498" s="59" t="s">
        <v>623</v>
      </c>
      <c r="C498" s="60" t="s">
        <v>1098</v>
      </c>
      <c r="D498" s="59"/>
      <c r="E498" s="61" t="s">
        <v>57</v>
      </c>
      <c r="F498" s="62">
        <v>3</v>
      </c>
      <c r="G498" s="62"/>
      <c r="H498" s="62"/>
      <c r="I498" s="62"/>
      <c r="J498" s="62"/>
      <c r="K498" s="62"/>
      <c r="L498" s="62"/>
      <c r="M498" s="62"/>
      <c r="N498" s="62"/>
      <c r="O498" s="62"/>
      <c r="P498" s="62"/>
      <c r="Q498" s="62"/>
    </row>
    <row r="499" spans="1:17">
      <c r="A499" s="58">
        <v>483</v>
      </c>
      <c r="B499" s="59" t="s">
        <v>623</v>
      </c>
      <c r="C499" s="60" t="s">
        <v>866</v>
      </c>
      <c r="D499" s="59"/>
      <c r="E499" s="61" t="s">
        <v>57</v>
      </c>
      <c r="F499" s="62">
        <v>7</v>
      </c>
      <c r="G499" s="62"/>
      <c r="H499" s="62"/>
      <c r="I499" s="62"/>
      <c r="J499" s="62"/>
      <c r="K499" s="62"/>
      <c r="L499" s="62"/>
      <c r="M499" s="62"/>
      <c r="N499" s="62"/>
      <c r="O499" s="62"/>
      <c r="P499" s="62"/>
      <c r="Q499" s="62"/>
    </row>
    <row r="500" spans="1:17">
      <c r="A500" s="58">
        <v>484</v>
      </c>
      <c r="B500" s="59" t="s">
        <v>623</v>
      </c>
      <c r="C500" s="60" t="s">
        <v>867</v>
      </c>
      <c r="D500" s="59"/>
      <c r="E500" s="61" t="s">
        <v>57</v>
      </c>
      <c r="F500" s="62">
        <v>13</v>
      </c>
      <c r="G500" s="62"/>
      <c r="H500" s="62"/>
      <c r="I500" s="62"/>
      <c r="J500" s="62"/>
      <c r="K500" s="62"/>
      <c r="L500" s="62"/>
      <c r="M500" s="62"/>
      <c r="N500" s="62"/>
      <c r="O500" s="62"/>
      <c r="P500" s="62"/>
      <c r="Q500" s="62"/>
    </row>
    <row r="501" spans="1:17">
      <c r="A501" s="58">
        <v>485</v>
      </c>
      <c r="B501" s="59" t="s">
        <v>623</v>
      </c>
      <c r="C501" s="60" t="s">
        <v>868</v>
      </c>
      <c r="D501" s="59"/>
      <c r="E501" s="61" t="s">
        <v>57</v>
      </c>
      <c r="F501" s="62">
        <v>19</v>
      </c>
      <c r="G501" s="62"/>
      <c r="H501" s="62"/>
      <c r="I501" s="62"/>
      <c r="J501" s="62"/>
      <c r="K501" s="62"/>
      <c r="L501" s="62"/>
      <c r="M501" s="62"/>
      <c r="N501" s="62"/>
      <c r="O501" s="62"/>
      <c r="P501" s="62"/>
      <c r="Q501" s="62"/>
    </row>
    <row r="502" spans="1:17">
      <c r="A502" s="58">
        <v>486</v>
      </c>
      <c r="B502" s="59" t="s">
        <v>623</v>
      </c>
      <c r="C502" s="60" t="s">
        <v>991</v>
      </c>
      <c r="D502" s="59"/>
      <c r="E502" s="61" t="s">
        <v>57</v>
      </c>
      <c r="F502" s="62">
        <v>5</v>
      </c>
      <c r="G502" s="62"/>
      <c r="H502" s="62"/>
      <c r="I502" s="62"/>
      <c r="J502" s="62"/>
      <c r="K502" s="62"/>
      <c r="L502" s="62"/>
      <c r="M502" s="62"/>
      <c r="N502" s="62"/>
      <c r="O502" s="62"/>
      <c r="P502" s="62"/>
      <c r="Q502" s="62"/>
    </row>
    <row r="503" spans="1:17">
      <c r="A503" s="58">
        <v>487</v>
      </c>
      <c r="B503" s="59" t="s">
        <v>623</v>
      </c>
      <c r="C503" s="60" t="s">
        <v>869</v>
      </c>
      <c r="D503" s="59"/>
      <c r="E503" s="61" t="s">
        <v>57</v>
      </c>
      <c r="F503" s="62">
        <v>6</v>
      </c>
      <c r="G503" s="62"/>
      <c r="H503" s="62"/>
      <c r="I503" s="62"/>
      <c r="J503" s="62"/>
      <c r="K503" s="62"/>
      <c r="L503" s="62"/>
      <c r="M503" s="62"/>
      <c r="N503" s="62"/>
      <c r="O503" s="62"/>
      <c r="P503" s="62"/>
      <c r="Q503" s="62"/>
    </row>
    <row r="504" spans="1:17">
      <c r="A504" s="58">
        <v>488</v>
      </c>
      <c r="B504" s="59" t="s">
        <v>623</v>
      </c>
      <c r="C504" s="60" t="s">
        <v>870</v>
      </c>
      <c r="D504" s="59"/>
      <c r="E504" s="61" t="s">
        <v>57</v>
      </c>
      <c r="F504" s="62">
        <v>10</v>
      </c>
      <c r="G504" s="62"/>
      <c r="H504" s="62"/>
      <c r="I504" s="62"/>
      <c r="J504" s="62"/>
      <c r="K504" s="62"/>
      <c r="L504" s="62"/>
      <c r="M504" s="62"/>
      <c r="N504" s="62"/>
      <c r="O504" s="62"/>
      <c r="P504" s="62"/>
      <c r="Q504" s="62"/>
    </row>
    <row r="505" spans="1:17">
      <c r="A505" s="58">
        <v>489</v>
      </c>
      <c r="B505" s="59" t="s">
        <v>623</v>
      </c>
      <c r="C505" s="60" t="s">
        <v>871</v>
      </c>
      <c r="D505" s="59"/>
      <c r="E505" s="61" t="s">
        <v>57</v>
      </c>
      <c r="F505" s="62">
        <v>23</v>
      </c>
      <c r="G505" s="62"/>
      <c r="H505" s="62"/>
      <c r="I505" s="62"/>
      <c r="J505" s="62"/>
      <c r="K505" s="62"/>
      <c r="L505" s="62"/>
      <c r="M505" s="62"/>
      <c r="N505" s="62"/>
      <c r="O505" s="62"/>
      <c r="P505" s="62"/>
      <c r="Q505" s="62"/>
    </row>
    <row r="506" spans="1:17">
      <c r="A506" s="58">
        <v>490</v>
      </c>
      <c r="B506" s="59" t="s">
        <v>623</v>
      </c>
      <c r="C506" s="60" t="s">
        <v>1099</v>
      </c>
      <c r="D506" s="59"/>
      <c r="E506" s="61" t="s">
        <v>57</v>
      </c>
      <c r="F506" s="62">
        <v>2</v>
      </c>
      <c r="G506" s="62"/>
      <c r="H506" s="62"/>
      <c r="I506" s="62"/>
      <c r="J506" s="62"/>
      <c r="K506" s="62"/>
      <c r="L506" s="62"/>
      <c r="M506" s="62"/>
      <c r="N506" s="62"/>
      <c r="O506" s="62"/>
      <c r="P506" s="62"/>
      <c r="Q506" s="62"/>
    </row>
    <row r="507" spans="1:17">
      <c r="A507" s="58">
        <v>491</v>
      </c>
      <c r="B507" s="59" t="s">
        <v>623</v>
      </c>
      <c r="C507" s="60" t="s">
        <v>872</v>
      </c>
      <c r="D507" s="59"/>
      <c r="E507" s="61" t="s">
        <v>57</v>
      </c>
      <c r="F507" s="62">
        <v>12</v>
      </c>
      <c r="G507" s="62"/>
      <c r="H507" s="62"/>
      <c r="I507" s="62"/>
      <c r="J507" s="62"/>
      <c r="K507" s="62"/>
      <c r="L507" s="62"/>
      <c r="M507" s="62"/>
      <c r="N507" s="62"/>
      <c r="O507" s="62"/>
      <c r="P507" s="62"/>
      <c r="Q507" s="62"/>
    </row>
    <row r="508" spans="1:17">
      <c r="A508" s="58">
        <v>492</v>
      </c>
      <c r="B508" s="59" t="s">
        <v>623</v>
      </c>
      <c r="C508" s="60" t="s">
        <v>873</v>
      </c>
      <c r="D508" s="59"/>
      <c r="E508" s="61" t="s">
        <v>57</v>
      </c>
      <c r="F508" s="62">
        <v>10</v>
      </c>
      <c r="G508" s="62"/>
      <c r="H508" s="62"/>
      <c r="I508" s="62"/>
      <c r="J508" s="62"/>
      <c r="K508" s="62"/>
      <c r="L508" s="62"/>
      <c r="M508" s="62"/>
      <c r="N508" s="62"/>
      <c r="O508" s="62"/>
      <c r="P508" s="62"/>
      <c r="Q508" s="62"/>
    </row>
    <row r="509" spans="1:17">
      <c r="A509" s="58">
        <v>493</v>
      </c>
      <c r="B509" s="59" t="s">
        <v>623</v>
      </c>
      <c r="C509" s="60" t="s">
        <v>874</v>
      </c>
      <c r="D509" s="59"/>
      <c r="E509" s="61" t="s">
        <v>57</v>
      </c>
      <c r="F509" s="62">
        <v>2</v>
      </c>
      <c r="G509" s="62"/>
      <c r="H509" s="62"/>
      <c r="I509" s="62"/>
      <c r="J509" s="62"/>
      <c r="K509" s="62"/>
      <c r="L509" s="62"/>
      <c r="M509" s="62"/>
      <c r="N509" s="62"/>
      <c r="O509" s="62"/>
      <c r="P509" s="62"/>
      <c r="Q509" s="62"/>
    </row>
    <row r="510" spans="1:17">
      <c r="A510" s="58">
        <v>494</v>
      </c>
      <c r="B510" s="59" t="s">
        <v>623</v>
      </c>
      <c r="C510" s="60" t="s">
        <v>875</v>
      </c>
      <c r="D510" s="59"/>
      <c r="E510" s="61" t="s">
        <v>57</v>
      </c>
      <c r="F510" s="62">
        <v>31</v>
      </c>
      <c r="G510" s="62"/>
      <c r="H510" s="62"/>
      <c r="I510" s="62"/>
      <c r="J510" s="62"/>
      <c r="K510" s="62"/>
      <c r="L510" s="62"/>
      <c r="M510" s="62"/>
      <c r="N510" s="62"/>
      <c r="O510" s="62"/>
      <c r="P510" s="62"/>
      <c r="Q510" s="62"/>
    </row>
    <row r="511" spans="1:17">
      <c r="A511" s="58">
        <v>495</v>
      </c>
      <c r="B511" s="59" t="s">
        <v>623</v>
      </c>
      <c r="C511" s="60" t="s">
        <v>876</v>
      </c>
      <c r="D511" s="59"/>
      <c r="E511" s="61" t="s">
        <v>57</v>
      </c>
      <c r="F511" s="62">
        <v>4</v>
      </c>
      <c r="G511" s="62"/>
      <c r="H511" s="62"/>
      <c r="I511" s="62"/>
      <c r="J511" s="62"/>
      <c r="K511" s="62"/>
      <c r="L511" s="62"/>
      <c r="M511" s="62"/>
      <c r="N511" s="62"/>
      <c r="O511" s="62"/>
      <c r="P511" s="62"/>
      <c r="Q511" s="62"/>
    </row>
    <row r="512" spans="1:17">
      <c r="A512" s="58">
        <v>496</v>
      </c>
      <c r="B512" s="59" t="s">
        <v>623</v>
      </c>
      <c r="C512" s="60" t="s">
        <v>877</v>
      </c>
      <c r="D512" s="59"/>
      <c r="E512" s="61" t="s">
        <v>57</v>
      </c>
      <c r="F512" s="62">
        <v>8</v>
      </c>
      <c r="G512" s="62"/>
      <c r="H512" s="62"/>
      <c r="I512" s="62"/>
      <c r="J512" s="62"/>
      <c r="K512" s="62"/>
      <c r="L512" s="62"/>
      <c r="M512" s="62"/>
      <c r="N512" s="62"/>
      <c r="O512" s="62"/>
      <c r="P512" s="62"/>
      <c r="Q512" s="62"/>
    </row>
    <row r="513" spans="1:17">
      <c r="A513" s="58">
        <v>497</v>
      </c>
      <c r="B513" s="59" t="s">
        <v>623</v>
      </c>
      <c r="C513" s="60" t="s">
        <v>878</v>
      </c>
      <c r="D513" s="59"/>
      <c r="E513" s="61" t="s">
        <v>57</v>
      </c>
      <c r="F513" s="62">
        <v>13</v>
      </c>
      <c r="G513" s="62"/>
      <c r="H513" s="62"/>
      <c r="I513" s="62"/>
      <c r="J513" s="62"/>
      <c r="K513" s="62"/>
      <c r="L513" s="62"/>
      <c r="M513" s="62"/>
      <c r="N513" s="62"/>
      <c r="O513" s="62"/>
      <c r="P513" s="62"/>
      <c r="Q513" s="62"/>
    </row>
    <row r="514" spans="1:17" ht="25.5">
      <c r="A514" s="58">
        <v>498</v>
      </c>
      <c r="B514" s="59" t="s">
        <v>623</v>
      </c>
      <c r="C514" s="60" t="s">
        <v>879</v>
      </c>
      <c r="D514" s="59"/>
      <c r="E514" s="61" t="s">
        <v>57</v>
      </c>
      <c r="F514" s="62">
        <v>9</v>
      </c>
      <c r="G514" s="62"/>
      <c r="H514" s="62"/>
      <c r="I514" s="62"/>
      <c r="J514" s="62"/>
      <c r="K514" s="62"/>
      <c r="L514" s="62"/>
      <c r="M514" s="62"/>
      <c r="N514" s="62"/>
      <c r="O514" s="62"/>
      <c r="P514" s="62"/>
      <c r="Q514" s="62"/>
    </row>
    <row r="515" spans="1:17" ht="25.5">
      <c r="A515" s="58">
        <v>499</v>
      </c>
      <c r="B515" s="59" t="s">
        <v>623</v>
      </c>
      <c r="C515" s="60" t="s">
        <v>880</v>
      </c>
      <c r="D515" s="59"/>
      <c r="E515" s="61" t="s">
        <v>57</v>
      </c>
      <c r="F515" s="62">
        <v>2</v>
      </c>
      <c r="G515" s="62"/>
      <c r="H515" s="62"/>
      <c r="I515" s="62"/>
      <c r="J515" s="62"/>
      <c r="K515" s="62"/>
      <c r="L515" s="62"/>
      <c r="M515" s="62"/>
      <c r="N515" s="62"/>
      <c r="O515" s="62"/>
      <c r="P515" s="62"/>
      <c r="Q515" s="62"/>
    </row>
    <row r="516" spans="1:17" ht="25.5">
      <c r="A516" s="58">
        <v>500</v>
      </c>
      <c r="B516" s="59" t="s">
        <v>623</v>
      </c>
      <c r="C516" s="60" t="s">
        <v>881</v>
      </c>
      <c r="D516" s="59"/>
      <c r="E516" s="61" t="s">
        <v>57</v>
      </c>
      <c r="F516" s="62">
        <v>4</v>
      </c>
      <c r="G516" s="62"/>
      <c r="H516" s="62"/>
      <c r="I516" s="62"/>
      <c r="J516" s="62"/>
      <c r="K516" s="62"/>
      <c r="L516" s="62"/>
      <c r="M516" s="62"/>
      <c r="N516" s="62"/>
      <c r="O516" s="62"/>
      <c r="P516" s="62"/>
      <c r="Q516" s="62"/>
    </row>
    <row r="517" spans="1:17" ht="25.5">
      <c r="A517" s="58">
        <v>501</v>
      </c>
      <c r="B517" s="59" t="s">
        <v>623</v>
      </c>
      <c r="C517" s="60" t="s">
        <v>882</v>
      </c>
      <c r="D517" s="59"/>
      <c r="E517" s="61" t="s">
        <v>57</v>
      </c>
      <c r="F517" s="62">
        <v>4</v>
      </c>
      <c r="G517" s="62"/>
      <c r="H517" s="62"/>
      <c r="I517" s="62"/>
      <c r="J517" s="62"/>
      <c r="K517" s="62"/>
      <c r="L517" s="62"/>
      <c r="M517" s="62"/>
      <c r="N517" s="62"/>
      <c r="O517" s="62"/>
      <c r="P517" s="62"/>
      <c r="Q517" s="62"/>
    </row>
    <row r="518" spans="1:17">
      <c r="A518" s="58">
        <v>502</v>
      </c>
      <c r="B518" s="59" t="s">
        <v>623</v>
      </c>
      <c r="C518" s="60" t="s">
        <v>883</v>
      </c>
      <c r="D518" s="59"/>
      <c r="E518" s="61" t="s">
        <v>57</v>
      </c>
      <c r="F518" s="62">
        <v>2</v>
      </c>
      <c r="G518" s="62"/>
      <c r="H518" s="62"/>
      <c r="I518" s="62"/>
      <c r="J518" s="62"/>
      <c r="K518" s="62"/>
      <c r="L518" s="62"/>
      <c r="M518" s="62"/>
      <c r="N518" s="62"/>
      <c r="O518" s="62"/>
      <c r="P518" s="62"/>
      <c r="Q518" s="62"/>
    </row>
    <row r="519" spans="1:17">
      <c r="A519" s="58">
        <v>503</v>
      </c>
      <c r="B519" s="59" t="s">
        <v>623</v>
      </c>
      <c r="C519" s="60" t="s">
        <v>884</v>
      </c>
      <c r="D519" s="59"/>
      <c r="E519" s="61" t="s">
        <v>57</v>
      </c>
      <c r="F519" s="62">
        <v>1</v>
      </c>
      <c r="G519" s="62"/>
      <c r="H519" s="62"/>
      <c r="I519" s="62"/>
      <c r="J519" s="62"/>
      <c r="K519" s="62"/>
      <c r="L519" s="62"/>
      <c r="M519" s="62"/>
      <c r="N519" s="62"/>
      <c r="O519" s="62"/>
      <c r="P519" s="62"/>
      <c r="Q519" s="62"/>
    </row>
    <row r="520" spans="1:17">
      <c r="A520" s="58">
        <v>504</v>
      </c>
      <c r="B520" s="59" t="s">
        <v>623</v>
      </c>
      <c r="C520" s="60" t="s">
        <v>885</v>
      </c>
      <c r="D520" s="59"/>
      <c r="E520" s="61" t="s">
        <v>57</v>
      </c>
      <c r="F520" s="62">
        <v>2</v>
      </c>
      <c r="G520" s="62"/>
      <c r="H520" s="62"/>
      <c r="I520" s="62"/>
      <c r="J520" s="62"/>
      <c r="K520" s="62"/>
      <c r="L520" s="62"/>
      <c r="M520" s="62"/>
      <c r="N520" s="62"/>
      <c r="O520" s="62"/>
      <c r="P520" s="62"/>
      <c r="Q520" s="62"/>
    </row>
    <row r="521" spans="1:17">
      <c r="A521" s="58">
        <v>505</v>
      </c>
      <c r="B521" s="59" t="s">
        <v>623</v>
      </c>
      <c r="C521" s="60" t="s">
        <v>886</v>
      </c>
      <c r="D521" s="59"/>
      <c r="E521" s="61" t="s">
        <v>57</v>
      </c>
      <c r="F521" s="62">
        <v>3</v>
      </c>
      <c r="G521" s="62"/>
      <c r="H521" s="62"/>
      <c r="I521" s="62"/>
      <c r="J521" s="62"/>
      <c r="K521" s="62"/>
      <c r="L521" s="62"/>
      <c r="M521" s="62"/>
      <c r="N521" s="62"/>
      <c r="O521" s="62"/>
      <c r="P521" s="62"/>
      <c r="Q521" s="62"/>
    </row>
    <row r="522" spans="1:17">
      <c r="A522" s="58">
        <v>506</v>
      </c>
      <c r="B522" s="59" t="s">
        <v>623</v>
      </c>
      <c r="C522" s="60" t="s">
        <v>887</v>
      </c>
      <c r="D522" s="59"/>
      <c r="E522" s="61" t="s">
        <v>57</v>
      </c>
      <c r="F522" s="62">
        <v>3</v>
      </c>
      <c r="G522" s="62"/>
      <c r="H522" s="62"/>
      <c r="I522" s="62"/>
      <c r="J522" s="62"/>
      <c r="K522" s="62"/>
      <c r="L522" s="62"/>
      <c r="M522" s="62"/>
      <c r="N522" s="62"/>
      <c r="O522" s="62"/>
      <c r="P522" s="62"/>
      <c r="Q522" s="62"/>
    </row>
    <row r="523" spans="1:17">
      <c r="A523" s="58">
        <v>507</v>
      </c>
      <c r="B523" s="59" t="s">
        <v>623</v>
      </c>
      <c r="C523" s="60" t="s">
        <v>1100</v>
      </c>
      <c r="D523" s="59"/>
      <c r="E523" s="61" t="s">
        <v>57</v>
      </c>
      <c r="F523" s="62">
        <v>1</v>
      </c>
      <c r="G523" s="62"/>
      <c r="H523" s="62"/>
      <c r="I523" s="62"/>
      <c r="J523" s="62"/>
      <c r="K523" s="62"/>
      <c r="L523" s="62"/>
      <c r="M523" s="62"/>
      <c r="N523" s="62"/>
      <c r="O523" s="62"/>
      <c r="P523" s="62"/>
      <c r="Q523" s="62"/>
    </row>
    <row r="524" spans="1:17">
      <c r="A524" s="58">
        <v>508</v>
      </c>
      <c r="B524" s="59" t="s">
        <v>623</v>
      </c>
      <c r="C524" s="60" t="s">
        <v>889</v>
      </c>
      <c r="D524" s="59"/>
      <c r="E524" s="61" t="s">
        <v>57</v>
      </c>
      <c r="F524" s="62">
        <v>3</v>
      </c>
      <c r="G524" s="62"/>
      <c r="H524" s="62"/>
      <c r="I524" s="62"/>
      <c r="J524" s="62"/>
      <c r="K524" s="62"/>
      <c r="L524" s="62"/>
      <c r="M524" s="62"/>
      <c r="N524" s="62"/>
      <c r="O524" s="62"/>
      <c r="P524" s="62"/>
      <c r="Q524" s="62"/>
    </row>
    <row r="525" spans="1:17">
      <c r="A525" s="58">
        <v>509</v>
      </c>
      <c r="B525" s="59" t="s">
        <v>623</v>
      </c>
      <c r="C525" s="60" t="s">
        <v>890</v>
      </c>
      <c r="D525" s="59"/>
      <c r="E525" s="61" t="s">
        <v>57</v>
      </c>
      <c r="F525" s="62">
        <v>4</v>
      </c>
      <c r="G525" s="62"/>
      <c r="H525" s="62"/>
      <c r="I525" s="62"/>
      <c r="J525" s="62"/>
      <c r="K525" s="62"/>
      <c r="L525" s="62"/>
      <c r="M525" s="62"/>
      <c r="N525" s="62"/>
      <c r="O525" s="62"/>
      <c r="P525" s="62"/>
      <c r="Q525" s="62"/>
    </row>
    <row r="526" spans="1:17">
      <c r="A526" s="58">
        <v>510</v>
      </c>
      <c r="B526" s="59" t="s">
        <v>623</v>
      </c>
      <c r="C526" s="60" t="s">
        <v>892</v>
      </c>
      <c r="D526" s="59"/>
      <c r="E526" s="61" t="s">
        <v>57</v>
      </c>
      <c r="F526" s="62">
        <v>1</v>
      </c>
      <c r="G526" s="62"/>
      <c r="H526" s="62"/>
      <c r="I526" s="62"/>
      <c r="J526" s="62"/>
      <c r="K526" s="62"/>
      <c r="L526" s="62"/>
      <c r="M526" s="62"/>
      <c r="N526" s="62"/>
      <c r="O526" s="62"/>
      <c r="P526" s="62"/>
      <c r="Q526" s="62"/>
    </row>
    <row r="527" spans="1:17">
      <c r="A527" s="58">
        <v>511</v>
      </c>
      <c r="B527" s="59" t="s">
        <v>623</v>
      </c>
      <c r="C527" s="60" t="s">
        <v>893</v>
      </c>
      <c r="D527" s="59"/>
      <c r="E527" s="61" t="s">
        <v>57</v>
      </c>
      <c r="F527" s="62">
        <v>6</v>
      </c>
      <c r="G527" s="62"/>
      <c r="H527" s="62"/>
      <c r="I527" s="62"/>
      <c r="J527" s="62"/>
      <c r="K527" s="62"/>
      <c r="L527" s="62"/>
      <c r="M527" s="62"/>
      <c r="N527" s="62"/>
      <c r="O527" s="62"/>
      <c r="P527" s="62"/>
      <c r="Q527" s="62"/>
    </row>
    <row r="528" spans="1:17">
      <c r="A528" s="58">
        <v>512</v>
      </c>
      <c r="B528" s="59" t="s">
        <v>623</v>
      </c>
      <c r="C528" s="60" t="s">
        <v>894</v>
      </c>
      <c r="D528" s="59"/>
      <c r="E528" s="61" t="s">
        <v>57</v>
      </c>
      <c r="F528" s="62">
        <v>6</v>
      </c>
      <c r="G528" s="62"/>
      <c r="H528" s="62"/>
      <c r="I528" s="62"/>
      <c r="J528" s="62"/>
      <c r="K528" s="62"/>
      <c r="L528" s="62"/>
      <c r="M528" s="62"/>
      <c r="N528" s="62"/>
      <c r="O528" s="62"/>
      <c r="P528" s="62"/>
      <c r="Q528" s="62"/>
    </row>
    <row r="529" spans="1:17">
      <c r="A529" s="58">
        <v>513</v>
      </c>
      <c r="B529" s="59" t="s">
        <v>623</v>
      </c>
      <c r="C529" s="60" t="s">
        <v>1053</v>
      </c>
      <c r="D529" s="59"/>
      <c r="E529" s="61" t="s">
        <v>57</v>
      </c>
      <c r="F529" s="62">
        <v>4</v>
      </c>
      <c r="G529" s="62"/>
      <c r="H529" s="62"/>
      <c r="I529" s="62"/>
      <c r="J529" s="62"/>
      <c r="K529" s="62"/>
      <c r="L529" s="62"/>
      <c r="M529" s="62"/>
      <c r="N529" s="62"/>
      <c r="O529" s="62"/>
      <c r="P529" s="62"/>
      <c r="Q529" s="62"/>
    </row>
    <row r="530" spans="1:17">
      <c r="A530" s="58">
        <v>514</v>
      </c>
      <c r="B530" s="59" t="s">
        <v>623</v>
      </c>
      <c r="C530" s="60" t="s">
        <v>895</v>
      </c>
      <c r="D530" s="59"/>
      <c r="E530" s="61" t="s">
        <v>57</v>
      </c>
      <c r="F530" s="62">
        <v>24</v>
      </c>
      <c r="G530" s="62"/>
      <c r="H530" s="62"/>
      <c r="I530" s="62"/>
      <c r="J530" s="62"/>
      <c r="K530" s="62"/>
      <c r="L530" s="62"/>
      <c r="M530" s="62"/>
      <c r="N530" s="62"/>
      <c r="O530" s="62"/>
      <c r="P530" s="62"/>
      <c r="Q530" s="62"/>
    </row>
    <row r="531" spans="1:17">
      <c r="A531" s="58">
        <v>515</v>
      </c>
      <c r="B531" s="59" t="s">
        <v>623</v>
      </c>
      <c r="C531" s="60" t="s">
        <v>897</v>
      </c>
      <c r="D531" s="59"/>
      <c r="E531" s="61" t="s">
        <v>57</v>
      </c>
      <c r="F531" s="62">
        <v>23</v>
      </c>
      <c r="G531" s="62"/>
      <c r="H531" s="62"/>
      <c r="I531" s="62"/>
      <c r="J531" s="62"/>
      <c r="K531" s="62"/>
      <c r="L531" s="62"/>
      <c r="M531" s="62"/>
      <c r="N531" s="62"/>
      <c r="O531" s="62"/>
      <c r="P531" s="62"/>
      <c r="Q531" s="62"/>
    </row>
    <row r="532" spans="1:17">
      <c r="A532" s="58">
        <v>516</v>
      </c>
      <c r="B532" s="59" t="s">
        <v>623</v>
      </c>
      <c r="C532" s="60" t="s">
        <v>898</v>
      </c>
      <c r="D532" s="59"/>
      <c r="E532" s="61" t="s">
        <v>57</v>
      </c>
      <c r="F532" s="62">
        <v>16</v>
      </c>
      <c r="G532" s="62"/>
      <c r="H532" s="62"/>
      <c r="I532" s="62"/>
      <c r="J532" s="62"/>
      <c r="K532" s="62"/>
      <c r="L532" s="62"/>
      <c r="M532" s="62"/>
      <c r="N532" s="62"/>
      <c r="O532" s="62"/>
      <c r="P532" s="62"/>
      <c r="Q532" s="62"/>
    </row>
    <row r="533" spans="1:17">
      <c r="A533" s="58">
        <v>517</v>
      </c>
      <c r="B533" s="59" t="s">
        <v>623</v>
      </c>
      <c r="C533" s="60" t="s">
        <v>899</v>
      </c>
      <c r="D533" s="59"/>
      <c r="E533" s="61" t="s">
        <v>57</v>
      </c>
      <c r="F533" s="62">
        <v>4</v>
      </c>
      <c r="G533" s="62"/>
      <c r="H533" s="62"/>
      <c r="I533" s="62"/>
      <c r="J533" s="62"/>
      <c r="K533" s="62"/>
      <c r="L533" s="62"/>
      <c r="M533" s="62"/>
      <c r="N533" s="62"/>
      <c r="O533" s="62"/>
      <c r="P533" s="62"/>
      <c r="Q533" s="62"/>
    </row>
    <row r="534" spans="1:17">
      <c r="A534" s="58">
        <v>518</v>
      </c>
      <c r="B534" s="59" t="s">
        <v>623</v>
      </c>
      <c r="C534" s="60" t="s">
        <v>900</v>
      </c>
      <c r="D534" s="59"/>
      <c r="E534" s="61" t="s">
        <v>57</v>
      </c>
      <c r="F534" s="62">
        <v>7</v>
      </c>
      <c r="G534" s="62"/>
      <c r="H534" s="62"/>
      <c r="I534" s="62"/>
      <c r="J534" s="62"/>
      <c r="K534" s="62"/>
      <c r="L534" s="62"/>
      <c r="M534" s="62"/>
      <c r="N534" s="62"/>
      <c r="O534" s="62"/>
      <c r="P534" s="62"/>
      <c r="Q534" s="62"/>
    </row>
    <row r="535" spans="1:17">
      <c r="A535" s="58">
        <v>519</v>
      </c>
      <c r="B535" s="59" t="s">
        <v>623</v>
      </c>
      <c r="C535" s="60" t="s">
        <v>902</v>
      </c>
      <c r="D535" s="59"/>
      <c r="E535" s="61" t="s">
        <v>57</v>
      </c>
      <c r="F535" s="62">
        <v>1</v>
      </c>
      <c r="G535" s="62"/>
      <c r="H535" s="62"/>
      <c r="I535" s="62"/>
      <c r="J535" s="62"/>
      <c r="K535" s="62"/>
      <c r="L535" s="62"/>
      <c r="M535" s="62"/>
      <c r="N535" s="62"/>
      <c r="O535" s="62"/>
      <c r="P535" s="62"/>
      <c r="Q535" s="62"/>
    </row>
    <row r="536" spans="1:17">
      <c r="A536" s="58">
        <v>520</v>
      </c>
      <c r="B536" s="59" t="s">
        <v>623</v>
      </c>
      <c r="C536" s="60" t="s">
        <v>903</v>
      </c>
      <c r="D536" s="59"/>
      <c r="E536" s="61" t="s">
        <v>57</v>
      </c>
      <c r="F536" s="62">
        <v>6</v>
      </c>
      <c r="G536" s="62"/>
      <c r="H536" s="62"/>
      <c r="I536" s="62"/>
      <c r="J536" s="62"/>
      <c r="K536" s="62"/>
      <c r="L536" s="62"/>
      <c r="M536" s="62"/>
      <c r="N536" s="62"/>
      <c r="O536" s="62"/>
      <c r="P536" s="62"/>
      <c r="Q536" s="62"/>
    </row>
    <row r="537" spans="1:17">
      <c r="A537" s="58">
        <v>521</v>
      </c>
      <c r="B537" s="59" t="s">
        <v>623</v>
      </c>
      <c r="C537" s="60" t="s">
        <v>1101</v>
      </c>
      <c r="D537" s="59"/>
      <c r="E537" s="61" t="s">
        <v>57</v>
      </c>
      <c r="F537" s="62">
        <v>1</v>
      </c>
      <c r="G537" s="62"/>
      <c r="H537" s="62"/>
      <c r="I537" s="62"/>
      <c r="J537" s="62"/>
      <c r="K537" s="62"/>
      <c r="L537" s="62"/>
      <c r="M537" s="62"/>
      <c r="N537" s="62"/>
      <c r="O537" s="62"/>
      <c r="P537" s="62"/>
      <c r="Q537" s="62"/>
    </row>
    <row r="538" spans="1:17">
      <c r="A538" s="58">
        <v>522</v>
      </c>
      <c r="B538" s="59" t="s">
        <v>623</v>
      </c>
      <c r="C538" s="60" t="s">
        <v>996</v>
      </c>
      <c r="D538" s="59"/>
      <c r="E538" s="61" t="s">
        <v>57</v>
      </c>
      <c r="F538" s="62">
        <v>5</v>
      </c>
      <c r="G538" s="62"/>
      <c r="H538" s="62"/>
      <c r="I538" s="62"/>
      <c r="J538" s="62"/>
      <c r="K538" s="62"/>
      <c r="L538" s="62"/>
      <c r="M538" s="62"/>
      <c r="N538" s="62"/>
      <c r="O538" s="62"/>
      <c r="P538" s="62"/>
      <c r="Q538" s="62"/>
    </row>
    <row r="539" spans="1:17">
      <c r="A539" s="58">
        <v>523</v>
      </c>
      <c r="B539" s="59" t="s">
        <v>623</v>
      </c>
      <c r="C539" s="60" t="s">
        <v>904</v>
      </c>
      <c r="D539" s="59"/>
      <c r="E539" s="61" t="s">
        <v>57</v>
      </c>
      <c r="F539" s="62">
        <v>5</v>
      </c>
      <c r="G539" s="62"/>
      <c r="H539" s="62"/>
      <c r="I539" s="62"/>
      <c r="J539" s="62"/>
      <c r="K539" s="62"/>
      <c r="L539" s="62"/>
      <c r="M539" s="62"/>
      <c r="N539" s="62"/>
      <c r="O539" s="62"/>
      <c r="P539" s="62"/>
      <c r="Q539" s="62"/>
    </row>
    <row r="540" spans="1:17">
      <c r="A540" s="58">
        <v>524</v>
      </c>
      <c r="B540" s="59" t="s">
        <v>623</v>
      </c>
      <c r="C540" s="60" t="s">
        <v>905</v>
      </c>
      <c r="D540" s="59"/>
      <c r="E540" s="61" t="s">
        <v>57</v>
      </c>
      <c r="F540" s="62">
        <v>1</v>
      </c>
      <c r="G540" s="62"/>
      <c r="H540" s="62"/>
      <c r="I540" s="62"/>
      <c r="J540" s="62"/>
      <c r="K540" s="62"/>
      <c r="L540" s="62"/>
      <c r="M540" s="62"/>
      <c r="N540" s="62"/>
      <c r="O540" s="62"/>
      <c r="P540" s="62"/>
      <c r="Q540" s="62"/>
    </row>
    <row r="541" spans="1:17">
      <c r="A541" s="58">
        <v>525</v>
      </c>
      <c r="B541" s="59" t="s">
        <v>623</v>
      </c>
      <c r="C541" s="60" t="s">
        <v>906</v>
      </c>
      <c r="D541" s="59"/>
      <c r="E541" s="61" t="s">
        <v>57</v>
      </c>
      <c r="F541" s="62">
        <v>12</v>
      </c>
      <c r="G541" s="62"/>
      <c r="H541" s="62"/>
      <c r="I541" s="62"/>
      <c r="J541" s="62"/>
      <c r="K541" s="62"/>
      <c r="L541" s="62"/>
      <c r="M541" s="62"/>
      <c r="N541" s="62"/>
      <c r="O541" s="62"/>
      <c r="P541" s="62"/>
      <c r="Q541" s="62"/>
    </row>
    <row r="542" spans="1:17">
      <c r="A542" s="58">
        <v>526</v>
      </c>
      <c r="B542" s="59" t="s">
        <v>623</v>
      </c>
      <c r="C542" s="60" t="s">
        <v>1102</v>
      </c>
      <c r="D542" s="59"/>
      <c r="E542" s="61" t="s">
        <v>57</v>
      </c>
      <c r="F542" s="62">
        <v>1</v>
      </c>
      <c r="G542" s="62"/>
      <c r="H542" s="62"/>
      <c r="I542" s="62"/>
      <c r="J542" s="62"/>
      <c r="K542" s="62"/>
      <c r="L542" s="62"/>
      <c r="M542" s="62"/>
      <c r="N542" s="62"/>
      <c r="O542" s="62"/>
      <c r="P542" s="62"/>
      <c r="Q542" s="62"/>
    </row>
    <row r="543" spans="1:17">
      <c r="A543" s="58">
        <v>527</v>
      </c>
      <c r="B543" s="59" t="s">
        <v>623</v>
      </c>
      <c r="C543" s="60" t="s">
        <v>907</v>
      </c>
      <c r="D543" s="59"/>
      <c r="E543" s="61" t="s">
        <v>57</v>
      </c>
      <c r="F543" s="62">
        <v>11</v>
      </c>
      <c r="G543" s="62"/>
      <c r="H543" s="62"/>
      <c r="I543" s="62"/>
      <c r="J543" s="62"/>
      <c r="K543" s="62"/>
      <c r="L543" s="62"/>
      <c r="M543" s="62"/>
      <c r="N543" s="62"/>
      <c r="O543" s="62"/>
      <c r="P543" s="62"/>
      <c r="Q543" s="62"/>
    </row>
    <row r="544" spans="1:17">
      <c r="A544" s="58">
        <v>528</v>
      </c>
      <c r="B544" s="59" t="s">
        <v>623</v>
      </c>
      <c r="C544" s="60" t="s">
        <v>997</v>
      </c>
      <c r="D544" s="59"/>
      <c r="E544" s="61" t="s">
        <v>57</v>
      </c>
      <c r="F544" s="62">
        <v>7</v>
      </c>
      <c r="G544" s="62"/>
      <c r="H544" s="62"/>
      <c r="I544" s="62"/>
      <c r="J544" s="62"/>
      <c r="K544" s="62"/>
      <c r="L544" s="62"/>
      <c r="M544" s="62"/>
      <c r="N544" s="62"/>
      <c r="O544" s="62"/>
      <c r="P544" s="62"/>
      <c r="Q544" s="62"/>
    </row>
    <row r="545" spans="1:17">
      <c r="A545" s="58">
        <v>529</v>
      </c>
      <c r="B545" s="59" t="s">
        <v>623</v>
      </c>
      <c r="C545" s="60" t="s">
        <v>1103</v>
      </c>
      <c r="D545" s="59"/>
      <c r="E545" s="61" t="s">
        <v>57</v>
      </c>
      <c r="F545" s="62">
        <v>1</v>
      </c>
      <c r="G545" s="62"/>
      <c r="H545" s="62"/>
      <c r="I545" s="62"/>
      <c r="J545" s="62"/>
      <c r="K545" s="62"/>
      <c r="L545" s="62"/>
      <c r="M545" s="62"/>
      <c r="N545" s="62"/>
      <c r="O545" s="62"/>
      <c r="P545" s="62"/>
      <c r="Q545" s="62"/>
    </row>
    <row r="546" spans="1:17" ht="25.5">
      <c r="A546" s="58">
        <v>530</v>
      </c>
      <c r="B546" s="59" t="s">
        <v>623</v>
      </c>
      <c r="C546" s="60" t="s">
        <v>910</v>
      </c>
      <c r="D546" s="59"/>
      <c r="E546" s="61" t="s">
        <v>57</v>
      </c>
      <c r="F546" s="62">
        <v>8</v>
      </c>
      <c r="G546" s="62"/>
      <c r="H546" s="62"/>
      <c r="I546" s="62"/>
      <c r="J546" s="62"/>
      <c r="K546" s="62"/>
      <c r="L546" s="62"/>
      <c r="M546" s="62"/>
      <c r="N546" s="62"/>
      <c r="O546" s="62"/>
      <c r="P546" s="62"/>
      <c r="Q546" s="62"/>
    </row>
    <row r="547" spans="1:17" ht="25.5">
      <c r="A547" s="58">
        <v>531</v>
      </c>
      <c r="B547" s="59" t="s">
        <v>623</v>
      </c>
      <c r="C547" s="60" t="s">
        <v>911</v>
      </c>
      <c r="D547" s="59"/>
      <c r="E547" s="61" t="s">
        <v>57</v>
      </c>
      <c r="F547" s="62">
        <v>8</v>
      </c>
      <c r="G547" s="62"/>
      <c r="H547" s="62"/>
      <c r="I547" s="62"/>
      <c r="J547" s="62"/>
      <c r="K547" s="62"/>
      <c r="L547" s="62"/>
      <c r="M547" s="62"/>
      <c r="N547" s="62"/>
      <c r="O547" s="62"/>
      <c r="P547" s="62"/>
      <c r="Q547" s="62"/>
    </row>
    <row r="548" spans="1:17" ht="25.5">
      <c r="A548" s="58">
        <v>532</v>
      </c>
      <c r="B548" s="59" t="s">
        <v>623</v>
      </c>
      <c r="C548" s="60" t="s">
        <v>1104</v>
      </c>
      <c r="D548" s="59"/>
      <c r="E548" s="61" t="s">
        <v>57</v>
      </c>
      <c r="F548" s="62">
        <v>2</v>
      </c>
      <c r="G548" s="62"/>
      <c r="H548" s="62"/>
      <c r="I548" s="62"/>
      <c r="J548" s="62"/>
      <c r="K548" s="62"/>
      <c r="L548" s="62"/>
      <c r="M548" s="62"/>
      <c r="N548" s="62"/>
      <c r="O548" s="62"/>
      <c r="P548" s="62"/>
      <c r="Q548" s="62"/>
    </row>
    <row r="549" spans="1:17">
      <c r="A549" s="58">
        <v>533</v>
      </c>
      <c r="B549" s="59" t="s">
        <v>623</v>
      </c>
      <c r="C549" s="60" t="s">
        <v>913</v>
      </c>
      <c r="D549" s="59"/>
      <c r="E549" s="61" t="s">
        <v>57</v>
      </c>
      <c r="F549" s="62">
        <v>5</v>
      </c>
      <c r="G549" s="62"/>
      <c r="H549" s="62"/>
      <c r="I549" s="62"/>
      <c r="J549" s="62"/>
      <c r="K549" s="62"/>
      <c r="L549" s="62"/>
      <c r="M549" s="62"/>
      <c r="N549" s="62"/>
      <c r="O549" s="62"/>
      <c r="P549" s="62"/>
      <c r="Q549" s="62"/>
    </row>
    <row r="550" spans="1:17">
      <c r="A550" s="58">
        <v>534</v>
      </c>
      <c r="B550" s="59" t="s">
        <v>623</v>
      </c>
      <c r="C550" s="60" t="s">
        <v>914</v>
      </c>
      <c r="D550" s="59"/>
      <c r="E550" s="61" t="s">
        <v>57</v>
      </c>
      <c r="F550" s="62">
        <v>5</v>
      </c>
      <c r="G550" s="62"/>
      <c r="H550" s="62"/>
      <c r="I550" s="62"/>
      <c r="J550" s="62"/>
      <c r="K550" s="62"/>
      <c r="L550" s="62"/>
      <c r="M550" s="62"/>
      <c r="N550" s="62"/>
      <c r="O550" s="62"/>
      <c r="P550" s="62"/>
      <c r="Q550" s="62"/>
    </row>
    <row r="551" spans="1:17">
      <c r="A551" s="58">
        <v>535</v>
      </c>
      <c r="B551" s="59" t="s">
        <v>623</v>
      </c>
      <c r="C551" s="60" t="s">
        <v>915</v>
      </c>
      <c r="D551" s="59"/>
      <c r="E551" s="61" t="s">
        <v>57</v>
      </c>
      <c r="F551" s="62">
        <v>2</v>
      </c>
      <c r="G551" s="62"/>
      <c r="H551" s="62"/>
      <c r="I551" s="62"/>
      <c r="J551" s="62"/>
      <c r="K551" s="62"/>
      <c r="L551" s="62"/>
      <c r="M551" s="62"/>
      <c r="N551" s="62"/>
      <c r="O551" s="62"/>
      <c r="P551" s="62"/>
      <c r="Q551" s="62"/>
    </row>
    <row r="552" spans="1:17">
      <c r="A552" s="58">
        <v>536</v>
      </c>
      <c r="B552" s="59" t="s">
        <v>623</v>
      </c>
      <c r="C552" s="60" t="s">
        <v>916</v>
      </c>
      <c r="D552" s="59"/>
      <c r="E552" s="61" t="s">
        <v>57</v>
      </c>
      <c r="F552" s="62">
        <v>1</v>
      </c>
      <c r="G552" s="62"/>
      <c r="H552" s="62"/>
      <c r="I552" s="62"/>
      <c r="J552" s="62"/>
      <c r="K552" s="62"/>
      <c r="L552" s="62"/>
      <c r="M552" s="62"/>
      <c r="N552" s="62"/>
      <c r="O552" s="62"/>
      <c r="P552" s="62"/>
      <c r="Q552" s="62"/>
    </row>
    <row r="553" spans="1:17">
      <c r="A553" s="58">
        <v>537</v>
      </c>
      <c r="B553" s="59" t="s">
        <v>623</v>
      </c>
      <c r="C553" s="60" t="s">
        <v>1000</v>
      </c>
      <c r="D553" s="59"/>
      <c r="E553" s="61" t="s">
        <v>57</v>
      </c>
      <c r="F553" s="62">
        <v>2</v>
      </c>
      <c r="G553" s="62"/>
      <c r="H553" s="62"/>
      <c r="I553" s="62"/>
      <c r="J553" s="62"/>
      <c r="K553" s="62"/>
      <c r="L553" s="62"/>
      <c r="M553" s="62"/>
      <c r="N553" s="62"/>
      <c r="O553" s="62"/>
      <c r="P553" s="62"/>
      <c r="Q553" s="62"/>
    </row>
    <row r="554" spans="1:17">
      <c r="A554" s="58">
        <v>538</v>
      </c>
      <c r="B554" s="59" t="s">
        <v>623</v>
      </c>
      <c r="C554" s="60" t="s">
        <v>917</v>
      </c>
      <c r="D554" s="59"/>
      <c r="E554" s="61" t="s">
        <v>57</v>
      </c>
      <c r="F554" s="62">
        <v>40</v>
      </c>
      <c r="G554" s="62"/>
      <c r="H554" s="62"/>
      <c r="I554" s="62"/>
      <c r="J554" s="62"/>
      <c r="K554" s="62"/>
      <c r="L554" s="62"/>
      <c r="M554" s="62"/>
      <c r="N554" s="62"/>
      <c r="O554" s="62"/>
      <c r="P554" s="62"/>
      <c r="Q554" s="62"/>
    </row>
    <row r="555" spans="1:17">
      <c r="A555" s="58">
        <v>539</v>
      </c>
      <c r="B555" s="59" t="s">
        <v>623</v>
      </c>
      <c r="C555" s="60" t="s">
        <v>918</v>
      </c>
      <c r="D555" s="59"/>
      <c r="E555" s="61" t="s">
        <v>57</v>
      </c>
      <c r="F555" s="62">
        <v>47</v>
      </c>
      <c r="G555" s="62"/>
      <c r="H555" s="62"/>
      <c r="I555" s="62"/>
      <c r="J555" s="62"/>
      <c r="K555" s="62"/>
      <c r="L555" s="62"/>
      <c r="M555" s="62"/>
      <c r="N555" s="62"/>
      <c r="O555" s="62"/>
      <c r="P555" s="62"/>
      <c r="Q555" s="62"/>
    </row>
    <row r="556" spans="1:17">
      <c r="A556" s="58">
        <v>540</v>
      </c>
      <c r="B556" s="59" t="s">
        <v>623</v>
      </c>
      <c r="C556" s="60" t="s">
        <v>919</v>
      </c>
      <c r="D556" s="59"/>
      <c r="E556" s="61" t="s">
        <v>57</v>
      </c>
      <c r="F556" s="62">
        <v>53</v>
      </c>
      <c r="G556" s="62"/>
      <c r="H556" s="62"/>
      <c r="I556" s="62"/>
      <c r="J556" s="62"/>
      <c r="K556" s="62"/>
      <c r="L556" s="62"/>
      <c r="M556" s="62"/>
      <c r="N556" s="62"/>
      <c r="O556" s="62"/>
      <c r="P556" s="62"/>
      <c r="Q556" s="62"/>
    </row>
    <row r="557" spans="1:17">
      <c r="A557" s="58">
        <v>541</v>
      </c>
      <c r="B557" s="59" t="s">
        <v>623</v>
      </c>
      <c r="C557" s="60" t="s">
        <v>920</v>
      </c>
      <c r="D557" s="59"/>
      <c r="E557" s="61" t="s">
        <v>57</v>
      </c>
      <c r="F557" s="62">
        <v>23</v>
      </c>
      <c r="G557" s="62"/>
      <c r="H557" s="62"/>
      <c r="I557" s="62"/>
      <c r="J557" s="62"/>
      <c r="K557" s="62"/>
      <c r="L557" s="62"/>
      <c r="M557" s="62"/>
      <c r="N557" s="62"/>
      <c r="O557" s="62"/>
      <c r="P557" s="62"/>
      <c r="Q557" s="62"/>
    </row>
    <row r="558" spans="1:17">
      <c r="A558" s="58">
        <v>542</v>
      </c>
      <c r="B558" s="59" t="s">
        <v>623</v>
      </c>
      <c r="C558" s="60" t="s">
        <v>921</v>
      </c>
      <c r="D558" s="59"/>
      <c r="E558" s="61" t="s">
        <v>57</v>
      </c>
      <c r="F558" s="62">
        <v>33</v>
      </c>
      <c r="G558" s="62"/>
      <c r="H558" s="62"/>
      <c r="I558" s="62"/>
      <c r="J558" s="62"/>
      <c r="K558" s="62"/>
      <c r="L558" s="62"/>
      <c r="M558" s="62"/>
      <c r="N558" s="62"/>
      <c r="O558" s="62"/>
      <c r="P558" s="62"/>
      <c r="Q558" s="62"/>
    </row>
    <row r="559" spans="1:17" ht="25.5">
      <c r="A559" s="58">
        <v>543</v>
      </c>
      <c r="B559" s="59" t="s">
        <v>623</v>
      </c>
      <c r="C559" s="60" t="s">
        <v>1105</v>
      </c>
      <c r="D559" s="59"/>
      <c r="E559" s="61" t="s">
        <v>57</v>
      </c>
      <c r="F559" s="62">
        <v>2</v>
      </c>
      <c r="G559" s="62"/>
      <c r="H559" s="62"/>
      <c r="I559" s="62"/>
      <c r="J559" s="62"/>
      <c r="K559" s="62"/>
      <c r="L559" s="62"/>
      <c r="M559" s="62"/>
      <c r="N559" s="62"/>
      <c r="O559" s="62"/>
      <c r="P559" s="62"/>
      <c r="Q559" s="62"/>
    </row>
    <row r="560" spans="1:17" ht="25.5">
      <c r="A560" s="58">
        <v>544</v>
      </c>
      <c r="B560" s="59" t="s">
        <v>623</v>
      </c>
      <c r="C560" s="60" t="s">
        <v>923</v>
      </c>
      <c r="D560" s="59"/>
      <c r="E560" s="61" t="s">
        <v>57</v>
      </c>
      <c r="F560" s="62">
        <v>10</v>
      </c>
      <c r="G560" s="62"/>
      <c r="H560" s="62"/>
      <c r="I560" s="62"/>
      <c r="J560" s="62"/>
      <c r="K560" s="62"/>
      <c r="L560" s="62"/>
      <c r="M560" s="62"/>
      <c r="N560" s="62"/>
      <c r="O560" s="62"/>
      <c r="P560" s="62"/>
      <c r="Q560" s="62"/>
    </row>
    <row r="561" spans="1:17" ht="25.5">
      <c r="A561" s="58">
        <v>545</v>
      </c>
      <c r="B561" s="59" t="s">
        <v>623</v>
      </c>
      <c r="C561" s="60" t="s">
        <v>1001</v>
      </c>
      <c r="D561" s="59"/>
      <c r="E561" s="61" t="s">
        <v>57</v>
      </c>
      <c r="F561" s="62">
        <v>8</v>
      </c>
      <c r="G561" s="62"/>
      <c r="H561" s="62"/>
      <c r="I561" s="62"/>
      <c r="J561" s="62"/>
      <c r="K561" s="62"/>
      <c r="L561" s="62"/>
      <c r="M561" s="62"/>
      <c r="N561" s="62"/>
      <c r="O561" s="62"/>
      <c r="P561" s="62"/>
      <c r="Q561" s="62"/>
    </row>
    <row r="562" spans="1:17" ht="25.5">
      <c r="A562" s="58">
        <v>546</v>
      </c>
      <c r="B562" s="59" t="s">
        <v>623</v>
      </c>
      <c r="C562" s="60" t="s">
        <v>924</v>
      </c>
      <c r="D562" s="59"/>
      <c r="E562" s="61" t="s">
        <v>56</v>
      </c>
      <c r="F562" s="62">
        <v>60</v>
      </c>
      <c r="G562" s="62"/>
      <c r="H562" s="62"/>
      <c r="I562" s="62"/>
      <c r="J562" s="62"/>
      <c r="K562" s="62"/>
      <c r="L562" s="62"/>
      <c r="M562" s="62"/>
      <c r="N562" s="62"/>
      <c r="O562" s="62"/>
      <c r="P562" s="62"/>
      <c r="Q562" s="62"/>
    </row>
    <row r="563" spans="1:17" ht="25.5">
      <c r="A563" s="58">
        <v>547</v>
      </c>
      <c r="B563" s="59" t="s">
        <v>623</v>
      </c>
      <c r="C563" s="60" t="s">
        <v>925</v>
      </c>
      <c r="D563" s="59"/>
      <c r="E563" s="61" t="s">
        <v>56</v>
      </c>
      <c r="F563" s="62">
        <v>44</v>
      </c>
      <c r="G563" s="62"/>
      <c r="H563" s="62"/>
      <c r="I563" s="62"/>
      <c r="J563" s="62"/>
      <c r="K563" s="62"/>
      <c r="L563" s="62"/>
      <c r="M563" s="62"/>
      <c r="N563" s="62"/>
      <c r="O563" s="62"/>
      <c r="P563" s="62"/>
      <c r="Q563" s="62"/>
    </row>
    <row r="564" spans="1:17" ht="25.5">
      <c r="A564" s="58">
        <v>548</v>
      </c>
      <c r="B564" s="59" t="s">
        <v>623</v>
      </c>
      <c r="C564" s="60" t="s">
        <v>929</v>
      </c>
      <c r="D564" s="59"/>
      <c r="E564" s="61" t="s">
        <v>57</v>
      </c>
      <c r="F564" s="62">
        <v>1</v>
      </c>
      <c r="G564" s="62"/>
      <c r="H564" s="62"/>
      <c r="I564" s="62"/>
      <c r="J564" s="62"/>
      <c r="K564" s="62"/>
      <c r="L564" s="62"/>
      <c r="M564" s="62"/>
      <c r="N564" s="62"/>
      <c r="O564" s="62"/>
      <c r="P564" s="62"/>
      <c r="Q564" s="62"/>
    </row>
    <row r="565" spans="1:17" ht="25.5">
      <c r="A565" s="58">
        <v>549</v>
      </c>
      <c r="B565" s="59" t="s">
        <v>623</v>
      </c>
      <c r="C565" s="60" t="s">
        <v>1106</v>
      </c>
      <c r="D565" s="59"/>
      <c r="E565" s="61" t="s">
        <v>57</v>
      </c>
      <c r="F565" s="62">
        <v>2</v>
      </c>
      <c r="G565" s="62"/>
      <c r="H565" s="62"/>
      <c r="I565" s="62"/>
      <c r="J565" s="62"/>
      <c r="K565" s="62"/>
      <c r="L565" s="62"/>
      <c r="M565" s="62"/>
      <c r="N565" s="62"/>
      <c r="O565" s="62"/>
      <c r="P565" s="62"/>
      <c r="Q565" s="62"/>
    </row>
    <row r="566" spans="1:17" ht="25.5">
      <c r="A566" s="58">
        <v>550</v>
      </c>
      <c r="B566" s="59" t="s">
        <v>623</v>
      </c>
      <c r="C566" s="60" t="s">
        <v>927</v>
      </c>
      <c r="D566" s="59"/>
      <c r="E566" s="61" t="s">
        <v>57</v>
      </c>
      <c r="F566" s="62">
        <v>2</v>
      </c>
      <c r="G566" s="62"/>
      <c r="H566" s="62"/>
      <c r="I566" s="62"/>
      <c r="J566" s="62"/>
      <c r="K566" s="62"/>
      <c r="L566" s="62"/>
      <c r="M566" s="62"/>
      <c r="N566" s="62"/>
      <c r="O566" s="62"/>
      <c r="P566" s="62"/>
      <c r="Q566" s="62"/>
    </row>
    <row r="567" spans="1:17" ht="25.5">
      <c r="A567" s="58">
        <v>551</v>
      </c>
      <c r="B567" s="59" t="s">
        <v>623</v>
      </c>
      <c r="C567" s="60" t="s">
        <v>1006</v>
      </c>
      <c r="D567" s="59"/>
      <c r="E567" s="61" t="s">
        <v>57</v>
      </c>
      <c r="F567" s="62">
        <v>2</v>
      </c>
      <c r="G567" s="62"/>
      <c r="H567" s="62"/>
      <c r="I567" s="62"/>
      <c r="J567" s="62"/>
      <c r="K567" s="62"/>
      <c r="L567" s="62"/>
      <c r="M567" s="62"/>
      <c r="N567" s="62"/>
      <c r="O567" s="62"/>
      <c r="P567" s="62"/>
      <c r="Q567" s="62"/>
    </row>
    <row r="568" spans="1:17" ht="25.5">
      <c r="A568" s="58">
        <v>552</v>
      </c>
      <c r="B568" s="59" t="s">
        <v>623</v>
      </c>
      <c r="C568" s="60" t="s">
        <v>928</v>
      </c>
      <c r="D568" s="59"/>
      <c r="E568" s="61" t="s">
        <v>57</v>
      </c>
      <c r="F568" s="62">
        <v>1</v>
      </c>
      <c r="G568" s="62"/>
      <c r="H568" s="62"/>
      <c r="I568" s="62"/>
      <c r="J568" s="62"/>
      <c r="K568" s="62"/>
      <c r="L568" s="62"/>
      <c r="M568" s="62"/>
      <c r="N568" s="62"/>
      <c r="O568" s="62"/>
      <c r="P568" s="62"/>
      <c r="Q568" s="62"/>
    </row>
    <row r="569" spans="1:17" ht="25.5">
      <c r="A569" s="58">
        <v>553</v>
      </c>
      <c r="B569" s="59" t="s">
        <v>623</v>
      </c>
      <c r="C569" s="60" t="s">
        <v>1004</v>
      </c>
      <c r="D569" s="59"/>
      <c r="E569" s="61" t="s">
        <v>57</v>
      </c>
      <c r="F569" s="62">
        <v>2</v>
      </c>
      <c r="G569" s="62"/>
      <c r="H569" s="62"/>
      <c r="I569" s="62"/>
      <c r="J569" s="62"/>
      <c r="K569" s="62"/>
      <c r="L569" s="62"/>
      <c r="M569" s="62"/>
      <c r="N569" s="62"/>
      <c r="O569" s="62"/>
      <c r="P569" s="62"/>
      <c r="Q569" s="62"/>
    </row>
    <row r="570" spans="1:17" ht="25.5">
      <c r="A570" s="58">
        <v>554</v>
      </c>
      <c r="B570" s="59" t="s">
        <v>623</v>
      </c>
      <c r="C570" s="60" t="s">
        <v>932</v>
      </c>
      <c r="D570" s="59"/>
      <c r="E570" s="61" t="s">
        <v>57</v>
      </c>
      <c r="F570" s="62">
        <v>2</v>
      </c>
      <c r="G570" s="62"/>
      <c r="H570" s="62"/>
      <c r="I570" s="62"/>
      <c r="J570" s="62"/>
      <c r="K570" s="62"/>
      <c r="L570" s="62"/>
      <c r="M570" s="62"/>
      <c r="N570" s="62"/>
      <c r="O570" s="62"/>
      <c r="P570" s="62"/>
      <c r="Q570" s="62"/>
    </row>
    <row r="571" spans="1:17" ht="25.5">
      <c r="A571" s="58">
        <v>555</v>
      </c>
      <c r="B571" s="59" t="s">
        <v>623</v>
      </c>
      <c r="C571" s="60" t="s">
        <v>931</v>
      </c>
      <c r="D571" s="59"/>
      <c r="E571" s="61" t="s">
        <v>57</v>
      </c>
      <c r="F571" s="62">
        <v>4</v>
      </c>
      <c r="G571" s="62"/>
      <c r="H571" s="62"/>
      <c r="I571" s="62"/>
      <c r="J571" s="62"/>
      <c r="K571" s="62"/>
      <c r="L571" s="62"/>
      <c r="M571" s="62"/>
      <c r="N571" s="62"/>
      <c r="O571" s="62"/>
      <c r="P571" s="62"/>
      <c r="Q571" s="62"/>
    </row>
    <row r="572" spans="1:17" ht="25.5">
      <c r="A572" s="58">
        <v>556</v>
      </c>
      <c r="B572" s="59" t="s">
        <v>623</v>
      </c>
      <c r="C572" s="60" t="s">
        <v>1065</v>
      </c>
      <c r="D572" s="59"/>
      <c r="E572" s="61" t="s">
        <v>57</v>
      </c>
      <c r="F572" s="62">
        <v>4</v>
      </c>
      <c r="G572" s="62"/>
      <c r="H572" s="62"/>
      <c r="I572" s="62"/>
      <c r="J572" s="62"/>
      <c r="K572" s="62"/>
      <c r="L572" s="62"/>
      <c r="M572" s="62"/>
      <c r="N572" s="62"/>
      <c r="O572" s="62"/>
      <c r="P572" s="62"/>
      <c r="Q572" s="62"/>
    </row>
    <row r="573" spans="1:17" ht="25.5">
      <c r="A573" s="58">
        <v>557</v>
      </c>
      <c r="B573" s="59" t="s">
        <v>623</v>
      </c>
      <c r="C573" s="60" t="s">
        <v>1010</v>
      </c>
      <c r="D573" s="59"/>
      <c r="E573" s="61" t="s">
        <v>57</v>
      </c>
      <c r="F573" s="62">
        <v>6</v>
      </c>
      <c r="G573" s="62"/>
      <c r="H573" s="62"/>
      <c r="I573" s="62"/>
      <c r="J573" s="62"/>
      <c r="K573" s="62"/>
      <c r="L573" s="62"/>
      <c r="M573" s="62"/>
      <c r="N573" s="62"/>
      <c r="O573" s="62"/>
      <c r="P573" s="62"/>
      <c r="Q573" s="62"/>
    </row>
    <row r="574" spans="1:17" ht="25.5">
      <c r="A574" s="58">
        <v>558</v>
      </c>
      <c r="B574" s="59" t="s">
        <v>623</v>
      </c>
      <c r="C574" s="60" t="s">
        <v>1107</v>
      </c>
      <c r="D574" s="59"/>
      <c r="E574" s="61" t="s">
        <v>57</v>
      </c>
      <c r="F574" s="62">
        <v>2</v>
      </c>
      <c r="G574" s="62"/>
      <c r="H574" s="62"/>
      <c r="I574" s="62"/>
      <c r="J574" s="62"/>
      <c r="K574" s="62"/>
      <c r="L574" s="62"/>
      <c r="M574" s="62"/>
      <c r="N574" s="62"/>
      <c r="O574" s="62"/>
      <c r="P574" s="62"/>
      <c r="Q574" s="62"/>
    </row>
    <row r="575" spans="1:17" ht="25.5">
      <c r="A575" s="58">
        <v>559</v>
      </c>
      <c r="B575" s="59" t="s">
        <v>623</v>
      </c>
      <c r="C575" s="60" t="s">
        <v>933</v>
      </c>
      <c r="D575" s="59"/>
      <c r="E575" s="61" t="s">
        <v>57</v>
      </c>
      <c r="F575" s="62">
        <v>4</v>
      </c>
      <c r="G575" s="62"/>
      <c r="H575" s="62"/>
      <c r="I575" s="62"/>
      <c r="J575" s="62"/>
      <c r="K575" s="62"/>
      <c r="L575" s="62"/>
      <c r="M575" s="62"/>
      <c r="N575" s="62"/>
      <c r="O575" s="62"/>
      <c r="P575" s="62"/>
      <c r="Q575" s="62"/>
    </row>
    <row r="576" spans="1:17" ht="25.5">
      <c r="A576" s="58">
        <v>560</v>
      </c>
      <c r="B576" s="59" t="s">
        <v>623</v>
      </c>
      <c r="C576" s="60" t="s">
        <v>936</v>
      </c>
      <c r="D576" s="59"/>
      <c r="E576" s="61" t="s">
        <v>57</v>
      </c>
      <c r="F576" s="62">
        <v>2</v>
      </c>
      <c r="G576" s="62"/>
      <c r="H576" s="62"/>
      <c r="I576" s="62"/>
      <c r="J576" s="62"/>
      <c r="K576" s="62"/>
      <c r="L576" s="62"/>
      <c r="M576" s="62"/>
      <c r="N576" s="62"/>
      <c r="O576" s="62"/>
      <c r="P576" s="62"/>
      <c r="Q576" s="62"/>
    </row>
    <row r="577" spans="1:17" ht="25.5">
      <c r="A577" s="58">
        <v>561</v>
      </c>
      <c r="B577" s="59" t="s">
        <v>623</v>
      </c>
      <c r="C577" s="60" t="s">
        <v>1012</v>
      </c>
      <c r="D577" s="59"/>
      <c r="E577" s="61" t="s">
        <v>57</v>
      </c>
      <c r="F577" s="62">
        <v>2</v>
      </c>
      <c r="G577" s="62"/>
      <c r="H577" s="62"/>
      <c r="I577" s="62"/>
      <c r="J577" s="62"/>
      <c r="K577" s="62"/>
      <c r="L577" s="62"/>
      <c r="M577" s="62"/>
      <c r="N577" s="62"/>
      <c r="O577" s="62"/>
      <c r="P577" s="62"/>
      <c r="Q577" s="62"/>
    </row>
    <row r="578" spans="1:17" ht="25.5">
      <c r="A578" s="58">
        <v>562</v>
      </c>
      <c r="B578" s="59" t="s">
        <v>623</v>
      </c>
      <c r="C578" s="60" t="s">
        <v>937</v>
      </c>
      <c r="D578" s="59"/>
      <c r="E578" s="61" t="s">
        <v>57</v>
      </c>
      <c r="F578" s="62">
        <v>1</v>
      </c>
      <c r="G578" s="62"/>
      <c r="H578" s="62"/>
      <c r="I578" s="62"/>
      <c r="J578" s="62"/>
      <c r="K578" s="62"/>
      <c r="L578" s="62"/>
      <c r="M578" s="62"/>
      <c r="N578" s="62"/>
      <c r="O578" s="62"/>
      <c r="P578" s="62"/>
      <c r="Q578" s="62"/>
    </row>
    <row r="579" spans="1:17" ht="25.5">
      <c r="A579" s="58">
        <v>563</v>
      </c>
      <c r="B579" s="59" t="s">
        <v>623</v>
      </c>
      <c r="C579" s="60" t="s">
        <v>1108</v>
      </c>
      <c r="D579" s="59"/>
      <c r="E579" s="61" t="s">
        <v>57</v>
      </c>
      <c r="F579" s="62">
        <v>1</v>
      </c>
      <c r="G579" s="62"/>
      <c r="H579" s="62"/>
      <c r="I579" s="62"/>
      <c r="J579" s="62"/>
      <c r="K579" s="62"/>
      <c r="L579" s="62"/>
      <c r="M579" s="62"/>
      <c r="N579" s="62"/>
      <c r="O579" s="62"/>
      <c r="P579" s="62"/>
      <c r="Q579" s="62"/>
    </row>
    <row r="580" spans="1:17" ht="25.5">
      <c r="A580" s="58">
        <v>564</v>
      </c>
      <c r="B580" s="59" t="s">
        <v>623</v>
      </c>
      <c r="C580" s="60" t="s">
        <v>939</v>
      </c>
      <c r="D580" s="59"/>
      <c r="E580" s="61" t="s">
        <v>57</v>
      </c>
      <c r="F580" s="62">
        <v>1</v>
      </c>
      <c r="G580" s="62"/>
      <c r="H580" s="62"/>
      <c r="I580" s="62"/>
      <c r="J580" s="62"/>
      <c r="K580" s="62"/>
      <c r="L580" s="62"/>
      <c r="M580" s="62"/>
      <c r="N580" s="62"/>
      <c r="O580" s="62"/>
      <c r="P580" s="62"/>
      <c r="Q580" s="62"/>
    </row>
    <row r="581" spans="1:17" ht="25.5">
      <c r="A581" s="58">
        <v>565</v>
      </c>
      <c r="B581" s="59" t="s">
        <v>623</v>
      </c>
      <c r="C581" s="60" t="s">
        <v>1018</v>
      </c>
      <c r="D581" s="59"/>
      <c r="E581" s="61" t="s">
        <v>57</v>
      </c>
      <c r="F581" s="62">
        <v>1</v>
      </c>
      <c r="G581" s="62"/>
      <c r="H581" s="62"/>
      <c r="I581" s="62"/>
      <c r="J581" s="62"/>
      <c r="K581" s="62"/>
      <c r="L581" s="62"/>
      <c r="M581" s="62"/>
      <c r="N581" s="62"/>
      <c r="O581" s="62"/>
      <c r="P581" s="62"/>
      <c r="Q581" s="62"/>
    </row>
    <row r="582" spans="1:17" ht="25.5">
      <c r="A582" s="58">
        <v>566</v>
      </c>
      <c r="B582" s="59" t="s">
        <v>623</v>
      </c>
      <c r="C582" s="60" t="s">
        <v>1109</v>
      </c>
      <c r="D582" s="59"/>
      <c r="E582" s="61" t="s">
        <v>57</v>
      </c>
      <c r="F582" s="62">
        <v>3</v>
      </c>
      <c r="G582" s="62"/>
      <c r="H582" s="62"/>
      <c r="I582" s="62"/>
      <c r="J582" s="62"/>
      <c r="K582" s="62"/>
      <c r="L582" s="62"/>
      <c r="M582" s="62"/>
      <c r="N582" s="62"/>
      <c r="O582" s="62"/>
      <c r="P582" s="62"/>
      <c r="Q582" s="62"/>
    </row>
    <row r="583" spans="1:17" ht="25.5">
      <c r="A583" s="58">
        <v>567</v>
      </c>
      <c r="B583" s="59" t="s">
        <v>623</v>
      </c>
      <c r="C583" s="60" t="s">
        <v>1020</v>
      </c>
      <c r="D583" s="59"/>
      <c r="E583" s="61" t="s">
        <v>57</v>
      </c>
      <c r="F583" s="62">
        <v>3</v>
      </c>
      <c r="G583" s="62"/>
      <c r="H583" s="62"/>
      <c r="I583" s="62"/>
      <c r="J583" s="62"/>
      <c r="K583" s="62"/>
      <c r="L583" s="62"/>
      <c r="M583" s="62"/>
      <c r="N583" s="62"/>
      <c r="O583" s="62"/>
      <c r="P583" s="62"/>
      <c r="Q583" s="62"/>
    </row>
    <row r="584" spans="1:17" ht="25.5">
      <c r="A584" s="58">
        <v>568</v>
      </c>
      <c r="B584" s="59" t="s">
        <v>623</v>
      </c>
      <c r="C584" s="60" t="s">
        <v>944</v>
      </c>
      <c r="D584" s="59"/>
      <c r="E584" s="61" t="s">
        <v>57</v>
      </c>
      <c r="F584" s="62">
        <v>2</v>
      </c>
      <c r="G584" s="62"/>
      <c r="H584" s="62"/>
      <c r="I584" s="62"/>
      <c r="J584" s="62"/>
      <c r="K584" s="62"/>
      <c r="L584" s="62"/>
      <c r="M584" s="62"/>
      <c r="N584" s="62"/>
      <c r="O584" s="62"/>
      <c r="P584" s="62"/>
      <c r="Q584" s="62"/>
    </row>
    <row r="585" spans="1:17" ht="25.5">
      <c r="A585" s="58">
        <v>569</v>
      </c>
      <c r="B585" s="59" t="s">
        <v>623</v>
      </c>
      <c r="C585" s="60" t="s">
        <v>1110</v>
      </c>
      <c r="D585" s="59"/>
      <c r="E585" s="61" t="s">
        <v>57</v>
      </c>
      <c r="F585" s="62">
        <v>1</v>
      </c>
      <c r="G585" s="62"/>
      <c r="H585" s="62"/>
      <c r="I585" s="62"/>
      <c r="J585" s="62"/>
      <c r="K585" s="62"/>
      <c r="L585" s="62"/>
      <c r="M585" s="62"/>
      <c r="N585" s="62"/>
      <c r="O585" s="62"/>
      <c r="P585" s="62"/>
      <c r="Q585" s="62"/>
    </row>
    <row r="586" spans="1:17" ht="25.5">
      <c r="A586" s="58">
        <v>570</v>
      </c>
      <c r="B586" s="59" t="s">
        <v>623</v>
      </c>
      <c r="C586" s="60" t="s">
        <v>945</v>
      </c>
      <c r="D586" s="59"/>
      <c r="E586" s="61" t="s">
        <v>57</v>
      </c>
      <c r="F586" s="62">
        <v>2</v>
      </c>
      <c r="G586" s="62"/>
      <c r="H586" s="62"/>
      <c r="I586" s="62"/>
      <c r="J586" s="62"/>
      <c r="K586" s="62"/>
      <c r="L586" s="62"/>
      <c r="M586" s="62"/>
      <c r="N586" s="62"/>
      <c r="O586" s="62"/>
      <c r="P586" s="62"/>
      <c r="Q586" s="62"/>
    </row>
    <row r="587" spans="1:17" ht="25.5">
      <c r="A587" s="58">
        <v>571</v>
      </c>
      <c r="B587" s="59" t="s">
        <v>623</v>
      </c>
      <c r="C587" s="60" t="s">
        <v>1111</v>
      </c>
      <c r="D587" s="59"/>
      <c r="E587" s="61" t="s">
        <v>57</v>
      </c>
      <c r="F587" s="62">
        <v>1</v>
      </c>
      <c r="G587" s="62"/>
      <c r="H587" s="62"/>
      <c r="I587" s="62"/>
      <c r="J587" s="62"/>
      <c r="K587" s="62"/>
      <c r="L587" s="62"/>
      <c r="M587" s="62"/>
      <c r="N587" s="62"/>
      <c r="O587" s="62"/>
      <c r="P587" s="62"/>
      <c r="Q587" s="62"/>
    </row>
    <row r="588" spans="1:17" ht="25.5">
      <c r="A588" s="58">
        <v>572</v>
      </c>
      <c r="B588" s="59" t="s">
        <v>623</v>
      </c>
      <c r="C588" s="60" t="s">
        <v>1112</v>
      </c>
      <c r="D588" s="59"/>
      <c r="E588" s="61" t="s">
        <v>57</v>
      </c>
      <c r="F588" s="62">
        <v>1</v>
      </c>
      <c r="G588" s="62"/>
      <c r="H588" s="62"/>
      <c r="I588" s="62"/>
      <c r="J588" s="62"/>
      <c r="K588" s="62"/>
      <c r="L588" s="62"/>
      <c r="M588" s="62"/>
      <c r="N588" s="62"/>
      <c r="O588" s="62"/>
      <c r="P588" s="62"/>
      <c r="Q588" s="62"/>
    </row>
    <row r="589" spans="1:17" ht="25.5">
      <c r="A589" s="58">
        <v>573</v>
      </c>
      <c r="B589" s="59" t="s">
        <v>623</v>
      </c>
      <c r="C589" s="60" t="s">
        <v>1029</v>
      </c>
      <c r="D589" s="59"/>
      <c r="E589" s="61" t="s">
        <v>57</v>
      </c>
      <c r="F589" s="62">
        <v>1</v>
      </c>
      <c r="G589" s="62"/>
      <c r="H589" s="62"/>
      <c r="I589" s="62"/>
      <c r="J589" s="62"/>
      <c r="K589" s="62"/>
      <c r="L589" s="62"/>
      <c r="M589" s="62"/>
      <c r="N589" s="62"/>
      <c r="O589" s="62"/>
      <c r="P589" s="62"/>
      <c r="Q589" s="62"/>
    </row>
    <row r="590" spans="1:17" ht="25.5">
      <c r="A590" s="58">
        <v>574</v>
      </c>
      <c r="B590" s="59" t="s">
        <v>623</v>
      </c>
      <c r="C590" s="60" t="s">
        <v>947</v>
      </c>
      <c r="D590" s="59"/>
      <c r="E590" s="61" t="s">
        <v>57</v>
      </c>
      <c r="F590" s="62">
        <v>2</v>
      </c>
      <c r="G590" s="62"/>
      <c r="H590" s="62"/>
      <c r="I590" s="62"/>
      <c r="J590" s="62"/>
      <c r="K590" s="62"/>
      <c r="L590" s="62"/>
      <c r="M590" s="62"/>
      <c r="N590" s="62"/>
      <c r="O590" s="62"/>
      <c r="P590" s="62"/>
      <c r="Q590" s="62"/>
    </row>
    <row r="591" spans="1:17" ht="25.5">
      <c r="A591" s="58">
        <v>575</v>
      </c>
      <c r="B591" s="59" t="s">
        <v>623</v>
      </c>
      <c r="C591" s="60" t="s">
        <v>951</v>
      </c>
      <c r="D591" s="59"/>
      <c r="E591" s="61" t="s">
        <v>57</v>
      </c>
      <c r="F591" s="62">
        <v>1</v>
      </c>
      <c r="G591" s="62"/>
      <c r="H591" s="62"/>
      <c r="I591" s="62"/>
      <c r="J591" s="62"/>
      <c r="K591" s="62"/>
      <c r="L591" s="62"/>
      <c r="M591" s="62"/>
      <c r="N591" s="62"/>
      <c r="O591" s="62"/>
      <c r="P591" s="62"/>
      <c r="Q591" s="62"/>
    </row>
    <row r="592" spans="1:17" ht="25.5">
      <c r="A592" s="58">
        <v>576</v>
      </c>
      <c r="B592" s="59" t="s">
        <v>623</v>
      </c>
      <c r="C592" s="60" t="s">
        <v>1081</v>
      </c>
      <c r="D592" s="59"/>
      <c r="E592" s="61" t="s">
        <v>57</v>
      </c>
      <c r="F592" s="62">
        <v>4</v>
      </c>
      <c r="G592" s="62"/>
      <c r="H592" s="62"/>
      <c r="I592" s="62"/>
      <c r="J592" s="62"/>
      <c r="K592" s="62"/>
      <c r="L592" s="62"/>
      <c r="M592" s="62"/>
      <c r="N592" s="62"/>
      <c r="O592" s="62"/>
      <c r="P592" s="62"/>
      <c r="Q592" s="62"/>
    </row>
    <row r="593" spans="1:17" ht="25.5">
      <c r="A593" s="58">
        <v>577</v>
      </c>
      <c r="B593" s="59" t="s">
        <v>623</v>
      </c>
      <c r="C593" s="60" t="s">
        <v>953</v>
      </c>
      <c r="D593" s="59"/>
      <c r="E593" s="61" t="s">
        <v>57</v>
      </c>
      <c r="F593" s="62">
        <v>1</v>
      </c>
      <c r="G593" s="62"/>
      <c r="H593" s="62"/>
      <c r="I593" s="62"/>
      <c r="J593" s="62"/>
      <c r="K593" s="62"/>
      <c r="L593" s="62"/>
      <c r="M593" s="62"/>
      <c r="N593" s="62"/>
      <c r="O593" s="62"/>
      <c r="P593" s="62"/>
      <c r="Q593" s="62"/>
    </row>
    <row r="594" spans="1:17" ht="25.5">
      <c r="A594" s="58">
        <v>578</v>
      </c>
      <c r="B594" s="59" t="s">
        <v>623</v>
      </c>
      <c r="C594" s="60" t="s">
        <v>952</v>
      </c>
      <c r="D594" s="59"/>
      <c r="E594" s="61" t="s">
        <v>57</v>
      </c>
      <c r="F594" s="62">
        <v>1</v>
      </c>
      <c r="G594" s="62"/>
      <c r="H594" s="62"/>
      <c r="I594" s="62"/>
      <c r="J594" s="62"/>
      <c r="K594" s="62"/>
      <c r="L594" s="62"/>
      <c r="M594" s="62"/>
      <c r="N594" s="62"/>
      <c r="O594" s="62"/>
      <c r="P594" s="62"/>
      <c r="Q594" s="62"/>
    </row>
    <row r="595" spans="1:17" ht="25.5">
      <c r="A595" s="58">
        <v>579</v>
      </c>
      <c r="B595" s="59" t="s">
        <v>623</v>
      </c>
      <c r="C595" s="60" t="s">
        <v>1079</v>
      </c>
      <c r="D595" s="59"/>
      <c r="E595" s="61" t="s">
        <v>57</v>
      </c>
      <c r="F595" s="62">
        <v>1</v>
      </c>
      <c r="G595" s="62"/>
      <c r="H595" s="62"/>
      <c r="I595" s="62"/>
      <c r="J595" s="62"/>
      <c r="K595" s="62"/>
      <c r="L595" s="62"/>
      <c r="M595" s="62"/>
      <c r="N595" s="62"/>
      <c r="O595" s="62"/>
      <c r="P595" s="62"/>
      <c r="Q595" s="62"/>
    </row>
    <row r="596" spans="1:17" ht="25.5">
      <c r="A596" s="58">
        <v>580</v>
      </c>
      <c r="B596" s="59" t="s">
        <v>623</v>
      </c>
      <c r="C596" s="60" t="s">
        <v>958</v>
      </c>
      <c r="D596" s="59"/>
      <c r="E596" s="61" t="s">
        <v>57</v>
      </c>
      <c r="F596" s="62">
        <v>9</v>
      </c>
      <c r="G596" s="62"/>
      <c r="H596" s="62"/>
      <c r="I596" s="62"/>
      <c r="J596" s="62"/>
      <c r="K596" s="62"/>
      <c r="L596" s="62"/>
      <c r="M596" s="62"/>
      <c r="N596" s="62"/>
      <c r="O596" s="62"/>
      <c r="P596" s="62"/>
      <c r="Q596" s="62"/>
    </row>
    <row r="597" spans="1:17" ht="25.5">
      <c r="A597" s="58">
        <v>581</v>
      </c>
      <c r="B597" s="59" t="s">
        <v>623</v>
      </c>
      <c r="C597" s="60" t="s">
        <v>960</v>
      </c>
      <c r="D597" s="59"/>
      <c r="E597" s="61" t="s">
        <v>57</v>
      </c>
      <c r="F597" s="62">
        <v>1</v>
      </c>
      <c r="G597" s="62"/>
      <c r="H597" s="62"/>
      <c r="I597" s="62"/>
      <c r="J597" s="62"/>
      <c r="K597" s="62"/>
      <c r="L597" s="62"/>
      <c r="M597" s="62"/>
      <c r="N597" s="62"/>
      <c r="O597" s="62"/>
      <c r="P597" s="62"/>
      <c r="Q597" s="62"/>
    </row>
    <row r="598" spans="1:17" ht="25.5">
      <c r="A598" s="58">
        <v>582</v>
      </c>
      <c r="B598" s="59" t="s">
        <v>623</v>
      </c>
      <c r="C598" s="60" t="s">
        <v>1113</v>
      </c>
      <c r="D598" s="59"/>
      <c r="E598" s="61" t="s">
        <v>57</v>
      </c>
      <c r="F598" s="62">
        <v>1</v>
      </c>
      <c r="G598" s="62"/>
      <c r="H598" s="62"/>
      <c r="I598" s="62"/>
      <c r="J598" s="62"/>
      <c r="K598" s="62"/>
      <c r="L598" s="62"/>
      <c r="M598" s="62"/>
      <c r="N598" s="62"/>
      <c r="O598" s="62"/>
      <c r="P598" s="62"/>
      <c r="Q598" s="62"/>
    </row>
    <row r="599" spans="1:17" ht="25.5">
      <c r="A599" s="58">
        <v>583</v>
      </c>
      <c r="B599" s="59" t="s">
        <v>623</v>
      </c>
      <c r="C599" s="60" t="s">
        <v>1114</v>
      </c>
      <c r="D599" s="59"/>
      <c r="E599" s="61" t="s">
        <v>57</v>
      </c>
      <c r="F599" s="62">
        <v>1</v>
      </c>
      <c r="G599" s="62"/>
      <c r="H599" s="62"/>
      <c r="I599" s="62"/>
      <c r="J599" s="62"/>
      <c r="K599" s="62"/>
      <c r="L599" s="62"/>
      <c r="M599" s="62"/>
      <c r="N599" s="62"/>
      <c r="O599" s="62"/>
      <c r="P599" s="62"/>
      <c r="Q599" s="62"/>
    </row>
    <row r="600" spans="1:17" ht="25.5">
      <c r="A600" s="58">
        <v>584</v>
      </c>
      <c r="B600" s="59" t="s">
        <v>623</v>
      </c>
      <c r="C600" s="60" t="s">
        <v>1115</v>
      </c>
      <c r="D600" s="59"/>
      <c r="E600" s="61" t="s">
        <v>57</v>
      </c>
      <c r="F600" s="62">
        <v>2</v>
      </c>
      <c r="G600" s="62"/>
      <c r="H600" s="62"/>
      <c r="I600" s="62"/>
      <c r="J600" s="62"/>
      <c r="K600" s="62"/>
      <c r="L600" s="62"/>
      <c r="M600" s="62"/>
      <c r="N600" s="62"/>
      <c r="O600" s="62"/>
      <c r="P600" s="62"/>
      <c r="Q600" s="62"/>
    </row>
    <row r="601" spans="1:17" ht="25.5">
      <c r="A601" s="58">
        <v>585</v>
      </c>
      <c r="B601" s="59" t="s">
        <v>623</v>
      </c>
      <c r="C601" s="60" t="s">
        <v>1116</v>
      </c>
      <c r="D601" s="59"/>
      <c r="E601" s="61" t="s">
        <v>57</v>
      </c>
      <c r="F601" s="62">
        <v>2</v>
      </c>
      <c r="G601" s="62"/>
      <c r="H601" s="62"/>
      <c r="I601" s="62"/>
      <c r="J601" s="62"/>
      <c r="K601" s="62"/>
      <c r="L601" s="62"/>
      <c r="M601" s="62"/>
      <c r="N601" s="62"/>
      <c r="O601" s="62"/>
      <c r="P601" s="62"/>
      <c r="Q601" s="62"/>
    </row>
    <row r="602" spans="1:17" ht="25.5">
      <c r="A602" s="58">
        <v>586</v>
      </c>
      <c r="B602" s="59" t="s">
        <v>623</v>
      </c>
      <c r="C602" s="60" t="s">
        <v>1037</v>
      </c>
      <c r="D602" s="59"/>
      <c r="E602" s="61" t="s">
        <v>57</v>
      </c>
      <c r="F602" s="62">
        <v>1</v>
      </c>
      <c r="G602" s="62"/>
      <c r="H602" s="62"/>
      <c r="I602" s="62"/>
      <c r="J602" s="62"/>
      <c r="K602" s="62"/>
      <c r="L602" s="62"/>
      <c r="M602" s="62"/>
      <c r="N602" s="62"/>
      <c r="O602" s="62"/>
      <c r="P602" s="62"/>
      <c r="Q602" s="62"/>
    </row>
    <row r="603" spans="1:17" ht="25.5">
      <c r="A603" s="58">
        <v>587</v>
      </c>
      <c r="B603" s="59" t="s">
        <v>623</v>
      </c>
      <c r="C603" s="60" t="s">
        <v>1117</v>
      </c>
      <c r="D603" s="59"/>
      <c r="E603" s="61" t="s">
        <v>57</v>
      </c>
      <c r="F603" s="62">
        <v>1</v>
      </c>
      <c r="G603" s="62"/>
      <c r="H603" s="62"/>
      <c r="I603" s="62"/>
      <c r="J603" s="62"/>
      <c r="K603" s="62"/>
      <c r="L603" s="62"/>
      <c r="M603" s="62"/>
      <c r="N603" s="62"/>
      <c r="O603" s="62"/>
      <c r="P603" s="62"/>
      <c r="Q603" s="62"/>
    </row>
    <row r="604" spans="1:17" ht="25.5">
      <c r="A604" s="58">
        <v>588</v>
      </c>
      <c r="B604" s="59" t="s">
        <v>623</v>
      </c>
      <c r="C604" s="60" t="s">
        <v>1039</v>
      </c>
      <c r="D604" s="59"/>
      <c r="E604" s="61" t="s">
        <v>57</v>
      </c>
      <c r="F604" s="62">
        <v>2</v>
      </c>
      <c r="G604" s="62"/>
      <c r="H604" s="62"/>
      <c r="I604" s="62"/>
      <c r="J604" s="62"/>
      <c r="K604" s="62"/>
      <c r="L604" s="62"/>
      <c r="M604" s="62"/>
      <c r="N604" s="62"/>
      <c r="O604" s="62"/>
      <c r="P604" s="62"/>
      <c r="Q604" s="62"/>
    </row>
    <row r="605" spans="1:17" ht="25.5">
      <c r="A605" s="58">
        <v>589</v>
      </c>
      <c r="B605" s="59" t="s">
        <v>623</v>
      </c>
      <c r="C605" s="60" t="s">
        <v>967</v>
      </c>
      <c r="D605" s="59"/>
      <c r="E605" s="61" t="s">
        <v>57</v>
      </c>
      <c r="F605" s="62">
        <v>3</v>
      </c>
      <c r="G605" s="62"/>
      <c r="H605" s="62"/>
      <c r="I605" s="62"/>
      <c r="J605" s="62"/>
      <c r="K605" s="62"/>
      <c r="L605" s="62"/>
      <c r="M605" s="62"/>
      <c r="N605" s="62"/>
      <c r="O605" s="62"/>
      <c r="P605" s="62"/>
      <c r="Q605" s="62"/>
    </row>
    <row r="606" spans="1:17" ht="25.5">
      <c r="A606" s="58">
        <v>590</v>
      </c>
      <c r="B606" s="59" t="s">
        <v>623</v>
      </c>
      <c r="C606" s="60" t="s">
        <v>966</v>
      </c>
      <c r="D606" s="59"/>
      <c r="E606" s="61" t="s">
        <v>57</v>
      </c>
      <c r="F606" s="62">
        <v>2</v>
      </c>
      <c r="G606" s="62"/>
      <c r="H606" s="62"/>
      <c r="I606" s="62"/>
      <c r="J606" s="62"/>
      <c r="K606" s="62"/>
      <c r="L606" s="62"/>
      <c r="M606" s="62"/>
      <c r="N606" s="62"/>
      <c r="O606" s="62"/>
      <c r="P606" s="62"/>
      <c r="Q606" s="62"/>
    </row>
    <row r="607" spans="1:17">
      <c r="A607" s="58">
        <v>591</v>
      </c>
      <c r="B607" s="59" t="s">
        <v>623</v>
      </c>
      <c r="C607" s="60" t="s">
        <v>971</v>
      </c>
      <c r="D607" s="59"/>
      <c r="E607" s="61" t="s">
        <v>55</v>
      </c>
      <c r="F607" s="62">
        <v>34</v>
      </c>
      <c r="G607" s="62"/>
      <c r="H607" s="62"/>
      <c r="I607" s="62"/>
      <c r="J607" s="62"/>
      <c r="K607" s="62"/>
      <c r="L607" s="62"/>
      <c r="M607" s="62"/>
      <c r="N607" s="62"/>
      <c r="O607" s="62"/>
      <c r="P607" s="62"/>
      <c r="Q607" s="62"/>
    </row>
    <row r="608" spans="1:17">
      <c r="A608" s="58">
        <v>592</v>
      </c>
      <c r="B608" s="59" t="s">
        <v>623</v>
      </c>
      <c r="C608" s="60" t="s">
        <v>1089</v>
      </c>
      <c r="D608" s="59"/>
      <c r="E608" s="61" t="s">
        <v>55</v>
      </c>
      <c r="F608" s="62">
        <v>10</v>
      </c>
      <c r="G608" s="62"/>
      <c r="H608" s="62"/>
      <c r="I608" s="62"/>
      <c r="J608" s="62"/>
      <c r="K608" s="62"/>
      <c r="L608" s="62"/>
      <c r="M608" s="62"/>
      <c r="N608" s="62"/>
      <c r="O608" s="62"/>
      <c r="P608" s="62"/>
      <c r="Q608" s="62"/>
    </row>
    <row r="609" spans="1:17">
      <c r="A609" s="58">
        <v>593</v>
      </c>
      <c r="B609" s="59" t="s">
        <v>623</v>
      </c>
      <c r="C609" s="60" t="s">
        <v>969</v>
      </c>
      <c r="D609" s="59"/>
      <c r="E609" s="61" t="s">
        <v>55</v>
      </c>
      <c r="F609" s="62">
        <v>2</v>
      </c>
      <c r="G609" s="62"/>
      <c r="H609" s="62"/>
      <c r="I609" s="62"/>
      <c r="J609" s="62"/>
      <c r="K609" s="62"/>
      <c r="L609" s="62"/>
      <c r="M609" s="62"/>
      <c r="N609" s="62"/>
      <c r="O609" s="62"/>
      <c r="P609" s="62"/>
      <c r="Q609" s="62"/>
    </row>
    <row r="610" spans="1:17">
      <c r="A610" s="58">
        <v>594</v>
      </c>
      <c r="B610" s="59" t="s">
        <v>623</v>
      </c>
      <c r="C610" s="60" t="s">
        <v>973</v>
      </c>
      <c r="D610" s="59"/>
      <c r="E610" s="61" t="s">
        <v>55</v>
      </c>
      <c r="F610" s="62">
        <v>4</v>
      </c>
      <c r="G610" s="62"/>
      <c r="H610" s="62"/>
      <c r="I610" s="62"/>
      <c r="J610" s="62"/>
      <c r="K610" s="62"/>
      <c r="L610" s="62"/>
      <c r="M610" s="62"/>
      <c r="N610" s="62"/>
      <c r="O610" s="62"/>
      <c r="P610" s="62"/>
      <c r="Q610" s="62"/>
    </row>
    <row r="611" spans="1:17">
      <c r="A611" s="58">
        <v>595</v>
      </c>
      <c r="B611" s="59" t="s">
        <v>623</v>
      </c>
      <c r="C611" s="60" t="s">
        <v>1118</v>
      </c>
      <c r="D611" s="59"/>
      <c r="E611" s="61" t="s">
        <v>55</v>
      </c>
      <c r="F611" s="62">
        <v>4</v>
      </c>
      <c r="G611" s="62"/>
      <c r="H611" s="62"/>
      <c r="I611" s="62"/>
      <c r="J611" s="62"/>
      <c r="K611" s="62"/>
      <c r="L611" s="62"/>
      <c r="M611" s="62"/>
      <c r="N611" s="62"/>
      <c r="O611" s="62"/>
      <c r="P611" s="62"/>
      <c r="Q611" s="62"/>
    </row>
    <row r="612" spans="1:17">
      <c r="A612" s="58">
        <v>596</v>
      </c>
      <c r="B612" s="59" t="s">
        <v>623</v>
      </c>
      <c r="C612" s="60" t="s">
        <v>1119</v>
      </c>
      <c r="D612" s="59"/>
      <c r="E612" s="61" t="s">
        <v>55</v>
      </c>
      <c r="F612" s="62">
        <v>27</v>
      </c>
      <c r="G612" s="62"/>
      <c r="H612" s="62"/>
      <c r="I612" s="62"/>
      <c r="J612" s="62"/>
      <c r="K612" s="62"/>
      <c r="L612" s="62"/>
      <c r="M612" s="62"/>
      <c r="N612" s="62"/>
      <c r="O612" s="62"/>
      <c r="P612" s="62"/>
      <c r="Q612" s="62"/>
    </row>
    <row r="613" spans="1:17">
      <c r="A613" s="58">
        <v>597</v>
      </c>
      <c r="B613" s="59" t="s">
        <v>623</v>
      </c>
      <c r="C613" s="60" t="s">
        <v>975</v>
      </c>
      <c r="D613" s="59"/>
      <c r="E613" s="61" t="s">
        <v>55</v>
      </c>
      <c r="F613" s="62">
        <v>17</v>
      </c>
      <c r="G613" s="62"/>
      <c r="H613" s="62"/>
      <c r="I613" s="62"/>
      <c r="J613" s="62"/>
      <c r="K613" s="62"/>
      <c r="L613" s="62"/>
      <c r="M613" s="62"/>
      <c r="N613" s="62"/>
      <c r="O613" s="62"/>
      <c r="P613" s="62"/>
      <c r="Q613" s="62"/>
    </row>
    <row r="614" spans="1:17">
      <c r="A614" s="58">
        <v>598</v>
      </c>
      <c r="B614" s="59" t="s">
        <v>623</v>
      </c>
      <c r="C614" s="60" t="s">
        <v>1041</v>
      </c>
      <c r="D614" s="59"/>
      <c r="E614" s="61" t="s">
        <v>55</v>
      </c>
      <c r="F614" s="62">
        <v>10</v>
      </c>
      <c r="G614" s="62"/>
      <c r="H614" s="62"/>
      <c r="I614" s="62"/>
      <c r="J614" s="62"/>
      <c r="K614" s="62"/>
      <c r="L614" s="62"/>
      <c r="M614" s="62"/>
      <c r="N614" s="62"/>
      <c r="O614" s="62"/>
      <c r="P614" s="62"/>
      <c r="Q614" s="62"/>
    </row>
    <row r="615" spans="1:17">
      <c r="A615" s="58">
        <v>599</v>
      </c>
      <c r="B615" s="59" t="s">
        <v>623</v>
      </c>
      <c r="C615" s="60" t="s">
        <v>977</v>
      </c>
      <c r="D615" s="59"/>
      <c r="E615" s="61" t="s">
        <v>55</v>
      </c>
      <c r="F615" s="62">
        <v>11</v>
      </c>
      <c r="G615" s="62"/>
      <c r="H615" s="62"/>
      <c r="I615" s="62"/>
      <c r="J615" s="62"/>
      <c r="K615" s="62"/>
      <c r="L615" s="62"/>
      <c r="M615" s="62"/>
      <c r="N615" s="62"/>
      <c r="O615" s="62"/>
      <c r="P615" s="62"/>
      <c r="Q615" s="62"/>
    </row>
    <row r="616" spans="1:17">
      <c r="A616" s="58">
        <v>600</v>
      </c>
      <c r="B616" s="59" t="s">
        <v>623</v>
      </c>
      <c r="C616" s="60" t="s">
        <v>981</v>
      </c>
      <c r="D616" s="59"/>
      <c r="E616" s="61" t="s">
        <v>55</v>
      </c>
      <c r="F616" s="62">
        <v>2</v>
      </c>
      <c r="G616" s="62"/>
      <c r="H616" s="62"/>
      <c r="I616" s="62"/>
      <c r="J616" s="62"/>
      <c r="K616" s="62"/>
      <c r="L616" s="62"/>
      <c r="M616" s="62"/>
      <c r="N616" s="62"/>
      <c r="O616" s="62"/>
      <c r="P616" s="62"/>
      <c r="Q616" s="62"/>
    </row>
    <row r="617" spans="1:17">
      <c r="A617" s="58">
        <v>601</v>
      </c>
      <c r="B617" s="59" t="s">
        <v>623</v>
      </c>
      <c r="C617" s="60" t="s">
        <v>978</v>
      </c>
      <c r="D617" s="59"/>
      <c r="E617" s="61" t="s">
        <v>55</v>
      </c>
      <c r="F617" s="62">
        <v>8</v>
      </c>
      <c r="G617" s="62"/>
      <c r="H617" s="62"/>
      <c r="I617" s="62"/>
      <c r="J617" s="62"/>
      <c r="K617" s="62"/>
      <c r="L617" s="62"/>
      <c r="M617" s="62"/>
      <c r="N617" s="62"/>
      <c r="O617" s="62"/>
      <c r="P617" s="62"/>
      <c r="Q617" s="62"/>
    </row>
    <row r="618" spans="1:17">
      <c r="A618" s="58">
        <v>602</v>
      </c>
      <c r="B618" s="59" t="s">
        <v>623</v>
      </c>
      <c r="C618" s="60" t="s">
        <v>976</v>
      </c>
      <c r="D618" s="59"/>
      <c r="E618" s="61" t="s">
        <v>55</v>
      </c>
      <c r="F618" s="62">
        <v>37</v>
      </c>
      <c r="G618" s="62"/>
      <c r="H618" s="62"/>
      <c r="I618" s="62"/>
      <c r="J618" s="62"/>
      <c r="K618" s="62"/>
      <c r="L618" s="62"/>
      <c r="M618" s="62"/>
      <c r="N618" s="62"/>
      <c r="O618" s="62"/>
      <c r="P618" s="62"/>
      <c r="Q618" s="62"/>
    </row>
    <row r="619" spans="1:17">
      <c r="A619" s="58" t="s">
        <v>28</v>
      </c>
      <c r="B619" s="59"/>
      <c r="C619" s="60" t="s">
        <v>28</v>
      </c>
      <c r="D619" s="59"/>
      <c r="E619" s="61"/>
      <c r="F619" s="62">
        <v>0</v>
      </c>
      <c r="G619" s="62"/>
      <c r="H619" s="62"/>
      <c r="I619" s="62"/>
      <c r="J619" s="62"/>
      <c r="K619" s="62"/>
      <c r="L619" s="62"/>
      <c r="M619" s="62"/>
      <c r="N619" s="62"/>
      <c r="O619" s="62"/>
      <c r="P619" s="62"/>
      <c r="Q619" s="62"/>
    </row>
    <row r="620" spans="1:17">
      <c r="A620" s="58" t="s">
        <v>28</v>
      </c>
      <c r="B620" s="59"/>
      <c r="C620" s="72" t="s">
        <v>1120</v>
      </c>
      <c r="D620" s="59"/>
      <c r="E620" s="61"/>
      <c r="F620" s="62">
        <v>0</v>
      </c>
      <c r="G620" s="62"/>
      <c r="H620" s="62"/>
      <c r="I620" s="62"/>
      <c r="J620" s="62"/>
      <c r="K620" s="62"/>
      <c r="L620" s="62"/>
      <c r="M620" s="62"/>
      <c r="N620" s="62"/>
      <c r="O620" s="62"/>
      <c r="P620" s="62"/>
      <c r="Q620" s="62"/>
    </row>
    <row r="621" spans="1:17" ht="140.25">
      <c r="A621" s="58">
        <v>603</v>
      </c>
      <c r="B621" s="59" t="s">
        <v>623</v>
      </c>
      <c r="C621" s="144" t="s">
        <v>2672</v>
      </c>
      <c r="D621" s="59"/>
      <c r="E621" s="61" t="s">
        <v>59</v>
      </c>
      <c r="F621" s="62">
        <v>1</v>
      </c>
      <c r="G621" s="62"/>
      <c r="H621" s="62"/>
      <c r="I621" s="62"/>
      <c r="J621" s="62"/>
      <c r="K621" s="62"/>
      <c r="L621" s="62"/>
      <c r="M621" s="62"/>
      <c r="N621" s="62"/>
      <c r="O621" s="62"/>
      <c r="P621" s="62"/>
      <c r="Q621" s="62"/>
    </row>
    <row r="622" spans="1:17" ht="25.5">
      <c r="A622" s="58">
        <v>604</v>
      </c>
      <c r="B622" s="59" t="s">
        <v>623</v>
      </c>
      <c r="C622" s="60" t="s">
        <v>837</v>
      </c>
      <c r="D622" s="59"/>
      <c r="E622" s="61" t="s">
        <v>57</v>
      </c>
      <c r="F622" s="62">
        <v>1</v>
      </c>
      <c r="G622" s="62"/>
      <c r="H622" s="62"/>
      <c r="I622" s="62"/>
      <c r="J622" s="62"/>
      <c r="K622" s="62"/>
      <c r="L622" s="62"/>
      <c r="M622" s="62"/>
      <c r="N622" s="62"/>
      <c r="O622" s="62"/>
      <c r="P622" s="62"/>
      <c r="Q622" s="62"/>
    </row>
    <row r="623" spans="1:17">
      <c r="A623" s="58">
        <v>605</v>
      </c>
      <c r="B623" s="59" t="s">
        <v>623</v>
      </c>
      <c r="C623" s="60" t="s">
        <v>838</v>
      </c>
      <c r="D623" s="59"/>
      <c r="E623" s="61" t="s">
        <v>57</v>
      </c>
      <c r="F623" s="62">
        <v>1</v>
      </c>
      <c r="G623" s="62"/>
      <c r="H623" s="62"/>
      <c r="I623" s="62"/>
      <c r="J623" s="62"/>
      <c r="K623" s="62"/>
      <c r="L623" s="62"/>
      <c r="M623" s="62"/>
      <c r="N623" s="62"/>
      <c r="O623" s="62"/>
      <c r="P623" s="62"/>
      <c r="Q623" s="62"/>
    </row>
    <row r="624" spans="1:17" ht="25.5">
      <c r="A624" s="58">
        <v>606</v>
      </c>
      <c r="B624" s="59" t="s">
        <v>623</v>
      </c>
      <c r="C624" s="60" t="s">
        <v>1121</v>
      </c>
      <c r="D624" s="59"/>
      <c r="E624" s="61" t="s">
        <v>57</v>
      </c>
      <c r="F624" s="62">
        <v>1</v>
      </c>
      <c r="G624" s="62"/>
      <c r="H624" s="62"/>
      <c r="I624" s="62"/>
      <c r="J624" s="62"/>
      <c r="K624" s="62"/>
      <c r="L624" s="62"/>
      <c r="M624" s="62"/>
      <c r="N624" s="62"/>
      <c r="O624" s="62"/>
      <c r="P624" s="62"/>
      <c r="Q624" s="62"/>
    </row>
    <row r="625" spans="1:17">
      <c r="A625" s="58">
        <v>607</v>
      </c>
      <c r="B625" s="59" t="s">
        <v>623</v>
      </c>
      <c r="C625" s="60" t="s">
        <v>840</v>
      </c>
      <c r="D625" s="59"/>
      <c r="E625" s="61" t="s">
        <v>57</v>
      </c>
      <c r="F625" s="62">
        <v>4</v>
      </c>
      <c r="G625" s="62"/>
      <c r="H625" s="62"/>
      <c r="I625" s="62"/>
      <c r="J625" s="62"/>
      <c r="K625" s="62"/>
      <c r="L625" s="62"/>
      <c r="M625" s="62"/>
      <c r="N625" s="62"/>
      <c r="O625" s="62"/>
      <c r="P625" s="62"/>
      <c r="Q625" s="62"/>
    </row>
    <row r="626" spans="1:17">
      <c r="A626" s="58">
        <v>608</v>
      </c>
      <c r="B626" s="59" t="s">
        <v>623</v>
      </c>
      <c r="C626" s="60" t="s">
        <v>1122</v>
      </c>
      <c r="D626" s="59"/>
      <c r="E626" s="61" t="s">
        <v>57</v>
      </c>
      <c r="F626" s="62">
        <v>1</v>
      </c>
      <c r="G626" s="62"/>
      <c r="H626" s="62"/>
      <c r="I626" s="62"/>
      <c r="J626" s="62"/>
      <c r="K626" s="62"/>
      <c r="L626" s="62"/>
      <c r="M626" s="62"/>
      <c r="N626" s="62"/>
      <c r="O626" s="62"/>
      <c r="P626" s="62"/>
      <c r="Q626" s="62"/>
    </row>
    <row r="627" spans="1:17">
      <c r="A627" s="58">
        <v>609</v>
      </c>
      <c r="B627" s="59" t="s">
        <v>623</v>
      </c>
      <c r="C627" s="60" t="s">
        <v>1123</v>
      </c>
      <c r="D627" s="59"/>
      <c r="E627" s="61" t="s">
        <v>57</v>
      </c>
      <c r="F627" s="62">
        <v>2</v>
      </c>
      <c r="G627" s="62"/>
      <c r="H627" s="62"/>
      <c r="I627" s="62"/>
      <c r="J627" s="62"/>
      <c r="K627" s="62"/>
      <c r="L627" s="62"/>
      <c r="M627" s="62"/>
      <c r="N627" s="62"/>
      <c r="O627" s="62"/>
      <c r="P627" s="62"/>
      <c r="Q627" s="62"/>
    </row>
    <row r="628" spans="1:17">
      <c r="A628" s="58">
        <v>610</v>
      </c>
      <c r="B628" s="59" t="s">
        <v>623</v>
      </c>
      <c r="C628" s="60" t="s">
        <v>844</v>
      </c>
      <c r="D628" s="59"/>
      <c r="E628" s="61" t="s">
        <v>57</v>
      </c>
      <c r="F628" s="62">
        <v>2</v>
      </c>
      <c r="G628" s="62"/>
      <c r="H628" s="62"/>
      <c r="I628" s="62"/>
      <c r="J628" s="62"/>
      <c r="K628" s="62"/>
      <c r="L628" s="62"/>
      <c r="M628" s="62"/>
      <c r="N628" s="62"/>
      <c r="O628" s="62"/>
      <c r="P628" s="62"/>
      <c r="Q628" s="62"/>
    </row>
    <row r="629" spans="1:17">
      <c r="A629" s="58">
        <v>611</v>
      </c>
      <c r="B629" s="59" t="s">
        <v>623</v>
      </c>
      <c r="C629" s="60" t="s">
        <v>1124</v>
      </c>
      <c r="D629" s="59"/>
      <c r="E629" s="61" t="s">
        <v>57</v>
      </c>
      <c r="F629" s="62">
        <v>1</v>
      </c>
      <c r="G629" s="62"/>
      <c r="H629" s="62"/>
      <c r="I629" s="62"/>
      <c r="J629" s="62"/>
      <c r="K629" s="62"/>
      <c r="L629" s="62"/>
      <c r="M629" s="62"/>
      <c r="N629" s="62"/>
      <c r="O629" s="62"/>
      <c r="P629" s="62"/>
      <c r="Q629" s="62"/>
    </row>
    <row r="630" spans="1:17" ht="25.5">
      <c r="A630" s="58">
        <v>612</v>
      </c>
      <c r="B630" s="59" t="s">
        <v>623</v>
      </c>
      <c r="C630" s="60" t="s">
        <v>1125</v>
      </c>
      <c r="D630" s="59"/>
      <c r="E630" s="61" t="s">
        <v>57</v>
      </c>
      <c r="F630" s="62">
        <v>1</v>
      </c>
      <c r="G630" s="62"/>
      <c r="H630" s="62"/>
      <c r="I630" s="62"/>
      <c r="J630" s="62"/>
      <c r="K630" s="62"/>
      <c r="L630" s="62"/>
      <c r="M630" s="62"/>
      <c r="N630" s="62"/>
      <c r="O630" s="62"/>
      <c r="P630" s="62"/>
      <c r="Q630" s="62"/>
    </row>
    <row r="631" spans="1:17" ht="25.5">
      <c r="A631" s="58">
        <v>613</v>
      </c>
      <c r="B631" s="59" t="s">
        <v>623</v>
      </c>
      <c r="C631" s="60" t="s">
        <v>850</v>
      </c>
      <c r="D631" s="59"/>
      <c r="E631" s="61" t="s">
        <v>57</v>
      </c>
      <c r="F631" s="62">
        <v>14</v>
      </c>
      <c r="G631" s="62"/>
      <c r="H631" s="62"/>
      <c r="I631" s="62"/>
      <c r="J631" s="62"/>
      <c r="K631" s="62"/>
      <c r="L631" s="62"/>
      <c r="M631" s="62"/>
      <c r="N631" s="62"/>
      <c r="O631" s="62"/>
      <c r="P631" s="62"/>
      <c r="Q631" s="62"/>
    </row>
    <row r="632" spans="1:17" ht="25.5">
      <c r="A632" s="58">
        <v>614</v>
      </c>
      <c r="B632" s="59" t="s">
        <v>623</v>
      </c>
      <c r="C632" s="60" t="s">
        <v>851</v>
      </c>
      <c r="D632" s="59"/>
      <c r="E632" s="61" t="s">
        <v>57</v>
      </c>
      <c r="F632" s="62">
        <v>30</v>
      </c>
      <c r="G632" s="62"/>
      <c r="H632" s="62"/>
      <c r="I632" s="62"/>
      <c r="J632" s="62"/>
      <c r="K632" s="62"/>
      <c r="L632" s="62"/>
      <c r="M632" s="62"/>
      <c r="N632" s="62"/>
      <c r="O632" s="62"/>
      <c r="P632" s="62"/>
      <c r="Q632" s="62"/>
    </row>
    <row r="633" spans="1:17" ht="25.5">
      <c r="A633" s="58">
        <v>615</v>
      </c>
      <c r="B633" s="59" t="s">
        <v>623</v>
      </c>
      <c r="C633" s="60" t="s">
        <v>852</v>
      </c>
      <c r="D633" s="59"/>
      <c r="E633" s="61" t="s">
        <v>57</v>
      </c>
      <c r="F633" s="62">
        <v>13</v>
      </c>
      <c r="G633" s="62"/>
      <c r="H633" s="62"/>
      <c r="I633" s="62"/>
      <c r="J633" s="62"/>
      <c r="K633" s="62"/>
      <c r="L633" s="62"/>
      <c r="M633" s="62"/>
      <c r="N633" s="62"/>
      <c r="O633" s="62"/>
      <c r="P633" s="62"/>
      <c r="Q633" s="62"/>
    </row>
    <row r="634" spans="1:17" ht="25.5">
      <c r="A634" s="58">
        <v>616</v>
      </c>
      <c r="B634" s="59" t="s">
        <v>623</v>
      </c>
      <c r="C634" s="60" t="s">
        <v>1126</v>
      </c>
      <c r="D634" s="59"/>
      <c r="E634" s="61" t="s">
        <v>57</v>
      </c>
      <c r="F634" s="62">
        <v>2</v>
      </c>
      <c r="G634" s="62"/>
      <c r="H634" s="62"/>
      <c r="I634" s="62"/>
      <c r="J634" s="62"/>
      <c r="K634" s="62"/>
      <c r="L634" s="62"/>
      <c r="M634" s="62"/>
      <c r="N634" s="62"/>
      <c r="O634" s="62"/>
      <c r="P634" s="62"/>
      <c r="Q634" s="62"/>
    </row>
    <row r="635" spans="1:17" ht="25.5">
      <c r="A635" s="58">
        <v>617</v>
      </c>
      <c r="B635" s="59" t="s">
        <v>623</v>
      </c>
      <c r="C635" s="60" t="s">
        <v>853</v>
      </c>
      <c r="D635" s="59"/>
      <c r="E635" s="61" t="s">
        <v>57</v>
      </c>
      <c r="F635" s="62">
        <v>13</v>
      </c>
      <c r="G635" s="62"/>
      <c r="H635" s="62"/>
      <c r="I635" s="62"/>
      <c r="J635" s="62"/>
      <c r="K635" s="62"/>
      <c r="L635" s="62"/>
      <c r="M635" s="62"/>
      <c r="N635" s="62"/>
      <c r="O635" s="62"/>
      <c r="P635" s="62"/>
      <c r="Q635" s="62"/>
    </row>
    <row r="636" spans="1:17" ht="25.5">
      <c r="A636" s="58">
        <v>618</v>
      </c>
      <c r="B636" s="59" t="s">
        <v>623</v>
      </c>
      <c r="C636" s="60" t="s">
        <v>855</v>
      </c>
      <c r="D636" s="59"/>
      <c r="E636" s="61" t="s">
        <v>57</v>
      </c>
      <c r="F636" s="62">
        <v>15</v>
      </c>
      <c r="G636" s="62"/>
      <c r="H636" s="62"/>
      <c r="I636" s="62"/>
      <c r="J636" s="62"/>
      <c r="K636" s="62"/>
      <c r="L636" s="62"/>
      <c r="M636" s="62"/>
      <c r="N636" s="62"/>
      <c r="O636" s="62"/>
      <c r="P636" s="62"/>
      <c r="Q636" s="62"/>
    </row>
    <row r="637" spans="1:17" ht="25.5">
      <c r="A637" s="58">
        <v>619</v>
      </c>
      <c r="B637" s="59" t="s">
        <v>623</v>
      </c>
      <c r="C637" s="60" t="s">
        <v>1127</v>
      </c>
      <c r="D637" s="59"/>
      <c r="E637" s="61" t="s">
        <v>57</v>
      </c>
      <c r="F637" s="62">
        <v>5</v>
      </c>
      <c r="G637" s="62"/>
      <c r="H637" s="62"/>
      <c r="I637" s="62"/>
      <c r="J637" s="62"/>
      <c r="K637" s="62"/>
      <c r="L637" s="62"/>
      <c r="M637" s="62"/>
      <c r="N637" s="62"/>
      <c r="O637" s="62"/>
      <c r="P637" s="62"/>
      <c r="Q637" s="62"/>
    </row>
    <row r="638" spans="1:17" ht="25.5">
      <c r="A638" s="58">
        <v>620</v>
      </c>
      <c r="B638" s="59" t="s">
        <v>623</v>
      </c>
      <c r="C638" s="60" t="s">
        <v>986</v>
      </c>
      <c r="D638" s="59"/>
      <c r="E638" s="61" t="s">
        <v>57</v>
      </c>
      <c r="F638" s="62">
        <v>5</v>
      </c>
      <c r="G638" s="62"/>
      <c r="H638" s="62"/>
      <c r="I638" s="62"/>
      <c r="J638" s="62"/>
      <c r="K638" s="62"/>
      <c r="L638" s="62"/>
      <c r="M638" s="62"/>
      <c r="N638" s="62"/>
      <c r="O638" s="62"/>
      <c r="P638" s="62"/>
      <c r="Q638" s="62"/>
    </row>
    <row r="639" spans="1:17">
      <c r="A639" s="58">
        <v>621</v>
      </c>
      <c r="B639" s="59" t="s">
        <v>623</v>
      </c>
      <c r="C639" s="60" t="s">
        <v>856</v>
      </c>
      <c r="D639" s="59"/>
      <c r="E639" s="61" t="s">
        <v>57</v>
      </c>
      <c r="F639" s="62">
        <v>48</v>
      </c>
      <c r="G639" s="62"/>
      <c r="H639" s="62"/>
      <c r="I639" s="62"/>
      <c r="J639" s="62"/>
      <c r="K639" s="62"/>
      <c r="L639" s="62"/>
      <c r="M639" s="62"/>
      <c r="N639" s="62"/>
      <c r="O639" s="62"/>
      <c r="P639" s="62"/>
      <c r="Q639" s="62"/>
    </row>
    <row r="640" spans="1:17">
      <c r="A640" s="58">
        <v>622</v>
      </c>
      <c r="B640" s="59" t="s">
        <v>623</v>
      </c>
      <c r="C640" s="60" t="s">
        <v>857</v>
      </c>
      <c r="D640" s="59"/>
      <c r="E640" s="61" t="s">
        <v>57</v>
      </c>
      <c r="F640" s="62">
        <v>16</v>
      </c>
      <c r="G640" s="62"/>
      <c r="H640" s="62"/>
      <c r="I640" s="62"/>
      <c r="J640" s="62"/>
      <c r="K640" s="62"/>
      <c r="L640" s="62"/>
      <c r="M640" s="62"/>
      <c r="N640" s="62"/>
      <c r="O640" s="62"/>
      <c r="P640" s="62"/>
      <c r="Q640" s="62"/>
    </row>
    <row r="641" spans="1:17">
      <c r="A641" s="58">
        <v>623</v>
      </c>
      <c r="B641" s="59" t="s">
        <v>623</v>
      </c>
      <c r="C641" s="60" t="s">
        <v>858</v>
      </c>
      <c r="D641" s="59"/>
      <c r="E641" s="61" t="s">
        <v>57</v>
      </c>
      <c r="F641" s="62">
        <v>13</v>
      </c>
      <c r="G641" s="62"/>
      <c r="H641" s="62"/>
      <c r="I641" s="62"/>
      <c r="J641" s="62"/>
      <c r="K641" s="62"/>
      <c r="L641" s="62"/>
      <c r="M641" s="62"/>
      <c r="N641" s="62"/>
      <c r="O641" s="62"/>
      <c r="P641" s="62"/>
      <c r="Q641" s="62"/>
    </row>
    <row r="642" spans="1:17">
      <c r="A642" s="58">
        <v>624</v>
      </c>
      <c r="B642" s="59" t="s">
        <v>623</v>
      </c>
      <c r="C642" s="60" t="s">
        <v>859</v>
      </c>
      <c r="D642" s="59"/>
      <c r="E642" s="61" t="s">
        <v>57</v>
      </c>
      <c r="F642" s="62">
        <v>15</v>
      </c>
      <c r="G642" s="62"/>
      <c r="H642" s="62"/>
      <c r="I642" s="62"/>
      <c r="J642" s="62"/>
      <c r="K642" s="62"/>
      <c r="L642" s="62"/>
      <c r="M642" s="62"/>
      <c r="N642" s="62"/>
      <c r="O642" s="62"/>
      <c r="P642" s="62"/>
      <c r="Q642" s="62"/>
    </row>
    <row r="643" spans="1:17">
      <c r="A643" s="58">
        <v>625</v>
      </c>
      <c r="B643" s="59" t="s">
        <v>623</v>
      </c>
      <c r="C643" s="60" t="s">
        <v>989</v>
      </c>
      <c r="D643" s="59"/>
      <c r="E643" s="61" t="s">
        <v>57</v>
      </c>
      <c r="F643" s="62">
        <v>5</v>
      </c>
      <c r="G643" s="62"/>
      <c r="H643" s="62"/>
      <c r="I643" s="62"/>
      <c r="J643" s="62"/>
      <c r="K643" s="62"/>
      <c r="L643" s="62"/>
      <c r="M643" s="62"/>
      <c r="N643" s="62"/>
      <c r="O643" s="62"/>
      <c r="P643" s="62"/>
      <c r="Q643" s="62"/>
    </row>
    <row r="644" spans="1:17">
      <c r="A644" s="58">
        <v>626</v>
      </c>
      <c r="B644" s="59" t="s">
        <v>623</v>
      </c>
      <c r="C644" s="60" t="s">
        <v>1128</v>
      </c>
      <c r="D644" s="59"/>
      <c r="E644" s="61" t="s">
        <v>57</v>
      </c>
      <c r="F644" s="62">
        <v>2</v>
      </c>
      <c r="G644" s="62"/>
      <c r="H644" s="62"/>
      <c r="I644" s="62"/>
      <c r="J644" s="62"/>
      <c r="K644" s="62"/>
      <c r="L644" s="62"/>
      <c r="M644" s="62"/>
      <c r="N644" s="62"/>
      <c r="O644" s="62"/>
      <c r="P644" s="62"/>
      <c r="Q644" s="62"/>
    </row>
    <row r="645" spans="1:17">
      <c r="A645" s="58">
        <v>627</v>
      </c>
      <c r="B645" s="59" t="s">
        <v>623</v>
      </c>
      <c r="C645" s="60" t="s">
        <v>861</v>
      </c>
      <c r="D645" s="59"/>
      <c r="E645" s="61" t="s">
        <v>57</v>
      </c>
      <c r="F645" s="62">
        <v>6</v>
      </c>
      <c r="G645" s="62"/>
      <c r="H645" s="62"/>
      <c r="I645" s="62"/>
      <c r="J645" s="62"/>
      <c r="K645" s="62"/>
      <c r="L645" s="62"/>
      <c r="M645" s="62"/>
      <c r="N645" s="62"/>
      <c r="O645" s="62"/>
      <c r="P645" s="62"/>
      <c r="Q645" s="62"/>
    </row>
    <row r="646" spans="1:17">
      <c r="A646" s="58">
        <v>628</v>
      </c>
      <c r="B646" s="59" t="s">
        <v>623</v>
      </c>
      <c r="C646" s="60" t="s">
        <v>1129</v>
      </c>
      <c r="D646" s="59"/>
      <c r="E646" s="61" t="s">
        <v>57</v>
      </c>
      <c r="F646" s="62">
        <v>1</v>
      </c>
      <c r="G646" s="62"/>
      <c r="H646" s="62"/>
      <c r="I646" s="62"/>
      <c r="J646" s="62"/>
      <c r="K646" s="62"/>
      <c r="L646" s="62"/>
      <c r="M646" s="62"/>
      <c r="N646" s="62"/>
      <c r="O646" s="62"/>
      <c r="P646" s="62"/>
      <c r="Q646" s="62"/>
    </row>
    <row r="647" spans="1:17">
      <c r="A647" s="58">
        <v>629</v>
      </c>
      <c r="B647" s="59" t="s">
        <v>623</v>
      </c>
      <c r="C647" s="60" t="s">
        <v>1130</v>
      </c>
      <c r="D647" s="59"/>
      <c r="E647" s="61" t="s">
        <v>57</v>
      </c>
      <c r="F647" s="62">
        <v>1</v>
      </c>
      <c r="G647" s="62"/>
      <c r="H647" s="62"/>
      <c r="I647" s="62"/>
      <c r="J647" s="62"/>
      <c r="K647" s="62"/>
      <c r="L647" s="62"/>
      <c r="M647" s="62"/>
      <c r="N647" s="62"/>
      <c r="O647" s="62"/>
      <c r="P647" s="62"/>
      <c r="Q647" s="62"/>
    </row>
    <row r="648" spans="1:17">
      <c r="A648" s="58">
        <v>630</v>
      </c>
      <c r="B648" s="59" t="s">
        <v>623</v>
      </c>
      <c r="C648" s="60" t="s">
        <v>864</v>
      </c>
      <c r="D648" s="59"/>
      <c r="E648" s="61" t="s">
        <v>57</v>
      </c>
      <c r="F648" s="62">
        <v>4</v>
      </c>
      <c r="G648" s="62"/>
      <c r="H648" s="62"/>
      <c r="I648" s="62"/>
      <c r="J648" s="62"/>
      <c r="K648" s="62"/>
      <c r="L648" s="62"/>
      <c r="M648" s="62"/>
      <c r="N648" s="62"/>
      <c r="O648" s="62"/>
      <c r="P648" s="62"/>
      <c r="Q648" s="62"/>
    </row>
    <row r="649" spans="1:17">
      <c r="A649" s="58">
        <v>631</v>
      </c>
      <c r="B649" s="59" t="s">
        <v>623</v>
      </c>
      <c r="C649" s="60" t="s">
        <v>865</v>
      </c>
      <c r="D649" s="59"/>
      <c r="E649" s="61" t="s">
        <v>57</v>
      </c>
      <c r="F649" s="62">
        <v>4</v>
      </c>
      <c r="G649" s="62"/>
      <c r="H649" s="62"/>
      <c r="I649" s="62"/>
      <c r="J649" s="62"/>
      <c r="K649" s="62"/>
      <c r="L649" s="62"/>
      <c r="M649" s="62"/>
      <c r="N649" s="62"/>
      <c r="O649" s="62"/>
      <c r="P649" s="62"/>
      <c r="Q649" s="62"/>
    </row>
    <row r="650" spans="1:17">
      <c r="A650" s="58">
        <v>632</v>
      </c>
      <c r="B650" s="59" t="s">
        <v>623</v>
      </c>
      <c r="C650" s="60" t="s">
        <v>1098</v>
      </c>
      <c r="D650" s="59"/>
      <c r="E650" s="61" t="s">
        <v>57</v>
      </c>
      <c r="F650" s="62">
        <v>2</v>
      </c>
      <c r="G650" s="62"/>
      <c r="H650" s="62"/>
      <c r="I650" s="62"/>
      <c r="J650" s="62"/>
      <c r="K650" s="62"/>
      <c r="L650" s="62"/>
      <c r="M650" s="62"/>
      <c r="N650" s="62"/>
      <c r="O650" s="62"/>
      <c r="P650" s="62"/>
      <c r="Q650" s="62"/>
    </row>
    <row r="651" spans="1:17">
      <c r="A651" s="58">
        <v>633</v>
      </c>
      <c r="B651" s="59" t="s">
        <v>623</v>
      </c>
      <c r="C651" s="60" t="s">
        <v>866</v>
      </c>
      <c r="D651" s="59"/>
      <c r="E651" s="61" t="s">
        <v>57</v>
      </c>
      <c r="F651" s="62">
        <v>7</v>
      </c>
      <c r="G651" s="62"/>
      <c r="H651" s="62"/>
      <c r="I651" s="62"/>
      <c r="J651" s="62"/>
      <c r="K651" s="62"/>
      <c r="L651" s="62"/>
      <c r="M651" s="62"/>
      <c r="N651" s="62"/>
      <c r="O651" s="62"/>
      <c r="P651" s="62"/>
      <c r="Q651" s="62"/>
    </row>
    <row r="652" spans="1:17">
      <c r="A652" s="58">
        <v>634</v>
      </c>
      <c r="B652" s="59" t="s">
        <v>623</v>
      </c>
      <c r="C652" s="60" t="s">
        <v>867</v>
      </c>
      <c r="D652" s="59"/>
      <c r="E652" s="61" t="s">
        <v>57</v>
      </c>
      <c r="F652" s="62">
        <v>17</v>
      </c>
      <c r="G652" s="62"/>
      <c r="H652" s="62"/>
      <c r="I652" s="62"/>
      <c r="J652" s="62"/>
      <c r="K652" s="62"/>
      <c r="L652" s="62"/>
      <c r="M652" s="62"/>
      <c r="N652" s="62"/>
      <c r="O652" s="62"/>
      <c r="P652" s="62"/>
      <c r="Q652" s="62"/>
    </row>
    <row r="653" spans="1:17">
      <c r="A653" s="58">
        <v>635</v>
      </c>
      <c r="B653" s="59" t="s">
        <v>623</v>
      </c>
      <c r="C653" s="60" t="s">
        <v>868</v>
      </c>
      <c r="D653" s="59"/>
      <c r="E653" s="61" t="s">
        <v>57</v>
      </c>
      <c r="F653" s="62">
        <v>16</v>
      </c>
      <c r="G653" s="62"/>
      <c r="H653" s="62"/>
      <c r="I653" s="62"/>
      <c r="J653" s="62"/>
      <c r="K653" s="62"/>
      <c r="L653" s="62"/>
      <c r="M653" s="62"/>
      <c r="N653" s="62"/>
      <c r="O653" s="62"/>
      <c r="P653" s="62"/>
      <c r="Q653" s="62"/>
    </row>
    <row r="654" spans="1:17">
      <c r="A654" s="58">
        <v>636</v>
      </c>
      <c r="B654" s="59" t="s">
        <v>623</v>
      </c>
      <c r="C654" s="60" t="s">
        <v>991</v>
      </c>
      <c r="D654" s="59"/>
      <c r="E654" s="61" t="s">
        <v>57</v>
      </c>
      <c r="F654" s="62">
        <v>5</v>
      </c>
      <c r="G654" s="62"/>
      <c r="H654" s="62"/>
      <c r="I654" s="62"/>
      <c r="J654" s="62"/>
      <c r="K654" s="62"/>
      <c r="L654" s="62"/>
      <c r="M654" s="62"/>
      <c r="N654" s="62"/>
      <c r="O654" s="62"/>
      <c r="P654" s="62"/>
      <c r="Q654" s="62"/>
    </row>
    <row r="655" spans="1:17">
      <c r="A655" s="58">
        <v>637</v>
      </c>
      <c r="B655" s="59" t="s">
        <v>623</v>
      </c>
      <c r="C655" s="60" t="s">
        <v>869</v>
      </c>
      <c r="D655" s="59"/>
      <c r="E655" s="61" t="s">
        <v>57</v>
      </c>
      <c r="F655" s="62">
        <v>22</v>
      </c>
      <c r="G655" s="62"/>
      <c r="H655" s="62"/>
      <c r="I655" s="62"/>
      <c r="J655" s="62"/>
      <c r="K655" s="62"/>
      <c r="L655" s="62"/>
      <c r="M655" s="62"/>
      <c r="N655" s="62"/>
      <c r="O655" s="62"/>
      <c r="P655" s="62"/>
      <c r="Q655" s="62"/>
    </row>
    <row r="656" spans="1:17">
      <c r="A656" s="58">
        <v>638</v>
      </c>
      <c r="B656" s="59" t="s">
        <v>623</v>
      </c>
      <c r="C656" s="60" t="s">
        <v>870</v>
      </c>
      <c r="D656" s="59"/>
      <c r="E656" s="61" t="s">
        <v>57</v>
      </c>
      <c r="F656" s="62">
        <v>15</v>
      </c>
      <c r="G656" s="62"/>
      <c r="H656" s="62"/>
      <c r="I656" s="62"/>
      <c r="J656" s="62"/>
      <c r="K656" s="62"/>
      <c r="L656" s="62"/>
      <c r="M656" s="62"/>
      <c r="N656" s="62"/>
      <c r="O656" s="62"/>
      <c r="P656" s="62"/>
      <c r="Q656" s="62"/>
    </row>
    <row r="657" spans="1:17">
      <c r="A657" s="58">
        <v>639</v>
      </c>
      <c r="B657" s="59" t="s">
        <v>623</v>
      </c>
      <c r="C657" s="60" t="s">
        <v>871</v>
      </c>
      <c r="D657" s="59"/>
      <c r="E657" s="61" t="s">
        <v>57</v>
      </c>
      <c r="F657" s="62">
        <v>33</v>
      </c>
      <c r="G657" s="62"/>
      <c r="H657" s="62"/>
      <c r="I657" s="62"/>
      <c r="J657" s="62"/>
      <c r="K657" s="62"/>
      <c r="L657" s="62"/>
      <c r="M657" s="62"/>
      <c r="N657" s="62"/>
      <c r="O657" s="62"/>
      <c r="P657" s="62"/>
      <c r="Q657" s="62"/>
    </row>
    <row r="658" spans="1:17">
      <c r="A658" s="58">
        <v>640</v>
      </c>
      <c r="B658" s="59" t="s">
        <v>623</v>
      </c>
      <c r="C658" s="60" t="s">
        <v>872</v>
      </c>
      <c r="D658" s="59"/>
      <c r="E658" s="61" t="s">
        <v>57</v>
      </c>
      <c r="F658" s="62">
        <v>3</v>
      </c>
      <c r="G658" s="62"/>
      <c r="H658" s="62"/>
      <c r="I658" s="62"/>
      <c r="J658" s="62"/>
      <c r="K658" s="62"/>
      <c r="L658" s="62"/>
      <c r="M658" s="62"/>
      <c r="N658" s="62"/>
      <c r="O658" s="62"/>
      <c r="P658" s="62"/>
      <c r="Q658" s="62"/>
    </row>
    <row r="659" spans="1:17">
      <c r="A659" s="58">
        <v>641</v>
      </c>
      <c r="B659" s="59" t="s">
        <v>623</v>
      </c>
      <c r="C659" s="60" t="s">
        <v>873</v>
      </c>
      <c r="D659" s="59"/>
      <c r="E659" s="61" t="s">
        <v>57</v>
      </c>
      <c r="F659" s="62">
        <v>10</v>
      </c>
      <c r="G659" s="62"/>
      <c r="H659" s="62"/>
      <c r="I659" s="62"/>
      <c r="J659" s="62"/>
      <c r="K659" s="62"/>
      <c r="L659" s="62"/>
      <c r="M659" s="62"/>
      <c r="N659" s="62"/>
      <c r="O659" s="62"/>
      <c r="P659" s="62"/>
      <c r="Q659" s="62"/>
    </row>
    <row r="660" spans="1:17">
      <c r="A660" s="58">
        <v>642</v>
      </c>
      <c r="B660" s="59" t="s">
        <v>623</v>
      </c>
      <c r="C660" s="60" t="s">
        <v>874</v>
      </c>
      <c r="D660" s="59"/>
      <c r="E660" s="61" t="s">
        <v>57</v>
      </c>
      <c r="F660" s="62">
        <v>6</v>
      </c>
      <c r="G660" s="62"/>
      <c r="H660" s="62"/>
      <c r="I660" s="62"/>
      <c r="J660" s="62"/>
      <c r="K660" s="62"/>
      <c r="L660" s="62"/>
      <c r="M660" s="62"/>
      <c r="N660" s="62"/>
      <c r="O660" s="62"/>
      <c r="P660" s="62"/>
      <c r="Q660" s="62"/>
    </row>
    <row r="661" spans="1:17">
      <c r="A661" s="58">
        <v>643</v>
      </c>
      <c r="B661" s="59" t="s">
        <v>623</v>
      </c>
      <c r="C661" s="60" t="s">
        <v>875</v>
      </c>
      <c r="D661" s="59"/>
      <c r="E661" s="61" t="s">
        <v>57</v>
      </c>
      <c r="F661" s="62">
        <v>29</v>
      </c>
      <c r="G661" s="62"/>
      <c r="H661" s="62"/>
      <c r="I661" s="62"/>
      <c r="J661" s="62"/>
      <c r="K661" s="62"/>
      <c r="L661" s="62"/>
      <c r="M661" s="62"/>
      <c r="N661" s="62"/>
      <c r="O661" s="62"/>
      <c r="P661" s="62"/>
      <c r="Q661" s="62"/>
    </row>
    <row r="662" spans="1:17">
      <c r="A662" s="58">
        <v>644</v>
      </c>
      <c r="B662" s="59" t="s">
        <v>623</v>
      </c>
      <c r="C662" s="60" t="s">
        <v>876</v>
      </c>
      <c r="D662" s="59"/>
      <c r="E662" s="61" t="s">
        <v>57</v>
      </c>
      <c r="F662" s="62">
        <v>2</v>
      </c>
      <c r="G662" s="62"/>
      <c r="H662" s="62"/>
      <c r="I662" s="62"/>
      <c r="J662" s="62"/>
      <c r="K662" s="62"/>
      <c r="L662" s="62"/>
      <c r="M662" s="62"/>
      <c r="N662" s="62"/>
      <c r="O662" s="62"/>
      <c r="P662" s="62"/>
      <c r="Q662" s="62"/>
    </row>
    <row r="663" spans="1:17">
      <c r="A663" s="58">
        <v>645</v>
      </c>
      <c r="B663" s="59" t="s">
        <v>623</v>
      </c>
      <c r="C663" s="60" t="s">
        <v>877</v>
      </c>
      <c r="D663" s="59"/>
      <c r="E663" s="61" t="s">
        <v>57</v>
      </c>
      <c r="F663" s="62">
        <v>6</v>
      </c>
      <c r="G663" s="62"/>
      <c r="H663" s="62"/>
      <c r="I663" s="62"/>
      <c r="J663" s="62"/>
      <c r="K663" s="62"/>
      <c r="L663" s="62"/>
      <c r="M663" s="62"/>
      <c r="N663" s="62"/>
      <c r="O663" s="62"/>
      <c r="P663" s="62"/>
      <c r="Q663" s="62"/>
    </row>
    <row r="664" spans="1:17">
      <c r="A664" s="58">
        <v>646</v>
      </c>
      <c r="B664" s="59" t="s">
        <v>623</v>
      </c>
      <c r="C664" s="60" t="s">
        <v>992</v>
      </c>
      <c r="D664" s="59"/>
      <c r="E664" s="61" t="s">
        <v>57</v>
      </c>
      <c r="F664" s="62">
        <v>5</v>
      </c>
      <c r="G664" s="62"/>
      <c r="H664" s="62"/>
      <c r="I664" s="62"/>
      <c r="J664" s="62"/>
      <c r="K664" s="62"/>
      <c r="L664" s="62"/>
      <c r="M664" s="62"/>
      <c r="N664" s="62"/>
      <c r="O664" s="62"/>
      <c r="P664" s="62"/>
      <c r="Q664" s="62"/>
    </row>
    <row r="665" spans="1:17">
      <c r="A665" s="58">
        <v>647</v>
      </c>
      <c r="B665" s="59" t="s">
        <v>623</v>
      </c>
      <c r="C665" s="60" t="s">
        <v>878</v>
      </c>
      <c r="D665" s="59"/>
      <c r="E665" s="61" t="s">
        <v>57</v>
      </c>
      <c r="F665" s="62">
        <v>6</v>
      </c>
      <c r="G665" s="62"/>
      <c r="H665" s="62"/>
      <c r="I665" s="62"/>
      <c r="J665" s="62"/>
      <c r="K665" s="62"/>
      <c r="L665" s="62"/>
      <c r="M665" s="62"/>
      <c r="N665" s="62"/>
      <c r="O665" s="62"/>
      <c r="P665" s="62"/>
      <c r="Q665" s="62"/>
    </row>
    <row r="666" spans="1:17">
      <c r="A666" s="58">
        <v>648</v>
      </c>
      <c r="B666" s="59" t="s">
        <v>623</v>
      </c>
      <c r="C666" s="60" t="s">
        <v>1131</v>
      </c>
      <c r="D666" s="59"/>
      <c r="E666" s="61" t="s">
        <v>57</v>
      </c>
      <c r="F666" s="62">
        <v>1</v>
      </c>
      <c r="G666" s="62"/>
      <c r="H666" s="62"/>
      <c r="I666" s="62"/>
      <c r="J666" s="62"/>
      <c r="K666" s="62"/>
      <c r="L666" s="62"/>
      <c r="M666" s="62"/>
      <c r="N666" s="62"/>
      <c r="O666" s="62"/>
      <c r="P666" s="62"/>
      <c r="Q666" s="62"/>
    </row>
    <row r="667" spans="1:17" ht="25.5">
      <c r="A667" s="58">
        <v>649</v>
      </c>
      <c r="B667" s="59" t="s">
        <v>623</v>
      </c>
      <c r="C667" s="60" t="s">
        <v>879</v>
      </c>
      <c r="D667" s="59"/>
      <c r="E667" s="61" t="s">
        <v>57</v>
      </c>
      <c r="F667" s="62">
        <v>5</v>
      </c>
      <c r="G667" s="62"/>
      <c r="H667" s="62"/>
      <c r="I667" s="62"/>
      <c r="J667" s="62"/>
      <c r="K667" s="62"/>
      <c r="L667" s="62"/>
      <c r="M667" s="62"/>
      <c r="N667" s="62"/>
      <c r="O667" s="62"/>
      <c r="P667" s="62"/>
      <c r="Q667" s="62"/>
    </row>
    <row r="668" spans="1:17" ht="25.5">
      <c r="A668" s="58">
        <v>650</v>
      </c>
      <c r="B668" s="59" t="s">
        <v>623</v>
      </c>
      <c r="C668" s="60" t="s">
        <v>880</v>
      </c>
      <c r="D668" s="59"/>
      <c r="E668" s="61" t="s">
        <v>57</v>
      </c>
      <c r="F668" s="62">
        <v>7</v>
      </c>
      <c r="G668" s="62"/>
      <c r="H668" s="62"/>
      <c r="I668" s="62"/>
      <c r="J668" s="62"/>
      <c r="K668" s="62"/>
      <c r="L668" s="62"/>
      <c r="M668" s="62"/>
      <c r="N668" s="62"/>
      <c r="O668" s="62"/>
      <c r="P668" s="62"/>
      <c r="Q668" s="62"/>
    </row>
    <row r="669" spans="1:17" ht="25.5">
      <c r="A669" s="58">
        <v>651</v>
      </c>
      <c r="B669" s="59" t="s">
        <v>623</v>
      </c>
      <c r="C669" s="60" t="s">
        <v>881</v>
      </c>
      <c r="D669" s="59"/>
      <c r="E669" s="61" t="s">
        <v>57</v>
      </c>
      <c r="F669" s="62">
        <v>12</v>
      </c>
      <c r="G669" s="62"/>
      <c r="H669" s="62"/>
      <c r="I669" s="62"/>
      <c r="J669" s="62"/>
      <c r="K669" s="62"/>
      <c r="L669" s="62"/>
      <c r="M669" s="62"/>
      <c r="N669" s="62"/>
      <c r="O669" s="62"/>
      <c r="P669" s="62"/>
      <c r="Q669" s="62"/>
    </row>
    <row r="670" spans="1:17" ht="25.5">
      <c r="A670" s="58">
        <v>652</v>
      </c>
      <c r="B670" s="59" t="s">
        <v>623</v>
      </c>
      <c r="C670" s="60" t="s">
        <v>882</v>
      </c>
      <c r="D670" s="59"/>
      <c r="E670" s="61" t="s">
        <v>57</v>
      </c>
      <c r="F670" s="62">
        <v>9</v>
      </c>
      <c r="G670" s="62"/>
      <c r="H670" s="62"/>
      <c r="I670" s="62"/>
      <c r="J670" s="62"/>
      <c r="K670" s="62"/>
      <c r="L670" s="62"/>
      <c r="M670" s="62"/>
      <c r="N670" s="62"/>
      <c r="O670" s="62"/>
      <c r="P670" s="62"/>
      <c r="Q670" s="62"/>
    </row>
    <row r="671" spans="1:17">
      <c r="A671" s="58">
        <v>653</v>
      </c>
      <c r="B671" s="59" t="s">
        <v>623</v>
      </c>
      <c r="C671" s="60" t="s">
        <v>884</v>
      </c>
      <c r="D671" s="59"/>
      <c r="E671" s="61" t="s">
        <v>57</v>
      </c>
      <c r="F671" s="62">
        <v>2</v>
      </c>
      <c r="G671" s="62"/>
      <c r="H671" s="62"/>
      <c r="I671" s="62"/>
      <c r="J671" s="62"/>
      <c r="K671" s="62"/>
      <c r="L671" s="62"/>
      <c r="M671" s="62"/>
      <c r="N671" s="62"/>
      <c r="O671" s="62"/>
      <c r="P671" s="62"/>
      <c r="Q671" s="62"/>
    </row>
    <row r="672" spans="1:17">
      <c r="A672" s="58">
        <v>654</v>
      </c>
      <c r="B672" s="59" t="s">
        <v>623</v>
      </c>
      <c r="C672" s="60" t="s">
        <v>886</v>
      </c>
      <c r="D672" s="59"/>
      <c r="E672" s="61" t="s">
        <v>57</v>
      </c>
      <c r="F672" s="62">
        <v>2</v>
      </c>
      <c r="G672" s="62"/>
      <c r="H672" s="62"/>
      <c r="I672" s="62"/>
      <c r="J672" s="62"/>
      <c r="K672" s="62"/>
      <c r="L672" s="62"/>
      <c r="M672" s="62"/>
      <c r="N672" s="62"/>
      <c r="O672" s="62"/>
      <c r="P672" s="62"/>
      <c r="Q672" s="62"/>
    </row>
    <row r="673" spans="1:17">
      <c r="A673" s="58">
        <v>655</v>
      </c>
      <c r="B673" s="59" t="s">
        <v>623</v>
      </c>
      <c r="C673" s="60" t="s">
        <v>887</v>
      </c>
      <c r="D673" s="59"/>
      <c r="E673" s="61" t="s">
        <v>57</v>
      </c>
      <c r="F673" s="62">
        <v>2</v>
      </c>
      <c r="G673" s="62"/>
      <c r="H673" s="62"/>
      <c r="I673" s="62"/>
      <c r="J673" s="62"/>
      <c r="K673" s="62"/>
      <c r="L673" s="62"/>
      <c r="M673" s="62"/>
      <c r="N673" s="62"/>
      <c r="O673" s="62"/>
      <c r="P673" s="62"/>
      <c r="Q673" s="62"/>
    </row>
    <row r="674" spans="1:17">
      <c r="A674" s="58">
        <v>656</v>
      </c>
      <c r="B674" s="59" t="s">
        <v>623</v>
      </c>
      <c r="C674" s="60" t="s">
        <v>888</v>
      </c>
      <c r="D674" s="59"/>
      <c r="E674" s="61" t="s">
        <v>57</v>
      </c>
      <c r="F674" s="62">
        <v>7</v>
      </c>
      <c r="G674" s="62"/>
      <c r="H674" s="62"/>
      <c r="I674" s="62"/>
      <c r="J674" s="62"/>
      <c r="K674" s="62"/>
      <c r="L674" s="62"/>
      <c r="M674" s="62"/>
      <c r="N674" s="62"/>
      <c r="O674" s="62"/>
      <c r="P674" s="62"/>
      <c r="Q674" s="62"/>
    </row>
    <row r="675" spans="1:17">
      <c r="A675" s="58">
        <v>657</v>
      </c>
      <c r="B675" s="59" t="s">
        <v>623</v>
      </c>
      <c r="C675" s="60" t="s">
        <v>889</v>
      </c>
      <c r="D675" s="59"/>
      <c r="E675" s="61" t="s">
        <v>57</v>
      </c>
      <c r="F675" s="62">
        <v>4</v>
      </c>
      <c r="G675" s="62"/>
      <c r="H675" s="62"/>
      <c r="I675" s="62"/>
      <c r="J675" s="62"/>
      <c r="K675" s="62"/>
      <c r="L675" s="62"/>
      <c r="M675" s="62"/>
      <c r="N675" s="62"/>
      <c r="O675" s="62"/>
      <c r="P675" s="62"/>
      <c r="Q675" s="62"/>
    </row>
    <row r="676" spans="1:17">
      <c r="A676" s="58">
        <v>658</v>
      </c>
      <c r="B676" s="59" t="s">
        <v>623</v>
      </c>
      <c r="C676" s="60" t="s">
        <v>890</v>
      </c>
      <c r="D676" s="59"/>
      <c r="E676" s="61" t="s">
        <v>57</v>
      </c>
      <c r="F676" s="62">
        <v>3</v>
      </c>
      <c r="G676" s="62"/>
      <c r="H676" s="62"/>
      <c r="I676" s="62"/>
      <c r="J676" s="62"/>
      <c r="K676" s="62"/>
      <c r="L676" s="62"/>
      <c r="M676" s="62"/>
      <c r="N676" s="62"/>
      <c r="O676" s="62"/>
      <c r="P676" s="62"/>
      <c r="Q676" s="62"/>
    </row>
    <row r="677" spans="1:17">
      <c r="A677" s="58">
        <v>659</v>
      </c>
      <c r="B677" s="59" t="s">
        <v>623</v>
      </c>
      <c r="C677" s="60" t="s">
        <v>892</v>
      </c>
      <c r="D677" s="59"/>
      <c r="E677" s="61" t="s">
        <v>57</v>
      </c>
      <c r="F677" s="62">
        <v>4</v>
      </c>
      <c r="G677" s="62"/>
      <c r="H677" s="62"/>
      <c r="I677" s="62"/>
      <c r="J677" s="62"/>
      <c r="K677" s="62"/>
      <c r="L677" s="62"/>
      <c r="M677" s="62"/>
      <c r="N677" s="62"/>
      <c r="O677" s="62"/>
      <c r="P677" s="62"/>
      <c r="Q677" s="62"/>
    </row>
    <row r="678" spans="1:17">
      <c r="A678" s="58">
        <v>660</v>
      </c>
      <c r="B678" s="59" t="s">
        <v>623</v>
      </c>
      <c r="C678" s="60" t="s">
        <v>893</v>
      </c>
      <c r="D678" s="59"/>
      <c r="E678" s="61" t="s">
        <v>57</v>
      </c>
      <c r="F678" s="62">
        <v>2</v>
      </c>
      <c r="G678" s="62"/>
      <c r="H678" s="62"/>
      <c r="I678" s="62"/>
      <c r="J678" s="62"/>
      <c r="K678" s="62"/>
      <c r="L678" s="62"/>
      <c r="M678" s="62"/>
      <c r="N678" s="62"/>
      <c r="O678" s="62"/>
      <c r="P678" s="62"/>
      <c r="Q678" s="62"/>
    </row>
    <row r="679" spans="1:17">
      <c r="A679" s="58">
        <v>661</v>
      </c>
      <c r="B679" s="59" t="s">
        <v>623</v>
      </c>
      <c r="C679" s="60" t="s">
        <v>894</v>
      </c>
      <c r="D679" s="59"/>
      <c r="E679" s="61" t="s">
        <v>57</v>
      </c>
      <c r="F679" s="62">
        <v>4</v>
      </c>
      <c r="G679" s="62"/>
      <c r="H679" s="62"/>
      <c r="I679" s="62"/>
      <c r="J679" s="62"/>
      <c r="K679" s="62"/>
      <c r="L679" s="62"/>
      <c r="M679" s="62"/>
      <c r="N679" s="62"/>
      <c r="O679" s="62"/>
      <c r="P679" s="62"/>
      <c r="Q679" s="62"/>
    </row>
    <row r="680" spans="1:17">
      <c r="A680" s="58">
        <v>662</v>
      </c>
      <c r="B680" s="59" t="s">
        <v>623</v>
      </c>
      <c r="C680" s="60" t="s">
        <v>1053</v>
      </c>
      <c r="D680" s="59"/>
      <c r="E680" s="61" t="s">
        <v>57</v>
      </c>
      <c r="F680" s="62">
        <v>2</v>
      </c>
      <c r="G680" s="62"/>
      <c r="H680" s="62"/>
      <c r="I680" s="62"/>
      <c r="J680" s="62"/>
      <c r="K680" s="62"/>
      <c r="L680" s="62"/>
      <c r="M680" s="62"/>
      <c r="N680" s="62"/>
      <c r="O680" s="62"/>
      <c r="P680" s="62"/>
      <c r="Q680" s="62"/>
    </row>
    <row r="681" spans="1:17">
      <c r="A681" s="58">
        <v>663</v>
      </c>
      <c r="B681" s="59" t="s">
        <v>623</v>
      </c>
      <c r="C681" s="60" t="s">
        <v>1132</v>
      </c>
      <c r="D681" s="59"/>
      <c r="E681" s="61" t="s">
        <v>57</v>
      </c>
      <c r="F681" s="62">
        <v>2</v>
      </c>
      <c r="G681" s="62"/>
      <c r="H681" s="62"/>
      <c r="I681" s="62"/>
      <c r="J681" s="62"/>
      <c r="K681" s="62"/>
      <c r="L681" s="62"/>
      <c r="M681" s="62"/>
      <c r="N681" s="62"/>
      <c r="O681" s="62"/>
      <c r="P681" s="62"/>
      <c r="Q681" s="62"/>
    </row>
    <row r="682" spans="1:17">
      <c r="A682" s="58">
        <v>664</v>
      </c>
      <c r="B682" s="59" t="s">
        <v>623</v>
      </c>
      <c r="C682" s="60" t="s">
        <v>1054</v>
      </c>
      <c r="D682" s="59"/>
      <c r="E682" s="61" t="s">
        <v>57</v>
      </c>
      <c r="F682" s="62">
        <v>3</v>
      </c>
      <c r="G682" s="62"/>
      <c r="H682" s="62"/>
      <c r="I682" s="62"/>
      <c r="J682" s="62"/>
      <c r="K682" s="62"/>
      <c r="L682" s="62"/>
      <c r="M682" s="62"/>
      <c r="N682" s="62"/>
      <c r="O682" s="62"/>
      <c r="P682" s="62"/>
      <c r="Q682" s="62"/>
    </row>
    <row r="683" spans="1:17">
      <c r="A683" s="58">
        <v>665</v>
      </c>
      <c r="B683" s="59" t="s">
        <v>623</v>
      </c>
      <c r="C683" s="60" t="s">
        <v>895</v>
      </c>
      <c r="D683" s="59"/>
      <c r="E683" s="61" t="s">
        <v>57</v>
      </c>
      <c r="F683" s="62">
        <v>35</v>
      </c>
      <c r="G683" s="62"/>
      <c r="H683" s="62"/>
      <c r="I683" s="62"/>
      <c r="J683" s="62"/>
      <c r="K683" s="62"/>
      <c r="L683" s="62"/>
      <c r="M683" s="62"/>
      <c r="N683" s="62"/>
      <c r="O683" s="62"/>
      <c r="P683" s="62"/>
      <c r="Q683" s="62"/>
    </row>
    <row r="684" spans="1:17">
      <c r="A684" s="58">
        <v>666</v>
      </c>
      <c r="B684" s="59" t="s">
        <v>623</v>
      </c>
      <c r="C684" s="60" t="s">
        <v>897</v>
      </c>
      <c r="D684" s="59"/>
      <c r="E684" s="61" t="s">
        <v>57</v>
      </c>
      <c r="F684" s="62">
        <v>20</v>
      </c>
      <c r="G684" s="62"/>
      <c r="H684" s="62"/>
      <c r="I684" s="62"/>
      <c r="J684" s="62"/>
      <c r="K684" s="62"/>
      <c r="L684" s="62"/>
      <c r="M684" s="62"/>
      <c r="N684" s="62"/>
      <c r="O684" s="62"/>
      <c r="P684" s="62"/>
      <c r="Q684" s="62"/>
    </row>
    <row r="685" spans="1:17">
      <c r="A685" s="58">
        <v>667</v>
      </c>
      <c r="B685" s="59" t="s">
        <v>623</v>
      </c>
      <c r="C685" s="60" t="s">
        <v>994</v>
      </c>
      <c r="D685" s="59"/>
      <c r="E685" s="61" t="s">
        <v>57</v>
      </c>
      <c r="F685" s="62">
        <v>2</v>
      </c>
      <c r="G685" s="62"/>
      <c r="H685" s="62"/>
      <c r="I685" s="62"/>
      <c r="J685" s="62"/>
      <c r="K685" s="62"/>
      <c r="L685" s="62"/>
      <c r="M685" s="62"/>
      <c r="N685" s="62"/>
      <c r="O685" s="62"/>
      <c r="P685" s="62"/>
      <c r="Q685" s="62"/>
    </row>
    <row r="686" spans="1:17">
      <c r="A686" s="58">
        <v>668</v>
      </c>
      <c r="B686" s="59" t="s">
        <v>623</v>
      </c>
      <c r="C686" s="60" t="s">
        <v>898</v>
      </c>
      <c r="D686" s="59"/>
      <c r="E686" s="61" t="s">
        <v>57</v>
      </c>
      <c r="F686" s="62">
        <v>15</v>
      </c>
      <c r="G686" s="62"/>
      <c r="H686" s="62"/>
      <c r="I686" s="62"/>
      <c r="J686" s="62"/>
      <c r="K686" s="62"/>
      <c r="L686" s="62"/>
      <c r="M686" s="62"/>
      <c r="N686" s="62"/>
      <c r="O686" s="62"/>
      <c r="P686" s="62"/>
      <c r="Q686" s="62"/>
    </row>
    <row r="687" spans="1:17">
      <c r="A687" s="58">
        <v>669</v>
      </c>
      <c r="B687" s="59" t="s">
        <v>623</v>
      </c>
      <c r="C687" s="60" t="s">
        <v>995</v>
      </c>
      <c r="D687" s="59"/>
      <c r="E687" s="61" t="s">
        <v>57</v>
      </c>
      <c r="F687" s="62">
        <v>2</v>
      </c>
      <c r="G687" s="62"/>
      <c r="H687" s="62"/>
      <c r="I687" s="62"/>
      <c r="J687" s="62"/>
      <c r="K687" s="62"/>
      <c r="L687" s="62"/>
      <c r="M687" s="62"/>
      <c r="N687" s="62"/>
      <c r="O687" s="62"/>
      <c r="P687" s="62"/>
      <c r="Q687" s="62"/>
    </row>
    <row r="688" spans="1:17">
      <c r="A688" s="58">
        <v>670</v>
      </c>
      <c r="B688" s="59" t="s">
        <v>623</v>
      </c>
      <c r="C688" s="60" t="s">
        <v>899</v>
      </c>
      <c r="D688" s="59"/>
      <c r="E688" s="61" t="s">
        <v>57</v>
      </c>
      <c r="F688" s="62">
        <v>2</v>
      </c>
      <c r="G688" s="62"/>
      <c r="H688" s="62"/>
      <c r="I688" s="62"/>
      <c r="J688" s="62"/>
      <c r="K688" s="62"/>
      <c r="L688" s="62"/>
      <c r="M688" s="62"/>
      <c r="N688" s="62"/>
      <c r="O688" s="62"/>
      <c r="P688" s="62"/>
      <c r="Q688" s="62"/>
    </row>
    <row r="689" spans="1:17">
      <c r="A689" s="58">
        <v>671</v>
      </c>
      <c r="B689" s="59" t="s">
        <v>623</v>
      </c>
      <c r="C689" s="60" t="s">
        <v>900</v>
      </c>
      <c r="D689" s="59"/>
      <c r="E689" s="61" t="s">
        <v>57</v>
      </c>
      <c r="F689" s="62">
        <v>3</v>
      </c>
      <c r="G689" s="62"/>
      <c r="H689" s="62"/>
      <c r="I689" s="62"/>
      <c r="J689" s="62"/>
      <c r="K689" s="62"/>
      <c r="L689" s="62"/>
      <c r="M689" s="62"/>
      <c r="N689" s="62"/>
      <c r="O689" s="62"/>
      <c r="P689" s="62"/>
      <c r="Q689" s="62"/>
    </row>
    <row r="690" spans="1:17">
      <c r="A690" s="58">
        <v>672</v>
      </c>
      <c r="B690" s="59" t="s">
        <v>623</v>
      </c>
      <c r="C690" s="60" t="s">
        <v>901</v>
      </c>
      <c r="D690" s="59"/>
      <c r="E690" s="61" t="s">
        <v>57</v>
      </c>
      <c r="F690" s="62">
        <v>1</v>
      </c>
      <c r="G690" s="62"/>
      <c r="H690" s="62"/>
      <c r="I690" s="62"/>
      <c r="J690" s="62"/>
      <c r="K690" s="62"/>
      <c r="L690" s="62"/>
      <c r="M690" s="62"/>
      <c r="N690" s="62"/>
      <c r="O690" s="62"/>
      <c r="P690" s="62"/>
      <c r="Q690" s="62"/>
    </row>
    <row r="691" spans="1:17">
      <c r="A691" s="58">
        <v>673</v>
      </c>
      <c r="B691" s="59" t="s">
        <v>623</v>
      </c>
      <c r="C691" s="60" t="s">
        <v>902</v>
      </c>
      <c r="D691" s="59"/>
      <c r="E691" s="61" t="s">
        <v>57</v>
      </c>
      <c r="F691" s="62">
        <v>5</v>
      </c>
      <c r="G691" s="62"/>
      <c r="H691" s="62"/>
      <c r="I691" s="62"/>
      <c r="J691" s="62"/>
      <c r="K691" s="62"/>
      <c r="L691" s="62"/>
      <c r="M691" s="62"/>
      <c r="N691" s="62"/>
      <c r="O691" s="62"/>
      <c r="P691" s="62"/>
      <c r="Q691" s="62"/>
    </row>
    <row r="692" spans="1:17">
      <c r="A692" s="58">
        <v>674</v>
      </c>
      <c r="B692" s="59" t="s">
        <v>623</v>
      </c>
      <c r="C692" s="60" t="s">
        <v>903</v>
      </c>
      <c r="D692" s="59"/>
      <c r="E692" s="61" t="s">
        <v>57</v>
      </c>
      <c r="F692" s="62">
        <v>4</v>
      </c>
      <c r="G692" s="62"/>
      <c r="H692" s="62"/>
      <c r="I692" s="62"/>
      <c r="J692" s="62"/>
      <c r="K692" s="62"/>
      <c r="L692" s="62"/>
      <c r="M692" s="62"/>
      <c r="N692" s="62"/>
      <c r="O692" s="62"/>
      <c r="P692" s="62"/>
      <c r="Q692" s="62"/>
    </row>
    <row r="693" spans="1:17">
      <c r="A693" s="58">
        <v>675</v>
      </c>
      <c r="B693" s="59" t="s">
        <v>623</v>
      </c>
      <c r="C693" s="60" t="s">
        <v>1101</v>
      </c>
      <c r="D693" s="59"/>
      <c r="E693" s="61" t="s">
        <v>57</v>
      </c>
      <c r="F693" s="62">
        <v>1</v>
      </c>
      <c r="G693" s="62"/>
      <c r="H693" s="62"/>
      <c r="I693" s="62"/>
      <c r="J693" s="62"/>
      <c r="K693" s="62"/>
      <c r="L693" s="62"/>
      <c r="M693" s="62"/>
      <c r="N693" s="62"/>
      <c r="O693" s="62"/>
      <c r="P693" s="62"/>
      <c r="Q693" s="62"/>
    </row>
    <row r="694" spans="1:17">
      <c r="A694" s="58">
        <v>676</v>
      </c>
      <c r="B694" s="59" t="s">
        <v>623</v>
      </c>
      <c r="C694" s="60" t="s">
        <v>904</v>
      </c>
      <c r="D694" s="59"/>
      <c r="E694" s="61" t="s">
        <v>57</v>
      </c>
      <c r="F694" s="62">
        <v>5</v>
      </c>
      <c r="G694" s="62"/>
      <c r="H694" s="62"/>
      <c r="I694" s="62"/>
      <c r="J694" s="62"/>
      <c r="K694" s="62"/>
      <c r="L694" s="62"/>
      <c r="M694" s="62"/>
      <c r="N694" s="62"/>
      <c r="O694" s="62"/>
      <c r="P694" s="62"/>
      <c r="Q694" s="62"/>
    </row>
    <row r="695" spans="1:17">
      <c r="A695" s="58">
        <v>677</v>
      </c>
      <c r="B695" s="59" t="s">
        <v>623</v>
      </c>
      <c r="C695" s="60" t="s">
        <v>1056</v>
      </c>
      <c r="D695" s="59"/>
      <c r="E695" s="61" t="s">
        <v>57</v>
      </c>
      <c r="F695" s="62">
        <v>2</v>
      </c>
      <c r="G695" s="62"/>
      <c r="H695" s="62"/>
      <c r="I695" s="62"/>
      <c r="J695" s="62"/>
      <c r="K695" s="62"/>
      <c r="L695" s="62"/>
      <c r="M695" s="62"/>
      <c r="N695" s="62"/>
      <c r="O695" s="62"/>
      <c r="P695" s="62"/>
      <c r="Q695" s="62"/>
    </row>
    <row r="696" spans="1:17">
      <c r="A696" s="58">
        <v>678</v>
      </c>
      <c r="B696" s="59" t="s">
        <v>623</v>
      </c>
      <c r="C696" s="60" t="s">
        <v>905</v>
      </c>
      <c r="D696" s="59"/>
      <c r="E696" s="61" t="s">
        <v>57</v>
      </c>
      <c r="F696" s="62">
        <v>3</v>
      </c>
      <c r="G696" s="62"/>
      <c r="H696" s="62"/>
      <c r="I696" s="62"/>
      <c r="J696" s="62"/>
      <c r="K696" s="62"/>
      <c r="L696" s="62"/>
      <c r="M696" s="62"/>
      <c r="N696" s="62"/>
      <c r="O696" s="62"/>
      <c r="P696" s="62"/>
      <c r="Q696" s="62"/>
    </row>
    <row r="697" spans="1:17">
      <c r="A697" s="58">
        <v>679</v>
      </c>
      <c r="B697" s="59" t="s">
        <v>623</v>
      </c>
      <c r="C697" s="60" t="s">
        <v>906</v>
      </c>
      <c r="D697" s="59"/>
      <c r="E697" s="61" t="s">
        <v>57</v>
      </c>
      <c r="F697" s="62">
        <v>15</v>
      </c>
      <c r="G697" s="62"/>
      <c r="H697" s="62"/>
      <c r="I697" s="62"/>
      <c r="J697" s="62"/>
      <c r="K697" s="62"/>
      <c r="L697" s="62"/>
      <c r="M697" s="62"/>
      <c r="N697" s="62"/>
      <c r="O697" s="62"/>
      <c r="P697" s="62"/>
      <c r="Q697" s="62"/>
    </row>
    <row r="698" spans="1:17">
      <c r="A698" s="58">
        <v>680</v>
      </c>
      <c r="B698" s="59" t="s">
        <v>623</v>
      </c>
      <c r="C698" s="60" t="s">
        <v>907</v>
      </c>
      <c r="D698" s="59"/>
      <c r="E698" s="61" t="s">
        <v>57</v>
      </c>
      <c r="F698" s="62">
        <v>10</v>
      </c>
      <c r="G698" s="62"/>
      <c r="H698" s="62"/>
      <c r="I698" s="62"/>
      <c r="J698" s="62"/>
      <c r="K698" s="62"/>
      <c r="L698" s="62"/>
      <c r="M698" s="62"/>
      <c r="N698" s="62"/>
      <c r="O698" s="62"/>
      <c r="P698" s="62"/>
      <c r="Q698" s="62"/>
    </row>
    <row r="699" spans="1:17">
      <c r="A699" s="58">
        <v>681</v>
      </c>
      <c r="B699" s="59" t="s">
        <v>623</v>
      </c>
      <c r="C699" s="60" t="s">
        <v>997</v>
      </c>
      <c r="D699" s="59"/>
      <c r="E699" s="61" t="s">
        <v>57</v>
      </c>
      <c r="F699" s="62">
        <v>6</v>
      </c>
      <c r="G699" s="62"/>
      <c r="H699" s="62"/>
      <c r="I699" s="62"/>
      <c r="J699" s="62"/>
      <c r="K699" s="62"/>
      <c r="L699" s="62"/>
      <c r="M699" s="62"/>
      <c r="N699" s="62"/>
      <c r="O699" s="62"/>
      <c r="P699" s="62"/>
      <c r="Q699" s="62"/>
    </row>
    <row r="700" spans="1:17" ht="25.5">
      <c r="A700" s="58">
        <v>682</v>
      </c>
      <c r="B700" s="59" t="s">
        <v>623</v>
      </c>
      <c r="C700" s="60" t="s">
        <v>909</v>
      </c>
      <c r="D700" s="59"/>
      <c r="E700" s="61" t="s">
        <v>57</v>
      </c>
      <c r="F700" s="62">
        <v>6</v>
      </c>
      <c r="G700" s="62"/>
      <c r="H700" s="62"/>
      <c r="I700" s="62"/>
      <c r="J700" s="62"/>
      <c r="K700" s="62"/>
      <c r="L700" s="62"/>
      <c r="M700" s="62"/>
      <c r="N700" s="62"/>
      <c r="O700" s="62"/>
      <c r="P700" s="62"/>
      <c r="Q700" s="62"/>
    </row>
    <row r="701" spans="1:17" ht="25.5">
      <c r="A701" s="58">
        <v>683</v>
      </c>
      <c r="B701" s="59" t="s">
        <v>623</v>
      </c>
      <c r="C701" s="60" t="s">
        <v>910</v>
      </c>
      <c r="D701" s="59"/>
      <c r="E701" s="61" t="s">
        <v>57</v>
      </c>
      <c r="F701" s="62">
        <v>7</v>
      </c>
      <c r="G701" s="62"/>
      <c r="H701" s="62"/>
      <c r="I701" s="62"/>
      <c r="J701" s="62"/>
      <c r="K701" s="62"/>
      <c r="L701" s="62"/>
      <c r="M701" s="62"/>
      <c r="N701" s="62"/>
      <c r="O701" s="62"/>
      <c r="P701" s="62"/>
      <c r="Q701" s="62"/>
    </row>
    <row r="702" spans="1:17" ht="25.5">
      <c r="A702" s="58">
        <v>684</v>
      </c>
      <c r="B702" s="59" t="s">
        <v>623</v>
      </c>
      <c r="C702" s="60" t="s">
        <v>911</v>
      </c>
      <c r="D702" s="59"/>
      <c r="E702" s="61" t="s">
        <v>57</v>
      </c>
      <c r="F702" s="62">
        <v>9</v>
      </c>
      <c r="G702" s="62"/>
      <c r="H702" s="62"/>
      <c r="I702" s="62"/>
      <c r="J702" s="62"/>
      <c r="K702" s="62"/>
      <c r="L702" s="62"/>
      <c r="M702" s="62"/>
      <c r="N702" s="62"/>
      <c r="O702" s="62"/>
      <c r="P702" s="62"/>
      <c r="Q702" s="62"/>
    </row>
    <row r="703" spans="1:17" ht="25.5">
      <c r="A703" s="58">
        <v>685</v>
      </c>
      <c r="B703" s="59" t="s">
        <v>623</v>
      </c>
      <c r="C703" s="60" t="s">
        <v>1133</v>
      </c>
      <c r="D703" s="59"/>
      <c r="E703" s="61" t="s">
        <v>57</v>
      </c>
      <c r="F703" s="62">
        <v>1</v>
      </c>
      <c r="G703" s="62"/>
      <c r="H703" s="62"/>
      <c r="I703" s="62"/>
      <c r="J703" s="62"/>
      <c r="K703" s="62"/>
      <c r="L703" s="62"/>
      <c r="M703" s="62"/>
      <c r="N703" s="62"/>
      <c r="O703" s="62"/>
      <c r="P703" s="62"/>
      <c r="Q703" s="62"/>
    </row>
    <row r="704" spans="1:17">
      <c r="A704" s="58">
        <v>686</v>
      </c>
      <c r="B704" s="59" t="s">
        <v>623</v>
      </c>
      <c r="C704" s="60" t="s">
        <v>915</v>
      </c>
      <c r="D704" s="59"/>
      <c r="E704" s="61" t="s">
        <v>57</v>
      </c>
      <c r="F704" s="62">
        <v>6</v>
      </c>
      <c r="G704" s="62"/>
      <c r="H704" s="62"/>
      <c r="I704" s="62"/>
      <c r="J704" s="62"/>
      <c r="K704" s="62"/>
      <c r="L704" s="62"/>
      <c r="M704" s="62"/>
      <c r="N704" s="62"/>
      <c r="O704" s="62"/>
      <c r="P704" s="62"/>
      <c r="Q704" s="62"/>
    </row>
    <row r="705" spans="1:17">
      <c r="A705" s="58">
        <v>687</v>
      </c>
      <c r="B705" s="59" t="s">
        <v>623</v>
      </c>
      <c r="C705" s="60" t="s">
        <v>916</v>
      </c>
      <c r="D705" s="59"/>
      <c r="E705" s="61" t="s">
        <v>57</v>
      </c>
      <c r="F705" s="62">
        <v>2</v>
      </c>
      <c r="G705" s="62"/>
      <c r="H705" s="62"/>
      <c r="I705" s="62"/>
      <c r="J705" s="62"/>
      <c r="K705" s="62"/>
      <c r="L705" s="62"/>
      <c r="M705" s="62"/>
      <c r="N705" s="62"/>
      <c r="O705" s="62"/>
      <c r="P705" s="62"/>
      <c r="Q705" s="62"/>
    </row>
    <row r="706" spans="1:17">
      <c r="A706" s="58">
        <v>688</v>
      </c>
      <c r="B706" s="59" t="s">
        <v>623</v>
      </c>
      <c r="C706" s="60" t="s">
        <v>917</v>
      </c>
      <c r="D706" s="59"/>
      <c r="E706" s="61" t="s">
        <v>57</v>
      </c>
      <c r="F706" s="62">
        <v>48</v>
      </c>
      <c r="G706" s="62"/>
      <c r="H706" s="62"/>
      <c r="I706" s="62"/>
      <c r="J706" s="62"/>
      <c r="K706" s="62"/>
      <c r="L706" s="62"/>
      <c r="M706" s="62"/>
      <c r="N706" s="62"/>
      <c r="O706" s="62"/>
      <c r="P706" s="62"/>
      <c r="Q706" s="62"/>
    </row>
    <row r="707" spans="1:17">
      <c r="A707" s="58">
        <v>689</v>
      </c>
      <c r="B707" s="59" t="s">
        <v>623</v>
      </c>
      <c r="C707" s="60" t="s">
        <v>918</v>
      </c>
      <c r="D707" s="59"/>
      <c r="E707" s="61" t="s">
        <v>57</v>
      </c>
      <c r="F707" s="62">
        <v>52</v>
      </c>
      <c r="G707" s="62"/>
      <c r="H707" s="62"/>
      <c r="I707" s="62"/>
      <c r="J707" s="62"/>
      <c r="K707" s="62"/>
      <c r="L707" s="62"/>
      <c r="M707" s="62"/>
      <c r="N707" s="62"/>
      <c r="O707" s="62"/>
      <c r="P707" s="62"/>
      <c r="Q707" s="62"/>
    </row>
    <row r="708" spans="1:17">
      <c r="A708" s="58">
        <v>690</v>
      </c>
      <c r="B708" s="59" t="s">
        <v>623</v>
      </c>
      <c r="C708" s="60" t="s">
        <v>919</v>
      </c>
      <c r="D708" s="59"/>
      <c r="E708" s="61" t="s">
        <v>57</v>
      </c>
      <c r="F708" s="62">
        <v>28</v>
      </c>
      <c r="G708" s="62"/>
      <c r="H708" s="62"/>
      <c r="I708" s="62"/>
      <c r="J708" s="62"/>
      <c r="K708" s="62"/>
      <c r="L708" s="62"/>
      <c r="M708" s="62"/>
      <c r="N708" s="62"/>
      <c r="O708" s="62"/>
      <c r="P708" s="62"/>
      <c r="Q708" s="62"/>
    </row>
    <row r="709" spans="1:17">
      <c r="A709" s="58">
        <v>691</v>
      </c>
      <c r="B709" s="59" t="s">
        <v>623</v>
      </c>
      <c r="C709" s="60" t="s">
        <v>920</v>
      </c>
      <c r="D709" s="59"/>
      <c r="E709" s="61" t="s">
        <v>57</v>
      </c>
      <c r="F709" s="62">
        <v>25</v>
      </c>
      <c r="G709" s="62"/>
      <c r="H709" s="62"/>
      <c r="I709" s="62"/>
      <c r="J709" s="62"/>
      <c r="K709" s="62"/>
      <c r="L709" s="62"/>
      <c r="M709" s="62"/>
      <c r="N709" s="62"/>
      <c r="O709" s="62"/>
      <c r="P709" s="62"/>
      <c r="Q709" s="62"/>
    </row>
    <row r="710" spans="1:17">
      <c r="A710" s="58">
        <v>692</v>
      </c>
      <c r="B710" s="59" t="s">
        <v>623</v>
      </c>
      <c r="C710" s="60" t="s">
        <v>921</v>
      </c>
      <c r="D710" s="59"/>
      <c r="E710" s="61" t="s">
        <v>57</v>
      </c>
      <c r="F710" s="62">
        <v>13</v>
      </c>
      <c r="G710" s="62"/>
      <c r="H710" s="62"/>
      <c r="I710" s="62"/>
      <c r="J710" s="62"/>
      <c r="K710" s="62"/>
      <c r="L710" s="62"/>
      <c r="M710" s="62"/>
      <c r="N710" s="62"/>
      <c r="O710" s="62"/>
      <c r="P710" s="62"/>
      <c r="Q710" s="62"/>
    </row>
    <row r="711" spans="1:17">
      <c r="A711" s="58">
        <v>693</v>
      </c>
      <c r="B711" s="59" t="s">
        <v>623</v>
      </c>
      <c r="C711" s="60" t="s">
        <v>1058</v>
      </c>
      <c r="D711" s="59"/>
      <c r="E711" s="61" t="s">
        <v>57</v>
      </c>
      <c r="F711" s="62">
        <v>5</v>
      </c>
      <c r="G711" s="62"/>
      <c r="H711" s="62"/>
      <c r="I711" s="62"/>
      <c r="J711" s="62"/>
      <c r="K711" s="62"/>
      <c r="L711" s="62"/>
      <c r="M711" s="62"/>
      <c r="N711" s="62"/>
      <c r="O711" s="62"/>
      <c r="P711" s="62"/>
      <c r="Q711" s="62"/>
    </row>
    <row r="712" spans="1:17" ht="25.5">
      <c r="A712" s="58">
        <v>694</v>
      </c>
      <c r="B712" s="59" t="s">
        <v>623</v>
      </c>
      <c r="C712" s="60" t="s">
        <v>923</v>
      </c>
      <c r="D712" s="59"/>
      <c r="E712" s="61" t="s">
        <v>57</v>
      </c>
      <c r="F712" s="62">
        <v>6</v>
      </c>
      <c r="G712" s="62"/>
      <c r="H712" s="62"/>
      <c r="I712" s="62"/>
      <c r="J712" s="62"/>
      <c r="K712" s="62"/>
      <c r="L712" s="62"/>
      <c r="M712" s="62"/>
      <c r="N712" s="62"/>
      <c r="O712" s="62"/>
      <c r="P712" s="62"/>
      <c r="Q712" s="62"/>
    </row>
    <row r="713" spans="1:17" ht="25.5">
      <c r="A713" s="58">
        <v>695</v>
      </c>
      <c r="B713" s="59" t="s">
        <v>623</v>
      </c>
      <c r="C713" s="60" t="s">
        <v>1001</v>
      </c>
      <c r="D713" s="59"/>
      <c r="E713" s="61" t="s">
        <v>57</v>
      </c>
      <c r="F713" s="62">
        <v>6</v>
      </c>
      <c r="G713" s="62"/>
      <c r="H713" s="62"/>
      <c r="I713" s="62"/>
      <c r="J713" s="62"/>
      <c r="K713" s="62"/>
      <c r="L713" s="62"/>
      <c r="M713" s="62"/>
      <c r="N713" s="62"/>
      <c r="O713" s="62"/>
      <c r="P713" s="62"/>
      <c r="Q713" s="62"/>
    </row>
    <row r="714" spans="1:17" ht="25.5">
      <c r="A714" s="58">
        <v>696</v>
      </c>
      <c r="B714" s="59" t="s">
        <v>623</v>
      </c>
      <c r="C714" s="60" t="s">
        <v>924</v>
      </c>
      <c r="D714" s="59"/>
      <c r="E714" s="61" t="s">
        <v>56</v>
      </c>
      <c r="F714" s="62">
        <v>83</v>
      </c>
      <c r="G714" s="62"/>
      <c r="H714" s="62"/>
      <c r="I714" s="62"/>
      <c r="J714" s="62"/>
      <c r="K714" s="62"/>
      <c r="L714" s="62"/>
      <c r="M714" s="62"/>
      <c r="N714" s="62"/>
      <c r="O714" s="62"/>
      <c r="P714" s="62"/>
      <c r="Q714" s="62"/>
    </row>
    <row r="715" spans="1:17" ht="25.5">
      <c r="A715" s="58">
        <v>697</v>
      </c>
      <c r="B715" s="59" t="s">
        <v>623</v>
      </c>
      <c r="C715" s="60" t="s">
        <v>925</v>
      </c>
      <c r="D715" s="59"/>
      <c r="E715" s="61" t="s">
        <v>56</v>
      </c>
      <c r="F715" s="62">
        <v>55</v>
      </c>
      <c r="G715" s="62"/>
      <c r="H715" s="62"/>
      <c r="I715" s="62"/>
      <c r="J715" s="62"/>
      <c r="K715" s="62"/>
      <c r="L715" s="62"/>
      <c r="M715" s="62"/>
      <c r="N715" s="62"/>
      <c r="O715" s="62"/>
      <c r="P715" s="62"/>
      <c r="Q715" s="62"/>
    </row>
    <row r="716" spans="1:17" ht="25.5">
      <c r="A716" s="58">
        <v>698</v>
      </c>
      <c r="B716" s="59" t="s">
        <v>623</v>
      </c>
      <c r="C716" s="60" t="s">
        <v>927</v>
      </c>
      <c r="D716" s="59"/>
      <c r="E716" s="61" t="s">
        <v>57</v>
      </c>
      <c r="F716" s="62">
        <v>4</v>
      </c>
      <c r="G716" s="62"/>
      <c r="H716" s="62"/>
      <c r="I716" s="62"/>
      <c r="J716" s="62"/>
      <c r="K716" s="62"/>
      <c r="L716" s="62"/>
      <c r="M716" s="62"/>
      <c r="N716" s="62"/>
      <c r="O716" s="62"/>
      <c r="P716" s="62"/>
      <c r="Q716" s="62"/>
    </row>
    <row r="717" spans="1:17" ht="25.5">
      <c r="A717" s="58">
        <v>699</v>
      </c>
      <c r="B717" s="59" t="s">
        <v>623</v>
      </c>
      <c r="C717" s="60" t="s">
        <v>1006</v>
      </c>
      <c r="D717" s="59"/>
      <c r="E717" s="61" t="s">
        <v>57</v>
      </c>
      <c r="F717" s="62">
        <v>2</v>
      </c>
      <c r="G717" s="62"/>
      <c r="H717" s="62"/>
      <c r="I717" s="62"/>
      <c r="J717" s="62"/>
      <c r="K717" s="62"/>
      <c r="L717" s="62"/>
      <c r="M717" s="62"/>
      <c r="N717" s="62"/>
      <c r="O717" s="62"/>
      <c r="P717" s="62"/>
      <c r="Q717" s="62"/>
    </row>
    <row r="718" spans="1:17" ht="25.5">
      <c r="A718" s="58">
        <v>700</v>
      </c>
      <c r="B718" s="59" t="s">
        <v>623</v>
      </c>
      <c r="C718" s="60" t="s">
        <v>1062</v>
      </c>
      <c r="D718" s="59"/>
      <c r="E718" s="61" t="s">
        <v>57</v>
      </c>
      <c r="F718" s="62">
        <v>1</v>
      </c>
      <c r="G718" s="62"/>
      <c r="H718" s="62"/>
      <c r="I718" s="62"/>
      <c r="J718" s="62"/>
      <c r="K718" s="62"/>
      <c r="L718" s="62"/>
      <c r="M718" s="62"/>
      <c r="N718" s="62"/>
      <c r="O718" s="62"/>
      <c r="P718" s="62"/>
      <c r="Q718" s="62"/>
    </row>
    <row r="719" spans="1:17" ht="25.5">
      <c r="A719" s="58">
        <v>701</v>
      </c>
      <c r="B719" s="59" t="s">
        <v>623</v>
      </c>
      <c r="C719" s="60" t="s">
        <v>1134</v>
      </c>
      <c r="D719" s="59"/>
      <c r="E719" s="61" t="s">
        <v>57</v>
      </c>
      <c r="F719" s="62">
        <v>1</v>
      </c>
      <c r="G719" s="62"/>
      <c r="H719" s="62"/>
      <c r="I719" s="62"/>
      <c r="J719" s="62"/>
      <c r="K719" s="62"/>
      <c r="L719" s="62"/>
      <c r="M719" s="62"/>
      <c r="N719" s="62"/>
      <c r="O719" s="62"/>
      <c r="P719" s="62"/>
      <c r="Q719" s="62"/>
    </row>
    <row r="720" spans="1:17" ht="25.5">
      <c r="A720" s="58">
        <v>702</v>
      </c>
      <c r="B720" s="59" t="s">
        <v>623</v>
      </c>
      <c r="C720" s="60" t="s">
        <v>1135</v>
      </c>
      <c r="D720" s="59"/>
      <c r="E720" s="61" t="s">
        <v>57</v>
      </c>
      <c r="F720" s="62">
        <v>4</v>
      </c>
      <c r="G720" s="62"/>
      <c r="H720" s="62"/>
      <c r="I720" s="62"/>
      <c r="J720" s="62"/>
      <c r="K720" s="62"/>
      <c r="L720" s="62"/>
      <c r="M720" s="62"/>
      <c r="N720" s="62"/>
      <c r="O720" s="62"/>
      <c r="P720" s="62"/>
      <c r="Q720" s="62"/>
    </row>
    <row r="721" spans="1:17" ht="25.5">
      <c r="A721" s="58">
        <v>703</v>
      </c>
      <c r="B721" s="59" t="s">
        <v>623</v>
      </c>
      <c r="C721" s="60" t="s">
        <v>1065</v>
      </c>
      <c r="D721" s="59"/>
      <c r="E721" s="61" t="s">
        <v>57</v>
      </c>
      <c r="F721" s="62">
        <v>10</v>
      </c>
      <c r="G721" s="62"/>
      <c r="H721" s="62"/>
      <c r="I721" s="62"/>
      <c r="J721" s="62"/>
      <c r="K721" s="62"/>
      <c r="L721" s="62"/>
      <c r="M721" s="62"/>
      <c r="N721" s="62"/>
      <c r="O721" s="62"/>
      <c r="P721" s="62"/>
      <c r="Q721" s="62"/>
    </row>
    <row r="722" spans="1:17" ht="25.5">
      <c r="A722" s="58">
        <v>704</v>
      </c>
      <c r="B722" s="59" t="s">
        <v>623</v>
      </c>
      <c r="C722" s="60" t="s">
        <v>1136</v>
      </c>
      <c r="D722" s="59"/>
      <c r="E722" s="61" t="s">
        <v>57</v>
      </c>
      <c r="F722" s="62">
        <v>4</v>
      </c>
      <c r="G722" s="62"/>
      <c r="H722" s="62"/>
      <c r="I722" s="62"/>
      <c r="J722" s="62"/>
      <c r="K722" s="62"/>
      <c r="L722" s="62"/>
      <c r="M722" s="62"/>
      <c r="N722" s="62"/>
      <c r="O722" s="62"/>
      <c r="P722" s="62"/>
      <c r="Q722" s="62"/>
    </row>
    <row r="723" spans="1:17" ht="25.5">
      <c r="A723" s="58">
        <v>705</v>
      </c>
      <c r="B723" s="59" t="s">
        <v>623</v>
      </c>
      <c r="C723" s="60" t="s">
        <v>932</v>
      </c>
      <c r="D723" s="59"/>
      <c r="E723" s="61" t="s">
        <v>57</v>
      </c>
      <c r="F723" s="62">
        <v>2</v>
      </c>
      <c r="G723" s="62"/>
      <c r="H723" s="62"/>
      <c r="I723" s="62"/>
      <c r="J723" s="62"/>
      <c r="K723" s="62"/>
      <c r="L723" s="62"/>
      <c r="M723" s="62"/>
      <c r="N723" s="62"/>
      <c r="O723" s="62"/>
      <c r="P723" s="62"/>
      <c r="Q723" s="62"/>
    </row>
    <row r="724" spans="1:17" ht="25.5">
      <c r="A724" s="58">
        <v>706</v>
      </c>
      <c r="B724" s="59" t="s">
        <v>623</v>
      </c>
      <c r="C724" s="60" t="s">
        <v>1068</v>
      </c>
      <c r="D724" s="59"/>
      <c r="E724" s="61" t="s">
        <v>57</v>
      </c>
      <c r="F724" s="62">
        <v>2</v>
      </c>
      <c r="G724" s="62"/>
      <c r="H724" s="62"/>
      <c r="I724" s="62"/>
      <c r="J724" s="62"/>
      <c r="K724" s="62"/>
      <c r="L724" s="62"/>
      <c r="M724" s="62"/>
      <c r="N724" s="62"/>
      <c r="O724" s="62"/>
      <c r="P724" s="62"/>
      <c r="Q724" s="62"/>
    </row>
    <row r="725" spans="1:17" ht="25.5">
      <c r="A725" s="58">
        <v>707</v>
      </c>
      <c r="B725" s="59" t="s">
        <v>623</v>
      </c>
      <c r="C725" s="60" t="s">
        <v>1137</v>
      </c>
      <c r="D725" s="59"/>
      <c r="E725" s="61" t="s">
        <v>57</v>
      </c>
      <c r="F725" s="62">
        <v>4</v>
      </c>
      <c r="G725" s="62"/>
      <c r="H725" s="62"/>
      <c r="I725" s="62"/>
      <c r="J725" s="62"/>
      <c r="K725" s="62"/>
      <c r="L725" s="62"/>
      <c r="M725" s="62"/>
      <c r="N725" s="62"/>
      <c r="O725" s="62"/>
      <c r="P725" s="62"/>
      <c r="Q725" s="62"/>
    </row>
    <row r="726" spans="1:17" ht="25.5">
      <c r="A726" s="58">
        <v>708</v>
      </c>
      <c r="B726" s="59" t="s">
        <v>623</v>
      </c>
      <c r="C726" s="60" t="s">
        <v>1007</v>
      </c>
      <c r="D726" s="59"/>
      <c r="E726" s="61" t="s">
        <v>57</v>
      </c>
      <c r="F726" s="62">
        <v>4</v>
      </c>
      <c r="G726" s="62"/>
      <c r="H726" s="62"/>
      <c r="I726" s="62"/>
      <c r="J726" s="62"/>
      <c r="K726" s="62"/>
      <c r="L726" s="62"/>
      <c r="M726" s="62"/>
      <c r="N726" s="62"/>
      <c r="O726" s="62"/>
      <c r="P726" s="62"/>
      <c r="Q726" s="62"/>
    </row>
    <row r="727" spans="1:17" ht="25.5">
      <c r="A727" s="58">
        <v>709</v>
      </c>
      <c r="B727" s="59" t="s">
        <v>623</v>
      </c>
      <c r="C727" s="60" t="s">
        <v>1010</v>
      </c>
      <c r="D727" s="59"/>
      <c r="E727" s="61" t="s">
        <v>57</v>
      </c>
      <c r="F727" s="62">
        <v>14</v>
      </c>
      <c r="G727" s="62"/>
      <c r="H727" s="62"/>
      <c r="I727" s="62"/>
      <c r="J727" s="62"/>
      <c r="K727" s="62"/>
      <c r="L727" s="62"/>
      <c r="M727" s="62"/>
      <c r="N727" s="62"/>
      <c r="O727" s="62"/>
      <c r="P727" s="62"/>
      <c r="Q727" s="62"/>
    </row>
    <row r="728" spans="1:17" ht="25.5">
      <c r="A728" s="58">
        <v>710</v>
      </c>
      <c r="B728" s="59" t="s">
        <v>623</v>
      </c>
      <c r="C728" s="60" t="s">
        <v>934</v>
      </c>
      <c r="D728" s="59"/>
      <c r="E728" s="61" t="s">
        <v>57</v>
      </c>
      <c r="F728" s="62">
        <v>8</v>
      </c>
      <c r="G728" s="62"/>
      <c r="H728" s="62"/>
      <c r="I728" s="62"/>
      <c r="J728" s="62"/>
      <c r="K728" s="62"/>
      <c r="L728" s="62"/>
      <c r="M728" s="62"/>
      <c r="N728" s="62"/>
      <c r="O728" s="62"/>
      <c r="P728" s="62"/>
      <c r="Q728" s="62"/>
    </row>
    <row r="729" spans="1:17" ht="25.5">
      <c r="A729" s="58">
        <v>711</v>
      </c>
      <c r="B729" s="59" t="s">
        <v>623</v>
      </c>
      <c r="C729" s="60" t="s">
        <v>933</v>
      </c>
      <c r="D729" s="59"/>
      <c r="E729" s="61" t="s">
        <v>57</v>
      </c>
      <c r="F729" s="62">
        <v>2</v>
      </c>
      <c r="G729" s="62"/>
      <c r="H729" s="62"/>
      <c r="I729" s="62"/>
      <c r="J729" s="62"/>
      <c r="K729" s="62"/>
      <c r="L729" s="62"/>
      <c r="M729" s="62"/>
      <c r="N729" s="62"/>
      <c r="O729" s="62"/>
      <c r="P729" s="62"/>
      <c r="Q729" s="62"/>
    </row>
    <row r="730" spans="1:17" ht="25.5">
      <c r="A730" s="58">
        <v>712</v>
      </c>
      <c r="B730" s="59" t="s">
        <v>623</v>
      </c>
      <c r="C730" s="60" t="s">
        <v>1138</v>
      </c>
      <c r="D730" s="59"/>
      <c r="E730" s="61" t="s">
        <v>57</v>
      </c>
      <c r="F730" s="62">
        <v>2</v>
      </c>
      <c r="G730" s="62"/>
      <c r="H730" s="62"/>
      <c r="I730" s="62"/>
      <c r="J730" s="62"/>
      <c r="K730" s="62"/>
      <c r="L730" s="62"/>
      <c r="M730" s="62"/>
      <c r="N730" s="62"/>
      <c r="O730" s="62"/>
      <c r="P730" s="62"/>
      <c r="Q730" s="62"/>
    </row>
    <row r="731" spans="1:17" ht="25.5">
      <c r="A731" s="58">
        <v>713</v>
      </c>
      <c r="B731" s="59" t="s">
        <v>623</v>
      </c>
      <c r="C731" s="60" t="s">
        <v>1013</v>
      </c>
      <c r="D731" s="59"/>
      <c r="E731" s="61" t="s">
        <v>57</v>
      </c>
      <c r="F731" s="62">
        <v>2</v>
      </c>
      <c r="G731" s="62"/>
      <c r="H731" s="62"/>
      <c r="I731" s="62"/>
      <c r="J731" s="62"/>
      <c r="K731" s="62"/>
      <c r="L731" s="62"/>
      <c r="M731" s="62"/>
      <c r="N731" s="62"/>
      <c r="O731" s="62"/>
      <c r="P731" s="62"/>
      <c r="Q731" s="62"/>
    </row>
    <row r="732" spans="1:17" ht="25.5">
      <c r="A732" s="58">
        <v>714</v>
      </c>
      <c r="B732" s="59" t="s">
        <v>623</v>
      </c>
      <c r="C732" s="60" t="s">
        <v>1069</v>
      </c>
      <c r="D732" s="59"/>
      <c r="E732" s="61" t="s">
        <v>57</v>
      </c>
      <c r="F732" s="62">
        <v>1</v>
      </c>
      <c r="G732" s="62"/>
      <c r="H732" s="62"/>
      <c r="I732" s="62"/>
      <c r="J732" s="62"/>
      <c r="K732" s="62"/>
      <c r="L732" s="62"/>
      <c r="M732" s="62"/>
      <c r="N732" s="62"/>
      <c r="O732" s="62"/>
      <c r="P732" s="62"/>
      <c r="Q732" s="62"/>
    </row>
    <row r="733" spans="1:17" ht="25.5">
      <c r="A733" s="58">
        <v>715</v>
      </c>
      <c r="B733" s="59" t="s">
        <v>623</v>
      </c>
      <c r="C733" s="144" t="s">
        <v>2673</v>
      </c>
      <c r="D733" s="145"/>
      <c r="E733" s="147" t="s">
        <v>57</v>
      </c>
      <c r="F733" s="146">
        <v>2</v>
      </c>
      <c r="G733" s="62"/>
      <c r="H733" s="62"/>
      <c r="I733" s="62"/>
      <c r="J733" s="62"/>
      <c r="K733" s="62"/>
      <c r="L733" s="62"/>
      <c r="M733" s="62"/>
      <c r="N733" s="62"/>
      <c r="O733" s="62"/>
      <c r="P733" s="62"/>
      <c r="Q733" s="62"/>
    </row>
    <row r="734" spans="1:17" ht="25.5">
      <c r="A734" s="58">
        <v>716</v>
      </c>
      <c r="B734" s="59" t="s">
        <v>623</v>
      </c>
      <c r="C734" s="60" t="s">
        <v>1139</v>
      </c>
      <c r="D734" s="59"/>
      <c r="E734" s="61" t="s">
        <v>57</v>
      </c>
      <c r="F734" s="62">
        <v>4</v>
      </c>
      <c r="G734" s="62"/>
      <c r="H734" s="62"/>
      <c r="I734" s="62"/>
      <c r="J734" s="62"/>
      <c r="K734" s="62"/>
      <c r="L734" s="62"/>
      <c r="M734" s="62"/>
      <c r="N734" s="62"/>
      <c r="O734" s="62"/>
      <c r="P734" s="62"/>
      <c r="Q734" s="62"/>
    </row>
    <row r="735" spans="1:17" ht="25.5">
      <c r="A735" s="58">
        <v>717</v>
      </c>
      <c r="B735" s="59" t="s">
        <v>623</v>
      </c>
      <c r="C735" s="60" t="s">
        <v>944</v>
      </c>
      <c r="D735" s="59"/>
      <c r="E735" s="61" t="s">
        <v>57</v>
      </c>
      <c r="F735" s="62">
        <v>4</v>
      </c>
      <c r="G735" s="62"/>
      <c r="H735" s="62"/>
      <c r="I735" s="62"/>
      <c r="J735" s="62"/>
      <c r="K735" s="62"/>
      <c r="L735" s="62"/>
      <c r="M735" s="62"/>
      <c r="N735" s="62"/>
      <c r="O735" s="62"/>
      <c r="P735" s="62"/>
      <c r="Q735" s="62"/>
    </row>
    <row r="736" spans="1:17" ht="25.5">
      <c r="A736" s="58">
        <v>718</v>
      </c>
      <c r="B736" s="59" t="s">
        <v>623</v>
      </c>
      <c r="C736" s="60" t="s">
        <v>1140</v>
      </c>
      <c r="D736" s="59"/>
      <c r="E736" s="61" t="s">
        <v>57</v>
      </c>
      <c r="F736" s="62">
        <v>2</v>
      </c>
      <c r="G736" s="62"/>
      <c r="H736" s="62"/>
      <c r="I736" s="62"/>
      <c r="J736" s="62"/>
      <c r="K736" s="62"/>
      <c r="L736" s="62"/>
      <c r="M736" s="62"/>
      <c r="N736" s="62"/>
      <c r="O736" s="62"/>
      <c r="P736" s="62"/>
      <c r="Q736" s="62"/>
    </row>
    <row r="737" spans="1:17" ht="25.5">
      <c r="A737" s="58">
        <v>719</v>
      </c>
      <c r="B737" s="59" t="s">
        <v>623</v>
      </c>
      <c r="C737" s="60" t="s">
        <v>1018</v>
      </c>
      <c r="D737" s="59"/>
      <c r="E737" s="61" t="s">
        <v>57</v>
      </c>
      <c r="F737" s="62">
        <v>1</v>
      </c>
      <c r="G737" s="62"/>
      <c r="H737" s="62"/>
      <c r="I737" s="62"/>
      <c r="J737" s="62"/>
      <c r="K737" s="62"/>
      <c r="L737" s="62"/>
      <c r="M737" s="62"/>
      <c r="N737" s="62"/>
      <c r="O737" s="62"/>
      <c r="P737" s="62"/>
      <c r="Q737" s="62"/>
    </row>
    <row r="738" spans="1:17" ht="25.5">
      <c r="A738" s="58">
        <v>720</v>
      </c>
      <c r="B738" s="59" t="s">
        <v>623</v>
      </c>
      <c r="C738" s="60" t="s">
        <v>941</v>
      </c>
      <c r="D738" s="59"/>
      <c r="E738" s="61" t="s">
        <v>57</v>
      </c>
      <c r="F738" s="62">
        <v>2</v>
      </c>
      <c r="G738" s="62"/>
      <c r="H738" s="62"/>
      <c r="I738" s="62"/>
      <c r="J738" s="62"/>
      <c r="K738" s="62"/>
      <c r="L738" s="62"/>
      <c r="M738" s="62"/>
      <c r="N738" s="62"/>
      <c r="O738" s="62"/>
      <c r="P738" s="62"/>
      <c r="Q738" s="62"/>
    </row>
    <row r="739" spans="1:17" ht="25.5">
      <c r="A739" s="58">
        <v>721</v>
      </c>
      <c r="B739" s="59" t="s">
        <v>623</v>
      </c>
      <c r="C739" s="60" t="s">
        <v>1020</v>
      </c>
      <c r="D739" s="59"/>
      <c r="E739" s="61" t="s">
        <v>57</v>
      </c>
      <c r="F739" s="62">
        <v>4</v>
      </c>
      <c r="G739" s="62"/>
      <c r="H739" s="62"/>
      <c r="I739" s="62"/>
      <c r="J739" s="62"/>
      <c r="K739" s="62"/>
      <c r="L739" s="62"/>
      <c r="M739" s="62"/>
      <c r="N739" s="62"/>
      <c r="O739" s="62"/>
      <c r="P739" s="62"/>
      <c r="Q739" s="62"/>
    </row>
    <row r="740" spans="1:17" ht="25.5">
      <c r="A740" s="58">
        <v>722</v>
      </c>
      <c r="B740" s="59" t="s">
        <v>623</v>
      </c>
      <c r="C740" s="60" t="s">
        <v>939</v>
      </c>
      <c r="D740" s="59"/>
      <c r="E740" s="61" t="s">
        <v>57</v>
      </c>
      <c r="F740" s="62">
        <v>4</v>
      </c>
      <c r="G740" s="62"/>
      <c r="H740" s="62"/>
      <c r="I740" s="62"/>
      <c r="J740" s="62"/>
      <c r="K740" s="62"/>
      <c r="L740" s="62"/>
      <c r="M740" s="62"/>
      <c r="N740" s="62"/>
      <c r="O740" s="62"/>
      <c r="P740" s="62"/>
      <c r="Q740" s="62"/>
    </row>
    <row r="741" spans="1:17" ht="25.5">
      <c r="A741" s="58">
        <v>723</v>
      </c>
      <c r="B741" s="59" t="s">
        <v>623</v>
      </c>
      <c r="C741" s="60" t="s">
        <v>943</v>
      </c>
      <c r="D741" s="59"/>
      <c r="E741" s="61" t="s">
        <v>57</v>
      </c>
      <c r="F741" s="62">
        <v>3</v>
      </c>
      <c r="G741" s="62"/>
      <c r="H741" s="62"/>
      <c r="I741" s="62"/>
      <c r="J741" s="62"/>
      <c r="K741" s="62"/>
      <c r="L741" s="62"/>
      <c r="M741" s="62"/>
      <c r="N741" s="62"/>
      <c r="O741" s="62"/>
      <c r="P741" s="62"/>
      <c r="Q741" s="62"/>
    </row>
    <row r="742" spans="1:17" ht="25.5">
      <c r="A742" s="58">
        <v>724</v>
      </c>
      <c r="B742" s="59" t="s">
        <v>623</v>
      </c>
      <c r="C742" s="60" t="s">
        <v>1141</v>
      </c>
      <c r="D742" s="59"/>
      <c r="E742" s="61" t="s">
        <v>57</v>
      </c>
      <c r="F742" s="62">
        <v>1</v>
      </c>
      <c r="G742" s="62"/>
      <c r="H742" s="62"/>
      <c r="I742" s="62"/>
      <c r="J742" s="62"/>
      <c r="K742" s="62"/>
      <c r="L742" s="62"/>
      <c r="M742" s="62"/>
      <c r="N742" s="62"/>
      <c r="O742" s="62"/>
      <c r="P742" s="62"/>
      <c r="Q742" s="62"/>
    </row>
    <row r="743" spans="1:17" ht="25.5">
      <c r="A743" s="58">
        <v>725</v>
      </c>
      <c r="B743" s="59" t="s">
        <v>623</v>
      </c>
      <c r="C743" s="60" t="s">
        <v>1142</v>
      </c>
      <c r="D743" s="59"/>
      <c r="E743" s="61" t="s">
        <v>57</v>
      </c>
      <c r="F743" s="62">
        <v>1</v>
      </c>
      <c r="G743" s="62"/>
      <c r="H743" s="62"/>
      <c r="I743" s="62"/>
      <c r="J743" s="62"/>
      <c r="K743" s="62"/>
      <c r="L743" s="62"/>
      <c r="M743" s="62"/>
      <c r="N743" s="62"/>
      <c r="O743" s="62"/>
      <c r="P743" s="62"/>
      <c r="Q743" s="62"/>
    </row>
    <row r="744" spans="1:17" ht="25.5">
      <c r="A744" s="58">
        <v>726</v>
      </c>
      <c r="B744" s="59" t="s">
        <v>623</v>
      </c>
      <c r="C744" s="60" t="s">
        <v>1110</v>
      </c>
      <c r="D744" s="59"/>
      <c r="E744" s="61" t="s">
        <v>57</v>
      </c>
      <c r="F744" s="62">
        <v>1</v>
      </c>
      <c r="G744" s="62"/>
      <c r="H744" s="62"/>
      <c r="I744" s="62"/>
      <c r="J744" s="62"/>
      <c r="K744" s="62"/>
      <c r="L744" s="62"/>
      <c r="M744" s="62"/>
      <c r="N744" s="62"/>
      <c r="O744" s="62"/>
      <c r="P744" s="62"/>
      <c r="Q744" s="62"/>
    </row>
    <row r="745" spans="1:17" ht="25.5">
      <c r="A745" s="58">
        <v>727</v>
      </c>
      <c r="B745" s="59" t="s">
        <v>623</v>
      </c>
      <c r="C745" s="60" t="s">
        <v>945</v>
      </c>
      <c r="D745" s="59"/>
      <c r="E745" s="61" t="s">
        <v>57</v>
      </c>
      <c r="F745" s="62">
        <v>1</v>
      </c>
      <c r="G745" s="62"/>
      <c r="H745" s="62"/>
      <c r="I745" s="62"/>
      <c r="J745" s="62"/>
      <c r="K745" s="62"/>
      <c r="L745" s="62"/>
      <c r="M745" s="62"/>
      <c r="N745" s="62"/>
      <c r="O745" s="62"/>
      <c r="P745" s="62"/>
      <c r="Q745" s="62"/>
    </row>
    <row r="746" spans="1:17" ht="25.5">
      <c r="A746" s="58">
        <v>728</v>
      </c>
      <c r="B746" s="59" t="s">
        <v>623</v>
      </c>
      <c r="C746" s="60" t="s">
        <v>1112</v>
      </c>
      <c r="D746" s="59"/>
      <c r="E746" s="61" t="s">
        <v>57</v>
      </c>
      <c r="F746" s="62">
        <v>3</v>
      </c>
      <c r="G746" s="62"/>
      <c r="H746" s="62"/>
      <c r="I746" s="62"/>
      <c r="J746" s="62"/>
      <c r="K746" s="62"/>
      <c r="L746" s="62"/>
      <c r="M746" s="62"/>
      <c r="N746" s="62"/>
      <c r="O746" s="62"/>
      <c r="P746" s="62"/>
      <c r="Q746" s="62"/>
    </row>
    <row r="747" spans="1:17" ht="25.5">
      <c r="A747" s="58">
        <v>729</v>
      </c>
      <c r="B747" s="59" t="s">
        <v>623</v>
      </c>
      <c r="C747" s="60" t="s">
        <v>1143</v>
      </c>
      <c r="D747" s="59"/>
      <c r="E747" s="61" t="s">
        <v>57</v>
      </c>
      <c r="F747" s="62">
        <v>1</v>
      </c>
      <c r="G747" s="62"/>
      <c r="H747" s="62"/>
      <c r="I747" s="62"/>
      <c r="J747" s="62"/>
      <c r="K747" s="62"/>
      <c r="L747" s="62"/>
      <c r="M747" s="62"/>
      <c r="N747" s="62"/>
      <c r="O747" s="62"/>
      <c r="P747" s="62"/>
      <c r="Q747" s="62"/>
    </row>
    <row r="748" spans="1:17" ht="25.5">
      <c r="A748" s="58">
        <v>730</v>
      </c>
      <c r="B748" s="59" t="s">
        <v>623</v>
      </c>
      <c r="C748" s="60" t="s">
        <v>1144</v>
      </c>
      <c r="D748" s="59"/>
      <c r="E748" s="61" t="s">
        <v>57</v>
      </c>
      <c r="F748" s="62">
        <v>1</v>
      </c>
      <c r="G748" s="62"/>
      <c r="H748" s="62"/>
      <c r="I748" s="62"/>
      <c r="J748" s="62"/>
      <c r="K748" s="62"/>
      <c r="L748" s="62"/>
      <c r="M748" s="62"/>
      <c r="N748" s="62"/>
      <c r="O748" s="62"/>
      <c r="P748" s="62"/>
      <c r="Q748" s="62"/>
    </row>
    <row r="749" spans="1:17" ht="25.5">
      <c r="A749" s="58">
        <v>731</v>
      </c>
      <c r="B749" s="59" t="s">
        <v>623</v>
      </c>
      <c r="C749" s="60" t="s">
        <v>1145</v>
      </c>
      <c r="D749" s="59"/>
      <c r="E749" s="61" t="s">
        <v>57</v>
      </c>
      <c r="F749" s="62">
        <v>1</v>
      </c>
      <c r="G749" s="62"/>
      <c r="H749" s="62"/>
      <c r="I749" s="62"/>
      <c r="J749" s="62"/>
      <c r="K749" s="62"/>
      <c r="L749" s="62"/>
      <c r="M749" s="62"/>
      <c r="N749" s="62"/>
      <c r="O749" s="62"/>
      <c r="P749" s="62"/>
      <c r="Q749" s="62"/>
    </row>
    <row r="750" spans="1:17" ht="25.5">
      <c r="A750" s="58">
        <v>732</v>
      </c>
      <c r="B750" s="59" t="s">
        <v>623</v>
      </c>
      <c r="C750" s="60" t="s">
        <v>1029</v>
      </c>
      <c r="D750" s="59"/>
      <c r="E750" s="61" t="s">
        <v>57</v>
      </c>
      <c r="F750" s="62">
        <v>1</v>
      </c>
      <c r="G750" s="62"/>
      <c r="H750" s="62"/>
      <c r="I750" s="62"/>
      <c r="J750" s="62"/>
      <c r="K750" s="62"/>
      <c r="L750" s="62"/>
      <c r="M750" s="62"/>
      <c r="N750" s="62"/>
      <c r="O750" s="62"/>
      <c r="P750" s="62"/>
      <c r="Q750" s="62"/>
    </row>
    <row r="751" spans="1:17" ht="25.5">
      <c r="A751" s="58">
        <v>733</v>
      </c>
      <c r="B751" s="59" t="s">
        <v>623</v>
      </c>
      <c r="C751" s="60" t="s">
        <v>1146</v>
      </c>
      <c r="D751" s="59"/>
      <c r="E751" s="61" t="s">
        <v>57</v>
      </c>
      <c r="F751" s="62">
        <v>1</v>
      </c>
      <c r="G751" s="62"/>
      <c r="H751" s="62"/>
      <c r="I751" s="62"/>
      <c r="J751" s="62"/>
      <c r="K751" s="62"/>
      <c r="L751" s="62"/>
      <c r="M751" s="62"/>
      <c r="N751" s="62"/>
      <c r="O751" s="62"/>
      <c r="P751" s="62"/>
      <c r="Q751" s="62"/>
    </row>
    <row r="752" spans="1:17" ht="25.5">
      <c r="A752" s="58">
        <v>734</v>
      </c>
      <c r="B752" s="59" t="s">
        <v>623</v>
      </c>
      <c r="C752" s="60" t="s">
        <v>1147</v>
      </c>
      <c r="D752" s="59"/>
      <c r="E752" s="61" t="s">
        <v>57</v>
      </c>
      <c r="F752" s="62">
        <v>1</v>
      </c>
      <c r="G752" s="62"/>
      <c r="H752" s="62"/>
      <c r="I752" s="62"/>
      <c r="J752" s="62"/>
      <c r="K752" s="62"/>
      <c r="L752" s="62"/>
      <c r="M752" s="62"/>
      <c r="N752" s="62"/>
      <c r="O752" s="62"/>
      <c r="P752" s="62"/>
      <c r="Q752" s="62"/>
    </row>
    <row r="753" spans="1:17" ht="25.5">
      <c r="A753" s="58">
        <v>735</v>
      </c>
      <c r="B753" s="59" t="s">
        <v>623</v>
      </c>
      <c r="C753" s="60" t="s">
        <v>947</v>
      </c>
      <c r="D753" s="59"/>
      <c r="E753" s="61" t="s">
        <v>57</v>
      </c>
      <c r="F753" s="62">
        <v>3</v>
      </c>
      <c r="G753" s="62"/>
      <c r="H753" s="62"/>
      <c r="I753" s="62"/>
      <c r="J753" s="62"/>
      <c r="K753" s="62"/>
      <c r="L753" s="62"/>
      <c r="M753" s="62"/>
      <c r="N753" s="62"/>
      <c r="O753" s="62"/>
      <c r="P753" s="62"/>
      <c r="Q753" s="62"/>
    </row>
    <row r="754" spans="1:17" ht="25.5">
      <c r="A754" s="58">
        <v>736</v>
      </c>
      <c r="B754" s="59" t="s">
        <v>623</v>
      </c>
      <c r="C754" s="60" t="s">
        <v>1148</v>
      </c>
      <c r="D754" s="59"/>
      <c r="E754" s="61" t="s">
        <v>57</v>
      </c>
      <c r="F754" s="62">
        <v>1</v>
      </c>
      <c r="G754" s="62"/>
      <c r="H754" s="62"/>
      <c r="I754" s="62"/>
      <c r="J754" s="62"/>
      <c r="K754" s="62"/>
      <c r="L754" s="62"/>
      <c r="M754" s="62"/>
      <c r="N754" s="62"/>
      <c r="O754" s="62"/>
      <c r="P754" s="62"/>
      <c r="Q754" s="62"/>
    </row>
    <row r="755" spans="1:17" ht="25.5">
      <c r="A755" s="58">
        <v>737</v>
      </c>
      <c r="B755" s="59" t="s">
        <v>623</v>
      </c>
      <c r="C755" s="60" t="s">
        <v>1081</v>
      </c>
      <c r="D755" s="59"/>
      <c r="E755" s="61" t="s">
        <v>57</v>
      </c>
      <c r="F755" s="62">
        <v>1</v>
      </c>
      <c r="G755" s="62"/>
      <c r="H755" s="62"/>
      <c r="I755" s="62"/>
      <c r="J755" s="62"/>
      <c r="K755" s="62"/>
      <c r="L755" s="62"/>
      <c r="M755" s="62"/>
      <c r="N755" s="62"/>
      <c r="O755" s="62"/>
      <c r="P755" s="62"/>
      <c r="Q755" s="62"/>
    </row>
    <row r="756" spans="1:17" ht="25.5">
      <c r="A756" s="58">
        <v>738</v>
      </c>
      <c r="B756" s="59" t="s">
        <v>623</v>
      </c>
      <c r="C756" s="60" t="s">
        <v>1149</v>
      </c>
      <c r="D756" s="59"/>
      <c r="E756" s="61" t="s">
        <v>57</v>
      </c>
      <c r="F756" s="62">
        <v>1</v>
      </c>
      <c r="G756" s="62"/>
      <c r="H756" s="62"/>
      <c r="I756" s="62"/>
      <c r="J756" s="62"/>
      <c r="K756" s="62"/>
      <c r="L756" s="62"/>
      <c r="M756" s="62"/>
      <c r="N756" s="62"/>
      <c r="O756" s="62"/>
      <c r="P756" s="62"/>
      <c r="Q756" s="62"/>
    </row>
    <row r="757" spans="1:17" ht="25.5">
      <c r="A757" s="58">
        <v>739</v>
      </c>
      <c r="B757" s="59" t="s">
        <v>623</v>
      </c>
      <c r="C757" s="60" t="s">
        <v>1034</v>
      </c>
      <c r="D757" s="59"/>
      <c r="E757" s="61" t="s">
        <v>57</v>
      </c>
      <c r="F757" s="62">
        <v>1</v>
      </c>
      <c r="G757" s="62"/>
      <c r="H757" s="62"/>
      <c r="I757" s="62"/>
      <c r="J757" s="62"/>
      <c r="K757" s="62"/>
      <c r="L757" s="62"/>
      <c r="M757" s="62"/>
      <c r="N757" s="62"/>
      <c r="O757" s="62"/>
      <c r="P757" s="62"/>
      <c r="Q757" s="62"/>
    </row>
    <row r="758" spans="1:17" ht="25.5">
      <c r="A758" s="58">
        <v>740</v>
      </c>
      <c r="B758" s="59" t="s">
        <v>623</v>
      </c>
      <c r="C758" s="60" t="s">
        <v>953</v>
      </c>
      <c r="D758" s="59"/>
      <c r="E758" s="61" t="s">
        <v>57</v>
      </c>
      <c r="F758" s="62">
        <v>1</v>
      </c>
      <c r="G758" s="62"/>
      <c r="H758" s="62"/>
      <c r="I758" s="62"/>
      <c r="J758" s="62"/>
      <c r="K758" s="62"/>
      <c r="L758" s="62"/>
      <c r="M758" s="62"/>
      <c r="N758" s="62"/>
      <c r="O758" s="62"/>
      <c r="P758" s="62"/>
      <c r="Q758" s="62"/>
    </row>
    <row r="759" spans="1:17" ht="25.5">
      <c r="A759" s="58">
        <v>741</v>
      </c>
      <c r="B759" s="59" t="s">
        <v>623</v>
      </c>
      <c r="C759" s="60" t="s">
        <v>954</v>
      </c>
      <c r="D759" s="59"/>
      <c r="E759" s="61" t="s">
        <v>57</v>
      </c>
      <c r="F759" s="62">
        <v>1</v>
      </c>
      <c r="G759" s="62"/>
      <c r="H759" s="62"/>
      <c r="I759" s="62"/>
      <c r="J759" s="62"/>
      <c r="K759" s="62"/>
      <c r="L759" s="62"/>
      <c r="M759" s="62"/>
      <c r="N759" s="62"/>
      <c r="O759" s="62"/>
      <c r="P759" s="62"/>
      <c r="Q759" s="62"/>
    </row>
    <row r="760" spans="1:17" ht="25.5">
      <c r="A760" s="58">
        <v>742</v>
      </c>
      <c r="B760" s="59" t="s">
        <v>623</v>
      </c>
      <c r="C760" s="60" t="s">
        <v>1035</v>
      </c>
      <c r="D760" s="59"/>
      <c r="E760" s="61" t="s">
        <v>57</v>
      </c>
      <c r="F760" s="62">
        <v>1</v>
      </c>
      <c r="G760" s="62"/>
      <c r="H760" s="62"/>
      <c r="I760" s="62"/>
      <c r="J760" s="62"/>
      <c r="K760" s="62"/>
      <c r="L760" s="62"/>
      <c r="M760" s="62"/>
      <c r="N760" s="62"/>
      <c r="O760" s="62"/>
      <c r="P760" s="62"/>
      <c r="Q760" s="62"/>
    </row>
    <row r="761" spans="1:17" ht="25.5">
      <c r="A761" s="58">
        <v>743</v>
      </c>
      <c r="B761" s="59" t="s">
        <v>623</v>
      </c>
      <c r="C761" s="60" t="s">
        <v>961</v>
      </c>
      <c r="D761" s="59"/>
      <c r="E761" s="61" t="s">
        <v>57</v>
      </c>
      <c r="F761" s="62">
        <v>1</v>
      </c>
      <c r="G761" s="62"/>
      <c r="H761" s="62"/>
      <c r="I761" s="62"/>
      <c r="J761" s="62"/>
      <c r="K761" s="62"/>
      <c r="L761" s="62"/>
      <c r="M761" s="62"/>
      <c r="N761" s="62"/>
      <c r="O761" s="62"/>
      <c r="P761" s="62"/>
      <c r="Q761" s="62"/>
    </row>
    <row r="762" spans="1:17" ht="25.5">
      <c r="A762" s="58">
        <v>744</v>
      </c>
      <c r="B762" s="59" t="s">
        <v>623</v>
      </c>
      <c r="C762" s="60" t="s">
        <v>1150</v>
      </c>
      <c r="D762" s="59"/>
      <c r="E762" s="61" t="s">
        <v>57</v>
      </c>
      <c r="F762" s="62">
        <v>1</v>
      </c>
      <c r="G762" s="62"/>
      <c r="H762" s="62"/>
      <c r="I762" s="62"/>
      <c r="J762" s="62"/>
      <c r="K762" s="62"/>
      <c r="L762" s="62"/>
      <c r="M762" s="62"/>
      <c r="N762" s="62"/>
      <c r="O762" s="62"/>
      <c r="P762" s="62"/>
      <c r="Q762" s="62"/>
    </row>
    <row r="763" spans="1:17" ht="38.25">
      <c r="A763" s="58">
        <v>745</v>
      </c>
      <c r="B763" s="59" t="s">
        <v>623</v>
      </c>
      <c r="C763" s="60" t="s">
        <v>1151</v>
      </c>
      <c r="D763" s="59"/>
      <c r="E763" s="61" t="s">
        <v>57</v>
      </c>
      <c r="F763" s="62">
        <v>1</v>
      </c>
      <c r="G763" s="62"/>
      <c r="H763" s="62"/>
      <c r="I763" s="62"/>
      <c r="J763" s="62"/>
      <c r="K763" s="62"/>
      <c r="L763" s="62"/>
      <c r="M763" s="62"/>
      <c r="N763" s="62"/>
      <c r="O763" s="62"/>
      <c r="P763" s="62"/>
      <c r="Q763" s="62"/>
    </row>
    <row r="764" spans="1:17" ht="25.5">
      <c r="A764" s="58">
        <v>746</v>
      </c>
      <c r="B764" s="59" t="s">
        <v>623</v>
      </c>
      <c r="C764" s="60" t="s">
        <v>1152</v>
      </c>
      <c r="D764" s="59"/>
      <c r="E764" s="61" t="s">
        <v>57</v>
      </c>
      <c r="F764" s="62">
        <v>2</v>
      </c>
      <c r="G764" s="62"/>
      <c r="H764" s="62"/>
      <c r="I764" s="62"/>
      <c r="J764" s="62"/>
      <c r="K764" s="62"/>
      <c r="L764" s="62"/>
      <c r="M764" s="62"/>
      <c r="N764" s="62"/>
      <c r="O764" s="62"/>
      <c r="P764" s="62"/>
      <c r="Q764" s="62"/>
    </row>
    <row r="765" spans="1:17" ht="25.5">
      <c r="A765" s="58">
        <v>747</v>
      </c>
      <c r="B765" s="59" t="s">
        <v>623</v>
      </c>
      <c r="C765" s="60" t="s">
        <v>1036</v>
      </c>
      <c r="D765" s="59"/>
      <c r="E765" s="61" t="s">
        <v>57</v>
      </c>
      <c r="F765" s="62">
        <v>1</v>
      </c>
      <c r="G765" s="62"/>
      <c r="H765" s="62"/>
      <c r="I765" s="62"/>
      <c r="J765" s="62"/>
      <c r="K765" s="62"/>
      <c r="L765" s="62"/>
      <c r="M765" s="62"/>
      <c r="N765" s="62"/>
      <c r="O765" s="62"/>
      <c r="P765" s="62"/>
      <c r="Q765" s="62"/>
    </row>
    <row r="766" spans="1:17" ht="38.25">
      <c r="A766" s="58">
        <v>748</v>
      </c>
      <c r="B766" s="59" t="s">
        <v>623</v>
      </c>
      <c r="C766" s="60" t="s">
        <v>1153</v>
      </c>
      <c r="D766" s="59"/>
      <c r="E766" s="61" t="s">
        <v>57</v>
      </c>
      <c r="F766" s="62">
        <v>1</v>
      </c>
      <c r="G766" s="62"/>
      <c r="H766" s="62"/>
      <c r="I766" s="62"/>
      <c r="J766" s="62"/>
      <c r="K766" s="62"/>
      <c r="L766" s="62"/>
      <c r="M766" s="62"/>
      <c r="N766" s="62"/>
      <c r="O766" s="62"/>
      <c r="P766" s="62"/>
      <c r="Q766" s="62"/>
    </row>
    <row r="767" spans="1:17" ht="25.5">
      <c r="A767" s="58">
        <v>749</v>
      </c>
      <c r="B767" s="59" t="s">
        <v>623</v>
      </c>
      <c r="C767" s="60" t="s">
        <v>1039</v>
      </c>
      <c r="D767" s="59"/>
      <c r="E767" s="61" t="s">
        <v>57</v>
      </c>
      <c r="F767" s="62">
        <v>2</v>
      </c>
      <c r="G767" s="62"/>
      <c r="H767" s="62"/>
      <c r="I767" s="62"/>
      <c r="J767" s="62"/>
      <c r="K767" s="62"/>
      <c r="L767" s="62"/>
      <c r="M767" s="62"/>
      <c r="N767" s="62"/>
      <c r="O767" s="62"/>
      <c r="P767" s="62"/>
      <c r="Q767" s="62"/>
    </row>
    <row r="768" spans="1:17" ht="25.5">
      <c r="A768" s="58">
        <v>750</v>
      </c>
      <c r="B768" s="59" t="s">
        <v>623</v>
      </c>
      <c r="C768" s="60" t="s">
        <v>966</v>
      </c>
      <c r="D768" s="59"/>
      <c r="E768" s="61" t="s">
        <v>57</v>
      </c>
      <c r="F768" s="62">
        <v>4</v>
      </c>
      <c r="G768" s="62"/>
      <c r="H768" s="62"/>
      <c r="I768" s="62"/>
      <c r="J768" s="62"/>
      <c r="K768" s="62"/>
      <c r="L768" s="62"/>
      <c r="M768" s="62"/>
      <c r="N768" s="62"/>
      <c r="O768" s="62"/>
      <c r="P768" s="62"/>
      <c r="Q768" s="62"/>
    </row>
    <row r="769" spans="1:17">
      <c r="A769" s="58">
        <v>751</v>
      </c>
      <c r="B769" s="59" t="s">
        <v>623</v>
      </c>
      <c r="C769" s="60" t="s">
        <v>971</v>
      </c>
      <c r="D769" s="59"/>
      <c r="E769" s="61" t="s">
        <v>55</v>
      </c>
      <c r="F769" s="62">
        <v>6</v>
      </c>
      <c r="G769" s="62"/>
      <c r="H769" s="62"/>
      <c r="I769" s="62"/>
      <c r="J769" s="62"/>
      <c r="K769" s="62"/>
      <c r="L769" s="62"/>
      <c r="M769" s="62"/>
      <c r="N769" s="62"/>
      <c r="O769" s="62"/>
      <c r="P769" s="62"/>
      <c r="Q769" s="62"/>
    </row>
    <row r="770" spans="1:17">
      <c r="A770" s="58">
        <v>752</v>
      </c>
      <c r="B770" s="59" t="s">
        <v>623</v>
      </c>
      <c r="C770" s="60" t="s">
        <v>970</v>
      </c>
      <c r="D770" s="59"/>
      <c r="E770" s="61" t="s">
        <v>55</v>
      </c>
      <c r="F770" s="62">
        <v>1</v>
      </c>
      <c r="G770" s="62"/>
      <c r="H770" s="62"/>
      <c r="I770" s="62"/>
      <c r="J770" s="62"/>
      <c r="K770" s="62"/>
      <c r="L770" s="62"/>
      <c r="M770" s="62"/>
      <c r="N770" s="62"/>
      <c r="O770" s="62"/>
      <c r="P770" s="62"/>
      <c r="Q770" s="62"/>
    </row>
    <row r="771" spans="1:17">
      <c r="A771" s="58">
        <v>753</v>
      </c>
      <c r="B771" s="59" t="s">
        <v>623</v>
      </c>
      <c r="C771" s="60" t="s">
        <v>1091</v>
      </c>
      <c r="D771" s="59"/>
      <c r="E771" s="61" t="s">
        <v>55</v>
      </c>
      <c r="F771" s="62">
        <v>3</v>
      </c>
      <c r="G771" s="62"/>
      <c r="H771" s="62"/>
      <c r="I771" s="62"/>
      <c r="J771" s="62"/>
      <c r="K771" s="62"/>
      <c r="L771" s="62"/>
      <c r="M771" s="62"/>
      <c r="N771" s="62"/>
      <c r="O771" s="62"/>
      <c r="P771" s="62"/>
      <c r="Q771" s="62"/>
    </row>
    <row r="772" spans="1:17">
      <c r="A772" s="58">
        <v>754</v>
      </c>
      <c r="B772" s="59" t="s">
        <v>623</v>
      </c>
      <c r="C772" s="60" t="s">
        <v>972</v>
      </c>
      <c r="D772" s="59"/>
      <c r="E772" s="61" t="s">
        <v>55</v>
      </c>
      <c r="F772" s="62">
        <v>8</v>
      </c>
      <c r="G772" s="62"/>
      <c r="H772" s="62"/>
      <c r="I772" s="62"/>
      <c r="J772" s="62"/>
      <c r="K772" s="62"/>
      <c r="L772" s="62"/>
      <c r="M772" s="62"/>
      <c r="N772" s="62"/>
      <c r="O772" s="62"/>
      <c r="P772" s="62"/>
      <c r="Q772" s="62"/>
    </row>
    <row r="773" spans="1:17">
      <c r="A773" s="58">
        <v>755</v>
      </c>
      <c r="B773" s="59" t="s">
        <v>623</v>
      </c>
      <c r="C773" s="60" t="s">
        <v>1154</v>
      </c>
      <c r="D773" s="59"/>
      <c r="E773" s="61" t="s">
        <v>55</v>
      </c>
      <c r="F773" s="62">
        <v>2</v>
      </c>
      <c r="G773" s="62"/>
      <c r="H773" s="62"/>
      <c r="I773" s="62"/>
      <c r="J773" s="62"/>
      <c r="K773" s="62"/>
      <c r="L773" s="62"/>
      <c r="M773" s="62"/>
      <c r="N773" s="62"/>
      <c r="O773" s="62"/>
      <c r="P773" s="62"/>
      <c r="Q773" s="62"/>
    </row>
    <row r="774" spans="1:17">
      <c r="A774" s="58">
        <v>756</v>
      </c>
      <c r="B774" s="59" t="s">
        <v>623</v>
      </c>
      <c r="C774" s="60" t="s">
        <v>1041</v>
      </c>
      <c r="D774" s="59"/>
      <c r="E774" s="61" t="s">
        <v>55</v>
      </c>
      <c r="F774" s="62">
        <v>54</v>
      </c>
      <c r="G774" s="62"/>
      <c r="H774" s="62"/>
      <c r="I774" s="62"/>
      <c r="J774" s="62"/>
      <c r="K774" s="62"/>
      <c r="L774" s="62"/>
      <c r="M774" s="62"/>
      <c r="N774" s="62"/>
      <c r="O774" s="62"/>
      <c r="P774" s="62"/>
      <c r="Q774" s="62"/>
    </row>
    <row r="775" spans="1:17">
      <c r="A775" s="58">
        <v>757</v>
      </c>
      <c r="B775" s="59" t="s">
        <v>623</v>
      </c>
      <c r="C775" s="60" t="s">
        <v>977</v>
      </c>
      <c r="D775" s="59"/>
      <c r="E775" s="61" t="s">
        <v>55</v>
      </c>
      <c r="F775" s="62">
        <v>42</v>
      </c>
      <c r="G775" s="62"/>
      <c r="H775" s="62"/>
      <c r="I775" s="62"/>
      <c r="J775" s="62"/>
      <c r="K775" s="62"/>
      <c r="L775" s="62"/>
      <c r="M775" s="62"/>
      <c r="N775" s="62"/>
      <c r="O775" s="62"/>
      <c r="P775" s="62"/>
      <c r="Q775" s="62"/>
    </row>
    <row r="776" spans="1:17">
      <c r="A776" s="58">
        <v>758</v>
      </c>
      <c r="B776" s="59" t="s">
        <v>623</v>
      </c>
      <c r="C776" s="60" t="s">
        <v>1043</v>
      </c>
      <c r="D776" s="59"/>
      <c r="E776" s="61" t="s">
        <v>55</v>
      </c>
      <c r="F776" s="62">
        <v>29</v>
      </c>
      <c r="G776" s="62"/>
      <c r="H776" s="62"/>
      <c r="I776" s="62"/>
      <c r="J776" s="62"/>
      <c r="K776" s="62"/>
      <c r="L776" s="62"/>
      <c r="M776" s="62"/>
      <c r="N776" s="62"/>
      <c r="O776" s="62"/>
      <c r="P776" s="62"/>
      <c r="Q776" s="62"/>
    </row>
    <row r="777" spans="1:17">
      <c r="A777" s="58">
        <v>759</v>
      </c>
      <c r="B777" s="59" t="s">
        <v>623</v>
      </c>
      <c r="C777" s="60" t="s">
        <v>980</v>
      </c>
      <c r="D777" s="59"/>
      <c r="E777" s="61" t="s">
        <v>55</v>
      </c>
      <c r="F777" s="62">
        <v>24</v>
      </c>
      <c r="G777" s="62"/>
      <c r="H777" s="62"/>
      <c r="I777" s="62"/>
      <c r="J777" s="62"/>
      <c r="K777" s="62"/>
      <c r="L777" s="62"/>
      <c r="M777" s="62"/>
      <c r="N777" s="62"/>
      <c r="O777" s="62"/>
      <c r="P777" s="62"/>
      <c r="Q777" s="62"/>
    </row>
    <row r="778" spans="1:17">
      <c r="A778" s="58">
        <v>760</v>
      </c>
      <c r="B778" s="59" t="s">
        <v>623</v>
      </c>
      <c r="C778" s="60" t="s">
        <v>978</v>
      </c>
      <c r="D778" s="59"/>
      <c r="E778" s="61" t="s">
        <v>55</v>
      </c>
      <c r="F778" s="62">
        <v>15</v>
      </c>
      <c r="G778" s="62"/>
      <c r="H778" s="62"/>
      <c r="I778" s="62"/>
      <c r="J778" s="62"/>
      <c r="K778" s="62"/>
      <c r="L778" s="62"/>
      <c r="M778" s="62"/>
      <c r="N778" s="62"/>
      <c r="O778" s="62"/>
      <c r="P778" s="62"/>
      <c r="Q778" s="62"/>
    </row>
    <row r="779" spans="1:17">
      <c r="A779" s="58">
        <v>761</v>
      </c>
      <c r="B779" s="59" t="s">
        <v>623</v>
      </c>
      <c r="C779" s="60" t="s">
        <v>981</v>
      </c>
      <c r="D779" s="59"/>
      <c r="E779" s="61" t="s">
        <v>55</v>
      </c>
      <c r="F779" s="62">
        <v>2</v>
      </c>
      <c r="G779" s="62"/>
      <c r="H779" s="62"/>
      <c r="I779" s="62"/>
      <c r="J779" s="62"/>
      <c r="K779" s="62"/>
      <c r="L779" s="62"/>
      <c r="M779" s="62"/>
      <c r="N779" s="62"/>
      <c r="O779" s="62"/>
      <c r="P779" s="62"/>
      <c r="Q779" s="62"/>
    </row>
    <row r="780" spans="1:17">
      <c r="A780" s="58">
        <v>762</v>
      </c>
      <c r="B780" s="59" t="s">
        <v>623</v>
      </c>
      <c r="C780" s="60" t="s">
        <v>975</v>
      </c>
      <c r="D780" s="59"/>
      <c r="E780" s="61" t="s">
        <v>55</v>
      </c>
      <c r="F780" s="62">
        <v>64</v>
      </c>
      <c r="G780" s="62"/>
      <c r="H780" s="62"/>
      <c r="I780" s="62"/>
      <c r="J780" s="62"/>
      <c r="K780" s="62"/>
      <c r="L780" s="62"/>
      <c r="M780" s="62"/>
      <c r="N780" s="62"/>
      <c r="O780" s="62"/>
      <c r="P780" s="62"/>
      <c r="Q780" s="62"/>
    </row>
    <row r="781" spans="1:17">
      <c r="A781" s="58" t="s">
        <v>28</v>
      </c>
      <c r="B781" s="59"/>
      <c r="C781" s="60" t="s">
        <v>28</v>
      </c>
      <c r="D781" s="59"/>
      <c r="E781" s="61"/>
      <c r="F781" s="62">
        <v>0</v>
      </c>
      <c r="G781" s="62"/>
      <c r="H781" s="62"/>
      <c r="I781" s="62"/>
      <c r="J781" s="62"/>
      <c r="K781" s="62"/>
      <c r="L781" s="62"/>
      <c r="M781" s="62"/>
      <c r="N781" s="62"/>
      <c r="O781" s="62"/>
      <c r="P781" s="62"/>
      <c r="Q781" s="62"/>
    </row>
    <row r="782" spans="1:17">
      <c r="A782" s="58" t="s">
        <v>28</v>
      </c>
      <c r="B782" s="59"/>
      <c r="C782" s="72" t="s">
        <v>1155</v>
      </c>
      <c r="D782" s="59"/>
      <c r="E782" s="61"/>
      <c r="F782" s="62">
        <v>0</v>
      </c>
      <c r="G782" s="62"/>
      <c r="H782" s="62"/>
      <c r="I782" s="62"/>
      <c r="J782" s="62"/>
      <c r="K782" s="62"/>
      <c r="L782" s="62"/>
      <c r="M782" s="62"/>
      <c r="N782" s="62"/>
      <c r="O782" s="62"/>
      <c r="P782" s="62"/>
      <c r="Q782" s="62"/>
    </row>
    <row r="783" spans="1:17" ht="140.25">
      <c r="A783" s="58">
        <v>763</v>
      </c>
      <c r="B783" s="59" t="s">
        <v>623</v>
      </c>
      <c r="C783" s="144" t="s">
        <v>2674</v>
      </c>
      <c r="D783" s="59"/>
      <c r="E783" s="61" t="s">
        <v>59</v>
      </c>
      <c r="F783" s="62">
        <v>1</v>
      </c>
      <c r="G783" s="62"/>
      <c r="H783" s="62"/>
      <c r="I783" s="62"/>
      <c r="J783" s="62"/>
      <c r="K783" s="62"/>
      <c r="L783" s="62"/>
      <c r="M783" s="62"/>
      <c r="N783" s="62"/>
      <c r="O783" s="62"/>
      <c r="P783" s="62"/>
      <c r="Q783" s="62"/>
    </row>
    <row r="784" spans="1:17" ht="25.5">
      <c r="A784" s="58">
        <v>764</v>
      </c>
      <c r="B784" s="59" t="s">
        <v>623</v>
      </c>
      <c r="C784" s="60" t="s">
        <v>837</v>
      </c>
      <c r="D784" s="59"/>
      <c r="E784" s="61" t="s">
        <v>57</v>
      </c>
      <c r="F784" s="62">
        <v>1</v>
      </c>
      <c r="G784" s="62"/>
      <c r="H784" s="62"/>
      <c r="I784" s="62"/>
      <c r="J784" s="62"/>
      <c r="K784" s="62"/>
      <c r="L784" s="62"/>
      <c r="M784" s="62"/>
      <c r="N784" s="62"/>
      <c r="O784" s="62"/>
      <c r="P784" s="62"/>
      <c r="Q784" s="62"/>
    </row>
    <row r="785" spans="1:17">
      <c r="A785" s="58">
        <v>765</v>
      </c>
      <c r="B785" s="59" t="s">
        <v>623</v>
      </c>
      <c r="C785" s="60" t="s">
        <v>1156</v>
      </c>
      <c r="D785" s="59"/>
      <c r="E785" s="61" t="s">
        <v>57</v>
      </c>
      <c r="F785" s="62">
        <v>1</v>
      </c>
      <c r="G785" s="62"/>
      <c r="H785" s="62"/>
      <c r="I785" s="62"/>
      <c r="J785" s="62"/>
      <c r="K785" s="62"/>
      <c r="L785" s="62"/>
      <c r="M785" s="62"/>
      <c r="N785" s="62"/>
      <c r="O785" s="62"/>
      <c r="P785" s="62"/>
      <c r="Q785" s="62"/>
    </row>
    <row r="786" spans="1:17" ht="25.5">
      <c r="A786" s="58">
        <v>766</v>
      </c>
      <c r="B786" s="59" t="s">
        <v>623</v>
      </c>
      <c r="C786" s="60" t="s">
        <v>839</v>
      </c>
      <c r="D786" s="59"/>
      <c r="E786" s="61" t="s">
        <v>57</v>
      </c>
      <c r="F786" s="62">
        <v>1</v>
      </c>
      <c r="G786" s="62"/>
      <c r="H786" s="62"/>
      <c r="I786" s="62"/>
      <c r="J786" s="62"/>
      <c r="K786" s="62"/>
      <c r="L786" s="62"/>
      <c r="M786" s="62"/>
      <c r="N786" s="62"/>
      <c r="O786" s="62"/>
      <c r="P786" s="62"/>
      <c r="Q786" s="62"/>
    </row>
    <row r="787" spans="1:17">
      <c r="A787" s="58">
        <v>767</v>
      </c>
      <c r="B787" s="59" t="s">
        <v>623</v>
      </c>
      <c r="C787" s="60" t="s">
        <v>840</v>
      </c>
      <c r="D787" s="59"/>
      <c r="E787" s="61" t="s">
        <v>57</v>
      </c>
      <c r="F787" s="62">
        <v>2</v>
      </c>
      <c r="G787" s="62"/>
      <c r="H787" s="62"/>
      <c r="I787" s="62"/>
      <c r="J787" s="62"/>
      <c r="K787" s="62"/>
      <c r="L787" s="62"/>
      <c r="M787" s="62"/>
      <c r="N787" s="62"/>
      <c r="O787" s="62"/>
      <c r="P787" s="62"/>
      <c r="Q787" s="62"/>
    </row>
    <row r="788" spans="1:17">
      <c r="A788" s="58">
        <v>768</v>
      </c>
      <c r="B788" s="59" t="s">
        <v>623</v>
      </c>
      <c r="C788" s="60" t="s">
        <v>844</v>
      </c>
      <c r="D788" s="59"/>
      <c r="E788" s="61" t="s">
        <v>57</v>
      </c>
      <c r="F788" s="62">
        <v>2</v>
      </c>
      <c r="G788" s="62"/>
      <c r="H788" s="62"/>
      <c r="I788" s="62"/>
      <c r="J788" s="62"/>
      <c r="K788" s="62"/>
      <c r="L788" s="62"/>
      <c r="M788" s="62"/>
      <c r="N788" s="62"/>
      <c r="O788" s="62"/>
      <c r="P788" s="62"/>
      <c r="Q788" s="62"/>
    </row>
    <row r="789" spans="1:17">
      <c r="A789" s="58">
        <v>769</v>
      </c>
      <c r="B789" s="59" t="s">
        <v>623</v>
      </c>
      <c r="C789" s="60" t="s">
        <v>1157</v>
      </c>
      <c r="D789" s="59"/>
      <c r="E789" s="61" t="s">
        <v>57</v>
      </c>
      <c r="F789" s="62">
        <v>2</v>
      </c>
      <c r="G789" s="62"/>
      <c r="H789" s="62"/>
      <c r="I789" s="62"/>
      <c r="J789" s="62"/>
      <c r="K789" s="62"/>
      <c r="L789" s="62"/>
      <c r="M789" s="62"/>
      <c r="N789" s="62"/>
      <c r="O789" s="62"/>
      <c r="P789" s="62"/>
      <c r="Q789" s="62"/>
    </row>
    <row r="790" spans="1:17" ht="25.5">
      <c r="A790" s="58">
        <v>770</v>
      </c>
      <c r="B790" s="59" t="s">
        <v>623</v>
      </c>
      <c r="C790" s="60" t="s">
        <v>851</v>
      </c>
      <c r="D790" s="59"/>
      <c r="E790" s="61" t="s">
        <v>57</v>
      </c>
      <c r="F790" s="62">
        <v>6</v>
      </c>
      <c r="G790" s="62"/>
      <c r="H790" s="62"/>
      <c r="I790" s="62"/>
      <c r="J790" s="62"/>
      <c r="K790" s="62"/>
      <c r="L790" s="62"/>
      <c r="M790" s="62"/>
      <c r="N790" s="62"/>
      <c r="O790" s="62"/>
      <c r="P790" s="62"/>
      <c r="Q790" s="62"/>
    </row>
    <row r="791" spans="1:17" ht="25.5">
      <c r="A791" s="58">
        <v>771</v>
      </c>
      <c r="B791" s="59" t="s">
        <v>623</v>
      </c>
      <c r="C791" s="60" t="s">
        <v>852</v>
      </c>
      <c r="D791" s="59"/>
      <c r="E791" s="61" t="s">
        <v>57</v>
      </c>
      <c r="F791" s="62">
        <v>6</v>
      </c>
      <c r="G791" s="62"/>
      <c r="H791" s="62"/>
      <c r="I791" s="62"/>
      <c r="J791" s="62"/>
      <c r="K791" s="62"/>
      <c r="L791" s="62"/>
      <c r="M791" s="62"/>
      <c r="N791" s="62"/>
      <c r="O791" s="62"/>
      <c r="P791" s="62"/>
      <c r="Q791" s="62"/>
    </row>
    <row r="792" spans="1:17" ht="25.5">
      <c r="A792" s="58">
        <v>772</v>
      </c>
      <c r="B792" s="59" t="s">
        <v>623</v>
      </c>
      <c r="C792" s="60" t="s">
        <v>853</v>
      </c>
      <c r="D792" s="59"/>
      <c r="E792" s="61" t="s">
        <v>57</v>
      </c>
      <c r="F792" s="62">
        <v>10</v>
      </c>
      <c r="G792" s="62"/>
      <c r="H792" s="62"/>
      <c r="I792" s="62"/>
      <c r="J792" s="62"/>
      <c r="K792" s="62"/>
      <c r="L792" s="62"/>
      <c r="M792" s="62"/>
      <c r="N792" s="62"/>
      <c r="O792" s="62"/>
      <c r="P792" s="62"/>
      <c r="Q792" s="62"/>
    </row>
    <row r="793" spans="1:17" ht="25.5">
      <c r="A793" s="58">
        <v>773</v>
      </c>
      <c r="B793" s="59" t="s">
        <v>623</v>
      </c>
      <c r="C793" s="60" t="s">
        <v>855</v>
      </c>
      <c r="D793" s="59"/>
      <c r="E793" s="61" t="s">
        <v>57</v>
      </c>
      <c r="F793" s="62">
        <v>11</v>
      </c>
      <c r="G793" s="62"/>
      <c r="H793" s="62"/>
      <c r="I793" s="62"/>
      <c r="J793" s="62"/>
      <c r="K793" s="62"/>
      <c r="L793" s="62"/>
      <c r="M793" s="62"/>
      <c r="N793" s="62"/>
      <c r="O793" s="62"/>
      <c r="P793" s="62"/>
      <c r="Q793" s="62"/>
    </row>
    <row r="794" spans="1:17" ht="25.5">
      <c r="A794" s="58">
        <v>774</v>
      </c>
      <c r="B794" s="59" t="s">
        <v>623</v>
      </c>
      <c r="C794" s="60" t="s">
        <v>985</v>
      </c>
      <c r="D794" s="59"/>
      <c r="E794" s="61" t="s">
        <v>57</v>
      </c>
      <c r="F794" s="62">
        <v>13</v>
      </c>
      <c r="G794" s="62"/>
      <c r="H794" s="62"/>
      <c r="I794" s="62"/>
      <c r="J794" s="62"/>
      <c r="K794" s="62"/>
      <c r="L794" s="62"/>
      <c r="M794" s="62"/>
      <c r="N794" s="62"/>
      <c r="O794" s="62"/>
      <c r="P794" s="62"/>
      <c r="Q794" s="62"/>
    </row>
    <row r="795" spans="1:17" ht="25.5">
      <c r="A795" s="58">
        <v>775</v>
      </c>
      <c r="B795" s="59" t="s">
        <v>623</v>
      </c>
      <c r="C795" s="60" t="s">
        <v>986</v>
      </c>
      <c r="D795" s="59"/>
      <c r="E795" s="61" t="s">
        <v>57</v>
      </c>
      <c r="F795" s="62">
        <v>13</v>
      </c>
      <c r="G795" s="62"/>
      <c r="H795" s="62"/>
      <c r="I795" s="62"/>
      <c r="J795" s="62"/>
      <c r="K795" s="62"/>
      <c r="L795" s="62"/>
      <c r="M795" s="62"/>
      <c r="N795" s="62"/>
      <c r="O795" s="62"/>
      <c r="P795" s="62"/>
      <c r="Q795" s="62"/>
    </row>
    <row r="796" spans="1:17">
      <c r="A796" s="58">
        <v>776</v>
      </c>
      <c r="B796" s="59" t="s">
        <v>623</v>
      </c>
      <c r="C796" s="60" t="s">
        <v>856</v>
      </c>
      <c r="D796" s="59"/>
      <c r="E796" s="61" t="s">
        <v>57</v>
      </c>
      <c r="F796" s="62">
        <v>16</v>
      </c>
      <c r="G796" s="62"/>
      <c r="H796" s="62"/>
      <c r="I796" s="62"/>
      <c r="J796" s="62"/>
      <c r="K796" s="62"/>
      <c r="L796" s="62"/>
      <c r="M796" s="62"/>
      <c r="N796" s="62"/>
      <c r="O796" s="62"/>
      <c r="P796" s="62"/>
      <c r="Q796" s="62"/>
    </row>
    <row r="797" spans="1:17">
      <c r="A797" s="58">
        <v>777</v>
      </c>
      <c r="B797" s="59" t="s">
        <v>623</v>
      </c>
      <c r="C797" s="60" t="s">
        <v>988</v>
      </c>
      <c r="D797" s="59"/>
      <c r="E797" s="61" t="s">
        <v>57</v>
      </c>
      <c r="F797" s="62">
        <v>11</v>
      </c>
      <c r="G797" s="62"/>
      <c r="H797" s="62"/>
      <c r="I797" s="62"/>
      <c r="J797" s="62"/>
      <c r="K797" s="62"/>
      <c r="L797" s="62"/>
      <c r="M797" s="62"/>
      <c r="N797" s="62"/>
      <c r="O797" s="62"/>
      <c r="P797" s="62"/>
      <c r="Q797" s="62"/>
    </row>
    <row r="798" spans="1:17">
      <c r="A798" s="58">
        <v>778</v>
      </c>
      <c r="B798" s="59" t="s">
        <v>623</v>
      </c>
      <c r="C798" s="60" t="s">
        <v>858</v>
      </c>
      <c r="D798" s="59"/>
      <c r="E798" s="61" t="s">
        <v>57</v>
      </c>
      <c r="F798" s="62">
        <v>6</v>
      </c>
      <c r="G798" s="62"/>
      <c r="H798" s="62"/>
      <c r="I798" s="62"/>
      <c r="J798" s="62"/>
      <c r="K798" s="62"/>
      <c r="L798" s="62"/>
      <c r="M798" s="62"/>
      <c r="N798" s="62"/>
      <c r="O798" s="62"/>
      <c r="P798" s="62"/>
      <c r="Q798" s="62"/>
    </row>
    <row r="799" spans="1:17">
      <c r="A799" s="58">
        <v>779</v>
      </c>
      <c r="B799" s="59" t="s">
        <v>623</v>
      </c>
      <c r="C799" s="60" t="s">
        <v>859</v>
      </c>
      <c r="D799" s="59"/>
      <c r="E799" s="61" t="s">
        <v>57</v>
      </c>
      <c r="F799" s="62">
        <v>11</v>
      </c>
      <c r="G799" s="62"/>
      <c r="H799" s="62"/>
      <c r="I799" s="62"/>
      <c r="J799" s="62"/>
      <c r="K799" s="62"/>
      <c r="L799" s="62"/>
      <c r="M799" s="62"/>
      <c r="N799" s="62"/>
      <c r="O799" s="62"/>
      <c r="P799" s="62"/>
      <c r="Q799" s="62"/>
    </row>
    <row r="800" spans="1:17">
      <c r="A800" s="58">
        <v>780</v>
      </c>
      <c r="B800" s="59" t="s">
        <v>623</v>
      </c>
      <c r="C800" s="60" t="s">
        <v>989</v>
      </c>
      <c r="D800" s="59"/>
      <c r="E800" s="61" t="s">
        <v>57</v>
      </c>
      <c r="F800" s="62">
        <v>11</v>
      </c>
      <c r="G800" s="62"/>
      <c r="H800" s="62"/>
      <c r="I800" s="62"/>
      <c r="J800" s="62"/>
      <c r="K800" s="62"/>
      <c r="L800" s="62"/>
      <c r="M800" s="62"/>
      <c r="N800" s="62"/>
      <c r="O800" s="62"/>
      <c r="P800" s="62"/>
      <c r="Q800" s="62"/>
    </row>
    <row r="801" spans="1:17">
      <c r="A801" s="58">
        <v>781</v>
      </c>
      <c r="B801" s="59" t="s">
        <v>623</v>
      </c>
      <c r="C801" s="60" t="s">
        <v>1158</v>
      </c>
      <c r="D801" s="59"/>
      <c r="E801" s="61" t="s">
        <v>57</v>
      </c>
      <c r="F801" s="62">
        <v>2</v>
      </c>
      <c r="G801" s="62"/>
      <c r="H801" s="62"/>
      <c r="I801" s="62"/>
      <c r="J801" s="62"/>
      <c r="K801" s="62"/>
      <c r="L801" s="62"/>
      <c r="M801" s="62"/>
      <c r="N801" s="62"/>
      <c r="O801" s="62"/>
      <c r="P801" s="62"/>
      <c r="Q801" s="62"/>
    </row>
    <row r="802" spans="1:17">
      <c r="A802" s="58">
        <v>782</v>
      </c>
      <c r="B802" s="59" t="s">
        <v>623</v>
      </c>
      <c r="C802" s="60" t="s">
        <v>861</v>
      </c>
      <c r="D802" s="59"/>
      <c r="E802" s="61" t="s">
        <v>57</v>
      </c>
      <c r="F802" s="62">
        <v>4</v>
      </c>
      <c r="G802" s="62"/>
      <c r="H802" s="62"/>
      <c r="I802" s="62"/>
      <c r="J802" s="62"/>
      <c r="K802" s="62"/>
      <c r="L802" s="62"/>
      <c r="M802" s="62"/>
      <c r="N802" s="62"/>
      <c r="O802" s="62"/>
      <c r="P802" s="62"/>
      <c r="Q802" s="62"/>
    </row>
    <row r="803" spans="1:17">
      <c r="A803" s="58">
        <v>783</v>
      </c>
      <c r="B803" s="59" t="s">
        <v>623</v>
      </c>
      <c r="C803" s="60" t="s">
        <v>864</v>
      </c>
      <c r="D803" s="59"/>
      <c r="E803" s="61" t="s">
        <v>57</v>
      </c>
      <c r="F803" s="62">
        <v>2</v>
      </c>
      <c r="G803" s="62"/>
      <c r="H803" s="62"/>
      <c r="I803" s="62"/>
      <c r="J803" s="62"/>
      <c r="K803" s="62"/>
      <c r="L803" s="62"/>
      <c r="M803" s="62"/>
      <c r="N803" s="62"/>
      <c r="O803" s="62"/>
      <c r="P803" s="62"/>
      <c r="Q803" s="62"/>
    </row>
    <row r="804" spans="1:17">
      <c r="A804" s="58">
        <v>784</v>
      </c>
      <c r="B804" s="59" t="s">
        <v>623</v>
      </c>
      <c r="C804" s="60" t="s">
        <v>865</v>
      </c>
      <c r="D804" s="59"/>
      <c r="E804" s="61" t="s">
        <v>57</v>
      </c>
      <c r="F804" s="62">
        <v>8</v>
      </c>
      <c r="G804" s="62"/>
      <c r="H804" s="62"/>
      <c r="I804" s="62"/>
      <c r="J804" s="62"/>
      <c r="K804" s="62"/>
      <c r="L804" s="62"/>
      <c r="M804" s="62"/>
      <c r="N804" s="62"/>
      <c r="O804" s="62"/>
      <c r="P804" s="62"/>
      <c r="Q804" s="62"/>
    </row>
    <row r="805" spans="1:17">
      <c r="A805" s="58">
        <v>785</v>
      </c>
      <c r="B805" s="59" t="s">
        <v>623</v>
      </c>
      <c r="C805" s="60" t="s">
        <v>1050</v>
      </c>
      <c r="D805" s="59"/>
      <c r="E805" s="61" t="s">
        <v>57</v>
      </c>
      <c r="F805" s="62">
        <v>4</v>
      </c>
      <c r="G805" s="62"/>
      <c r="H805" s="62"/>
      <c r="I805" s="62"/>
      <c r="J805" s="62"/>
      <c r="K805" s="62"/>
      <c r="L805" s="62"/>
      <c r="M805" s="62"/>
      <c r="N805" s="62"/>
      <c r="O805" s="62"/>
      <c r="P805" s="62"/>
      <c r="Q805" s="62"/>
    </row>
    <row r="806" spans="1:17">
      <c r="A806" s="58">
        <v>786</v>
      </c>
      <c r="B806" s="59" t="s">
        <v>623</v>
      </c>
      <c r="C806" s="60" t="s">
        <v>1159</v>
      </c>
      <c r="D806" s="59"/>
      <c r="E806" s="61" t="s">
        <v>57</v>
      </c>
      <c r="F806" s="62">
        <v>2</v>
      </c>
      <c r="G806" s="62"/>
      <c r="H806" s="62"/>
      <c r="I806" s="62"/>
      <c r="J806" s="62"/>
      <c r="K806" s="62"/>
      <c r="L806" s="62"/>
      <c r="M806" s="62"/>
      <c r="N806" s="62"/>
      <c r="O806" s="62"/>
      <c r="P806" s="62"/>
      <c r="Q806" s="62"/>
    </row>
    <row r="807" spans="1:17">
      <c r="A807" s="58">
        <v>787</v>
      </c>
      <c r="B807" s="59" t="s">
        <v>623</v>
      </c>
      <c r="C807" s="60" t="s">
        <v>867</v>
      </c>
      <c r="D807" s="59"/>
      <c r="E807" s="61" t="s">
        <v>57</v>
      </c>
      <c r="F807" s="62">
        <v>8</v>
      </c>
      <c r="G807" s="62"/>
      <c r="H807" s="62"/>
      <c r="I807" s="62"/>
      <c r="J807" s="62"/>
      <c r="K807" s="62"/>
      <c r="L807" s="62"/>
      <c r="M807" s="62"/>
      <c r="N807" s="62"/>
      <c r="O807" s="62"/>
      <c r="P807" s="62"/>
      <c r="Q807" s="62"/>
    </row>
    <row r="808" spans="1:17">
      <c r="A808" s="58">
        <v>788</v>
      </c>
      <c r="B808" s="59" t="s">
        <v>623</v>
      </c>
      <c r="C808" s="60" t="s">
        <v>868</v>
      </c>
      <c r="D808" s="59"/>
      <c r="E808" s="61" t="s">
        <v>57</v>
      </c>
      <c r="F808" s="62">
        <v>6</v>
      </c>
      <c r="G808" s="62"/>
      <c r="H808" s="62"/>
      <c r="I808" s="62"/>
      <c r="J808" s="62"/>
      <c r="K808" s="62"/>
      <c r="L808" s="62"/>
      <c r="M808" s="62"/>
      <c r="N808" s="62"/>
      <c r="O808" s="62"/>
      <c r="P808" s="62"/>
      <c r="Q808" s="62"/>
    </row>
    <row r="809" spans="1:17">
      <c r="A809" s="58">
        <v>789</v>
      </c>
      <c r="B809" s="59" t="s">
        <v>623</v>
      </c>
      <c r="C809" s="60" t="s">
        <v>869</v>
      </c>
      <c r="D809" s="59"/>
      <c r="E809" s="61" t="s">
        <v>57</v>
      </c>
      <c r="F809" s="62">
        <v>4</v>
      </c>
      <c r="G809" s="62"/>
      <c r="H809" s="62"/>
      <c r="I809" s="62"/>
      <c r="J809" s="62"/>
      <c r="K809" s="62"/>
      <c r="L809" s="62"/>
      <c r="M809" s="62"/>
      <c r="N809" s="62"/>
      <c r="O809" s="62"/>
      <c r="P809" s="62"/>
      <c r="Q809" s="62"/>
    </row>
    <row r="810" spans="1:17">
      <c r="A810" s="58">
        <v>790</v>
      </c>
      <c r="B810" s="59" t="s">
        <v>623</v>
      </c>
      <c r="C810" s="60" t="s">
        <v>871</v>
      </c>
      <c r="D810" s="59"/>
      <c r="E810" s="61" t="s">
        <v>57</v>
      </c>
      <c r="F810" s="62">
        <v>6</v>
      </c>
      <c r="G810" s="62"/>
      <c r="H810" s="62"/>
      <c r="I810" s="62"/>
      <c r="J810" s="62"/>
      <c r="K810" s="62"/>
      <c r="L810" s="62"/>
      <c r="M810" s="62"/>
      <c r="N810" s="62"/>
      <c r="O810" s="62"/>
      <c r="P810" s="62"/>
      <c r="Q810" s="62"/>
    </row>
    <row r="811" spans="1:17">
      <c r="A811" s="58">
        <v>791</v>
      </c>
      <c r="B811" s="59" t="s">
        <v>623</v>
      </c>
      <c r="C811" s="60" t="s">
        <v>873</v>
      </c>
      <c r="D811" s="59"/>
      <c r="E811" s="61" t="s">
        <v>57</v>
      </c>
      <c r="F811" s="62">
        <v>10</v>
      </c>
      <c r="G811" s="62"/>
      <c r="H811" s="62"/>
      <c r="I811" s="62"/>
      <c r="J811" s="62"/>
      <c r="K811" s="62"/>
      <c r="L811" s="62"/>
      <c r="M811" s="62"/>
      <c r="N811" s="62"/>
      <c r="O811" s="62"/>
      <c r="P811" s="62"/>
      <c r="Q811" s="62"/>
    </row>
    <row r="812" spans="1:17">
      <c r="A812" s="58">
        <v>792</v>
      </c>
      <c r="B812" s="59" t="s">
        <v>623</v>
      </c>
      <c r="C812" s="60" t="s">
        <v>874</v>
      </c>
      <c r="D812" s="59"/>
      <c r="E812" s="61" t="s">
        <v>57</v>
      </c>
      <c r="F812" s="62">
        <v>6</v>
      </c>
      <c r="G812" s="62"/>
      <c r="H812" s="62"/>
      <c r="I812" s="62"/>
      <c r="J812" s="62"/>
      <c r="K812" s="62"/>
      <c r="L812" s="62"/>
      <c r="M812" s="62"/>
      <c r="N812" s="62"/>
      <c r="O812" s="62"/>
      <c r="P812" s="62"/>
      <c r="Q812" s="62"/>
    </row>
    <row r="813" spans="1:17">
      <c r="A813" s="58">
        <v>793</v>
      </c>
      <c r="B813" s="59" t="s">
        <v>623</v>
      </c>
      <c r="C813" s="60" t="s">
        <v>875</v>
      </c>
      <c r="D813" s="59"/>
      <c r="E813" s="61" t="s">
        <v>57</v>
      </c>
      <c r="F813" s="62">
        <v>27</v>
      </c>
      <c r="G813" s="62"/>
      <c r="H813" s="62"/>
      <c r="I813" s="62"/>
      <c r="J813" s="62"/>
      <c r="K813" s="62"/>
      <c r="L813" s="62"/>
      <c r="M813" s="62"/>
      <c r="N813" s="62"/>
      <c r="O813" s="62"/>
      <c r="P813" s="62"/>
      <c r="Q813" s="62"/>
    </row>
    <row r="814" spans="1:17">
      <c r="A814" s="58">
        <v>794</v>
      </c>
      <c r="B814" s="59" t="s">
        <v>623</v>
      </c>
      <c r="C814" s="60" t="s">
        <v>876</v>
      </c>
      <c r="D814" s="59"/>
      <c r="E814" s="61" t="s">
        <v>57</v>
      </c>
      <c r="F814" s="62">
        <v>3</v>
      </c>
      <c r="G814" s="62"/>
      <c r="H814" s="62"/>
      <c r="I814" s="62"/>
      <c r="J814" s="62"/>
      <c r="K814" s="62"/>
      <c r="L814" s="62"/>
      <c r="M814" s="62"/>
      <c r="N814" s="62"/>
      <c r="O814" s="62"/>
      <c r="P814" s="62"/>
      <c r="Q814" s="62"/>
    </row>
    <row r="815" spans="1:17">
      <c r="A815" s="58">
        <v>795</v>
      </c>
      <c r="B815" s="59" t="s">
        <v>623</v>
      </c>
      <c r="C815" s="60" t="s">
        <v>877</v>
      </c>
      <c r="D815" s="59"/>
      <c r="E815" s="61" t="s">
        <v>57</v>
      </c>
      <c r="F815" s="62">
        <v>7</v>
      </c>
      <c r="G815" s="62"/>
      <c r="H815" s="62"/>
      <c r="I815" s="62"/>
      <c r="J815" s="62"/>
      <c r="K815" s="62"/>
      <c r="L815" s="62"/>
      <c r="M815" s="62"/>
      <c r="N815" s="62"/>
      <c r="O815" s="62"/>
      <c r="P815" s="62"/>
      <c r="Q815" s="62"/>
    </row>
    <row r="816" spans="1:17">
      <c r="A816" s="58">
        <v>796</v>
      </c>
      <c r="B816" s="59" t="s">
        <v>623</v>
      </c>
      <c r="C816" s="60" t="s">
        <v>878</v>
      </c>
      <c r="D816" s="59"/>
      <c r="E816" s="61" t="s">
        <v>57</v>
      </c>
      <c r="F816" s="62">
        <v>12</v>
      </c>
      <c r="G816" s="62"/>
      <c r="H816" s="62"/>
      <c r="I816" s="62"/>
      <c r="J816" s="62"/>
      <c r="K816" s="62"/>
      <c r="L816" s="62"/>
      <c r="M816" s="62"/>
      <c r="N816" s="62"/>
      <c r="O816" s="62"/>
      <c r="P816" s="62"/>
      <c r="Q816" s="62"/>
    </row>
    <row r="817" spans="1:17" ht="25.5">
      <c r="A817" s="58">
        <v>797</v>
      </c>
      <c r="B817" s="59" t="s">
        <v>623</v>
      </c>
      <c r="C817" s="60" t="s">
        <v>880</v>
      </c>
      <c r="D817" s="59"/>
      <c r="E817" s="61" t="s">
        <v>57</v>
      </c>
      <c r="F817" s="62">
        <v>1</v>
      </c>
      <c r="G817" s="62"/>
      <c r="H817" s="62"/>
      <c r="I817" s="62"/>
      <c r="J817" s="62"/>
      <c r="K817" s="62"/>
      <c r="L817" s="62"/>
      <c r="M817" s="62"/>
      <c r="N817" s="62"/>
      <c r="O817" s="62"/>
      <c r="P817" s="62"/>
      <c r="Q817" s="62"/>
    </row>
    <row r="818" spans="1:17" ht="25.5">
      <c r="A818" s="58">
        <v>798</v>
      </c>
      <c r="B818" s="59" t="s">
        <v>623</v>
      </c>
      <c r="C818" s="60" t="s">
        <v>881</v>
      </c>
      <c r="D818" s="59"/>
      <c r="E818" s="61" t="s">
        <v>57</v>
      </c>
      <c r="F818" s="62">
        <v>9</v>
      </c>
      <c r="G818" s="62"/>
      <c r="H818" s="62"/>
      <c r="I818" s="62"/>
      <c r="J818" s="62"/>
      <c r="K818" s="62"/>
      <c r="L818" s="62"/>
      <c r="M818" s="62"/>
      <c r="N818" s="62"/>
      <c r="O818" s="62"/>
      <c r="P818" s="62"/>
      <c r="Q818" s="62"/>
    </row>
    <row r="819" spans="1:17" ht="25.5">
      <c r="A819" s="58">
        <v>799</v>
      </c>
      <c r="B819" s="59" t="s">
        <v>623</v>
      </c>
      <c r="C819" s="60" t="s">
        <v>882</v>
      </c>
      <c r="D819" s="59"/>
      <c r="E819" s="61" t="s">
        <v>57</v>
      </c>
      <c r="F819" s="62">
        <v>2</v>
      </c>
      <c r="G819" s="62"/>
      <c r="H819" s="62"/>
      <c r="I819" s="62"/>
      <c r="J819" s="62"/>
      <c r="K819" s="62"/>
      <c r="L819" s="62"/>
      <c r="M819" s="62"/>
      <c r="N819" s="62"/>
      <c r="O819" s="62"/>
      <c r="P819" s="62"/>
      <c r="Q819" s="62"/>
    </row>
    <row r="820" spans="1:17">
      <c r="A820" s="58">
        <v>800</v>
      </c>
      <c r="B820" s="59" t="s">
        <v>623</v>
      </c>
      <c r="C820" s="60" t="s">
        <v>884</v>
      </c>
      <c r="D820" s="59"/>
      <c r="E820" s="61" t="s">
        <v>57</v>
      </c>
      <c r="F820" s="62">
        <v>1</v>
      </c>
      <c r="G820" s="62"/>
      <c r="H820" s="62"/>
      <c r="I820" s="62"/>
      <c r="J820" s="62"/>
      <c r="K820" s="62"/>
      <c r="L820" s="62"/>
      <c r="M820" s="62"/>
      <c r="N820" s="62"/>
      <c r="O820" s="62"/>
      <c r="P820" s="62"/>
      <c r="Q820" s="62"/>
    </row>
    <row r="821" spans="1:17">
      <c r="A821" s="58">
        <v>801</v>
      </c>
      <c r="B821" s="59" t="s">
        <v>623</v>
      </c>
      <c r="C821" s="60" t="s">
        <v>886</v>
      </c>
      <c r="D821" s="59"/>
      <c r="E821" s="61" t="s">
        <v>57</v>
      </c>
      <c r="F821" s="62">
        <v>1</v>
      </c>
      <c r="G821" s="62"/>
      <c r="H821" s="62"/>
      <c r="I821" s="62"/>
      <c r="J821" s="62"/>
      <c r="K821" s="62"/>
      <c r="L821" s="62"/>
      <c r="M821" s="62"/>
      <c r="N821" s="62"/>
      <c r="O821" s="62"/>
      <c r="P821" s="62"/>
      <c r="Q821" s="62"/>
    </row>
    <row r="822" spans="1:17">
      <c r="A822" s="58">
        <v>802</v>
      </c>
      <c r="B822" s="59" t="s">
        <v>623</v>
      </c>
      <c r="C822" s="60" t="s">
        <v>888</v>
      </c>
      <c r="D822" s="59"/>
      <c r="E822" s="61" t="s">
        <v>57</v>
      </c>
      <c r="F822" s="62">
        <v>3</v>
      </c>
      <c r="G822" s="62"/>
      <c r="H822" s="62"/>
      <c r="I822" s="62"/>
      <c r="J822" s="62"/>
      <c r="K822" s="62"/>
      <c r="L822" s="62"/>
      <c r="M822" s="62"/>
      <c r="N822" s="62"/>
      <c r="O822" s="62"/>
      <c r="P822" s="62"/>
      <c r="Q822" s="62"/>
    </row>
    <row r="823" spans="1:17">
      <c r="A823" s="58">
        <v>803</v>
      </c>
      <c r="B823" s="59" t="s">
        <v>623</v>
      </c>
      <c r="C823" s="60" t="s">
        <v>889</v>
      </c>
      <c r="D823" s="59"/>
      <c r="E823" s="61" t="s">
        <v>57</v>
      </c>
      <c r="F823" s="62">
        <v>1</v>
      </c>
      <c r="G823" s="62"/>
      <c r="H823" s="62"/>
      <c r="I823" s="62"/>
      <c r="J823" s="62"/>
      <c r="K823" s="62"/>
      <c r="L823" s="62"/>
      <c r="M823" s="62"/>
      <c r="N823" s="62"/>
      <c r="O823" s="62"/>
      <c r="P823" s="62"/>
      <c r="Q823" s="62"/>
    </row>
    <row r="824" spans="1:17">
      <c r="A824" s="58">
        <v>804</v>
      </c>
      <c r="B824" s="59" t="s">
        <v>623</v>
      </c>
      <c r="C824" s="60" t="s">
        <v>890</v>
      </c>
      <c r="D824" s="59"/>
      <c r="E824" s="61" t="s">
        <v>57</v>
      </c>
      <c r="F824" s="62">
        <v>2</v>
      </c>
      <c r="G824" s="62"/>
      <c r="H824" s="62"/>
      <c r="I824" s="62"/>
      <c r="J824" s="62"/>
      <c r="K824" s="62"/>
      <c r="L824" s="62"/>
      <c r="M824" s="62"/>
      <c r="N824" s="62"/>
      <c r="O824" s="62"/>
      <c r="P824" s="62"/>
      <c r="Q824" s="62"/>
    </row>
    <row r="825" spans="1:17">
      <c r="A825" s="58">
        <v>805</v>
      </c>
      <c r="B825" s="59" t="s">
        <v>623</v>
      </c>
      <c r="C825" s="60" t="s">
        <v>892</v>
      </c>
      <c r="D825" s="59"/>
      <c r="E825" s="61" t="s">
        <v>57</v>
      </c>
      <c r="F825" s="62">
        <v>1</v>
      </c>
      <c r="G825" s="62"/>
      <c r="H825" s="62"/>
      <c r="I825" s="62"/>
      <c r="J825" s="62"/>
      <c r="K825" s="62"/>
      <c r="L825" s="62"/>
      <c r="M825" s="62"/>
      <c r="N825" s="62"/>
      <c r="O825" s="62"/>
      <c r="P825" s="62"/>
      <c r="Q825" s="62"/>
    </row>
    <row r="826" spans="1:17">
      <c r="A826" s="58">
        <v>806</v>
      </c>
      <c r="B826" s="59" t="s">
        <v>623</v>
      </c>
      <c r="C826" s="60" t="s">
        <v>893</v>
      </c>
      <c r="D826" s="59"/>
      <c r="E826" s="61" t="s">
        <v>57</v>
      </c>
      <c r="F826" s="62">
        <v>1</v>
      </c>
      <c r="G826" s="62"/>
      <c r="H826" s="62"/>
      <c r="I826" s="62"/>
      <c r="J826" s="62"/>
      <c r="K826" s="62"/>
      <c r="L826" s="62"/>
      <c r="M826" s="62"/>
      <c r="N826" s="62"/>
      <c r="O826" s="62"/>
      <c r="P826" s="62"/>
      <c r="Q826" s="62"/>
    </row>
    <row r="827" spans="1:17">
      <c r="A827" s="58">
        <v>807</v>
      </c>
      <c r="B827" s="59" t="s">
        <v>623</v>
      </c>
      <c r="C827" s="60" t="s">
        <v>894</v>
      </c>
      <c r="D827" s="59"/>
      <c r="E827" s="61" t="s">
        <v>57</v>
      </c>
      <c r="F827" s="62">
        <v>4</v>
      </c>
      <c r="G827" s="62"/>
      <c r="H827" s="62"/>
      <c r="I827" s="62"/>
      <c r="J827" s="62"/>
      <c r="K827" s="62"/>
      <c r="L827" s="62"/>
      <c r="M827" s="62"/>
      <c r="N827" s="62"/>
      <c r="O827" s="62"/>
      <c r="P827" s="62"/>
      <c r="Q827" s="62"/>
    </row>
    <row r="828" spans="1:17">
      <c r="A828" s="58">
        <v>808</v>
      </c>
      <c r="B828" s="59" t="s">
        <v>623</v>
      </c>
      <c r="C828" s="60" t="s">
        <v>1053</v>
      </c>
      <c r="D828" s="59"/>
      <c r="E828" s="61" t="s">
        <v>57</v>
      </c>
      <c r="F828" s="62">
        <v>3</v>
      </c>
      <c r="G828" s="62"/>
      <c r="H828" s="62"/>
      <c r="I828" s="62"/>
      <c r="J828" s="62"/>
      <c r="K828" s="62"/>
      <c r="L828" s="62"/>
      <c r="M828" s="62"/>
      <c r="N828" s="62"/>
      <c r="O828" s="62"/>
      <c r="P828" s="62"/>
      <c r="Q828" s="62"/>
    </row>
    <row r="829" spans="1:17">
      <c r="A829" s="58">
        <v>809</v>
      </c>
      <c r="B829" s="59" t="s">
        <v>623</v>
      </c>
      <c r="C829" s="60" t="s">
        <v>1132</v>
      </c>
      <c r="D829" s="59"/>
      <c r="E829" s="61" t="s">
        <v>57</v>
      </c>
      <c r="F829" s="62">
        <v>1</v>
      </c>
      <c r="G829" s="62"/>
      <c r="H829" s="62"/>
      <c r="I829" s="62"/>
      <c r="J829" s="62"/>
      <c r="K829" s="62"/>
      <c r="L829" s="62"/>
      <c r="M829" s="62"/>
      <c r="N829" s="62"/>
      <c r="O829" s="62"/>
      <c r="P829" s="62"/>
      <c r="Q829" s="62"/>
    </row>
    <row r="830" spans="1:17">
      <c r="A830" s="58">
        <v>810</v>
      </c>
      <c r="B830" s="59" t="s">
        <v>623</v>
      </c>
      <c r="C830" s="60" t="s">
        <v>1054</v>
      </c>
      <c r="D830" s="59"/>
      <c r="E830" s="61" t="s">
        <v>57</v>
      </c>
      <c r="F830" s="62">
        <v>1</v>
      </c>
      <c r="G830" s="62"/>
      <c r="H830" s="62"/>
      <c r="I830" s="62"/>
      <c r="J830" s="62"/>
      <c r="K830" s="62"/>
      <c r="L830" s="62"/>
      <c r="M830" s="62"/>
      <c r="N830" s="62"/>
      <c r="O830" s="62"/>
      <c r="P830" s="62"/>
      <c r="Q830" s="62"/>
    </row>
    <row r="831" spans="1:17">
      <c r="A831" s="58">
        <v>811</v>
      </c>
      <c r="B831" s="59" t="s">
        <v>623</v>
      </c>
      <c r="C831" s="60" t="s">
        <v>1055</v>
      </c>
      <c r="D831" s="59"/>
      <c r="E831" s="61" t="s">
        <v>57</v>
      </c>
      <c r="F831" s="62">
        <v>3</v>
      </c>
      <c r="G831" s="62"/>
      <c r="H831" s="62"/>
      <c r="I831" s="62"/>
      <c r="J831" s="62"/>
      <c r="K831" s="62"/>
      <c r="L831" s="62"/>
      <c r="M831" s="62"/>
      <c r="N831" s="62"/>
      <c r="O831" s="62"/>
      <c r="P831" s="62"/>
      <c r="Q831" s="62"/>
    </row>
    <row r="832" spans="1:17">
      <c r="A832" s="58">
        <v>812</v>
      </c>
      <c r="B832" s="59" t="s">
        <v>623</v>
      </c>
      <c r="C832" s="60" t="s">
        <v>895</v>
      </c>
      <c r="D832" s="59"/>
      <c r="E832" s="61" t="s">
        <v>57</v>
      </c>
      <c r="F832" s="62">
        <v>4</v>
      </c>
      <c r="G832" s="62"/>
      <c r="H832" s="62"/>
      <c r="I832" s="62"/>
      <c r="J832" s="62"/>
      <c r="K832" s="62"/>
      <c r="L832" s="62"/>
      <c r="M832" s="62"/>
      <c r="N832" s="62"/>
      <c r="O832" s="62"/>
      <c r="P832" s="62"/>
      <c r="Q832" s="62"/>
    </row>
    <row r="833" spans="1:17">
      <c r="A833" s="58">
        <v>813</v>
      </c>
      <c r="B833" s="59" t="s">
        <v>623</v>
      </c>
      <c r="C833" s="60" t="s">
        <v>897</v>
      </c>
      <c r="D833" s="59"/>
      <c r="E833" s="61" t="s">
        <v>57</v>
      </c>
      <c r="F833" s="62">
        <v>20</v>
      </c>
      <c r="G833" s="62"/>
      <c r="H833" s="62"/>
      <c r="I833" s="62"/>
      <c r="J833" s="62"/>
      <c r="K833" s="62"/>
      <c r="L833" s="62"/>
      <c r="M833" s="62"/>
      <c r="N833" s="62"/>
      <c r="O833" s="62"/>
      <c r="P833" s="62"/>
      <c r="Q833" s="62"/>
    </row>
    <row r="834" spans="1:17">
      <c r="A834" s="58">
        <v>814</v>
      </c>
      <c r="B834" s="59" t="s">
        <v>623</v>
      </c>
      <c r="C834" s="60" t="s">
        <v>898</v>
      </c>
      <c r="D834" s="59"/>
      <c r="E834" s="61" t="s">
        <v>57</v>
      </c>
      <c r="F834" s="62">
        <v>24</v>
      </c>
      <c r="G834" s="62"/>
      <c r="H834" s="62"/>
      <c r="I834" s="62"/>
      <c r="J834" s="62"/>
      <c r="K834" s="62"/>
      <c r="L834" s="62"/>
      <c r="M834" s="62"/>
      <c r="N834" s="62"/>
      <c r="O834" s="62"/>
      <c r="P834" s="62"/>
      <c r="Q834" s="62"/>
    </row>
    <row r="835" spans="1:17">
      <c r="A835" s="58">
        <v>815</v>
      </c>
      <c r="B835" s="59" t="s">
        <v>623</v>
      </c>
      <c r="C835" s="60" t="s">
        <v>899</v>
      </c>
      <c r="D835" s="59"/>
      <c r="E835" s="61" t="s">
        <v>57</v>
      </c>
      <c r="F835" s="62">
        <v>1</v>
      </c>
      <c r="G835" s="62"/>
      <c r="H835" s="62"/>
      <c r="I835" s="62"/>
      <c r="J835" s="62"/>
      <c r="K835" s="62"/>
      <c r="L835" s="62"/>
      <c r="M835" s="62"/>
      <c r="N835" s="62"/>
      <c r="O835" s="62"/>
      <c r="P835" s="62"/>
      <c r="Q835" s="62"/>
    </row>
    <row r="836" spans="1:17">
      <c r="A836" s="58">
        <v>816</v>
      </c>
      <c r="B836" s="59" t="s">
        <v>623</v>
      </c>
      <c r="C836" s="60" t="s">
        <v>900</v>
      </c>
      <c r="D836" s="59"/>
      <c r="E836" s="61" t="s">
        <v>57</v>
      </c>
      <c r="F836" s="62">
        <v>1</v>
      </c>
      <c r="G836" s="62"/>
      <c r="H836" s="62"/>
      <c r="I836" s="62"/>
      <c r="J836" s="62"/>
      <c r="K836" s="62"/>
      <c r="L836" s="62"/>
      <c r="M836" s="62"/>
      <c r="N836" s="62"/>
      <c r="O836" s="62"/>
      <c r="P836" s="62"/>
      <c r="Q836" s="62"/>
    </row>
    <row r="837" spans="1:17">
      <c r="A837" s="58">
        <v>817</v>
      </c>
      <c r="B837" s="59" t="s">
        <v>623</v>
      </c>
      <c r="C837" s="60" t="s">
        <v>901</v>
      </c>
      <c r="D837" s="59"/>
      <c r="E837" s="61" t="s">
        <v>57</v>
      </c>
      <c r="F837" s="62">
        <v>1</v>
      </c>
      <c r="G837" s="62"/>
      <c r="H837" s="62"/>
      <c r="I837" s="62"/>
      <c r="J837" s="62"/>
      <c r="K837" s="62"/>
      <c r="L837" s="62"/>
      <c r="M837" s="62"/>
      <c r="N837" s="62"/>
      <c r="O837" s="62"/>
      <c r="P837" s="62"/>
      <c r="Q837" s="62"/>
    </row>
    <row r="838" spans="1:17">
      <c r="A838" s="58">
        <v>818</v>
      </c>
      <c r="B838" s="59" t="s">
        <v>623</v>
      </c>
      <c r="C838" s="60" t="s">
        <v>903</v>
      </c>
      <c r="D838" s="59"/>
      <c r="E838" s="61" t="s">
        <v>57</v>
      </c>
      <c r="F838" s="62">
        <v>2</v>
      </c>
      <c r="G838" s="62"/>
      <c r="H838" s="62"/>
      <c r="I838" s="62"/>
      <c r="J838" s="62"/>
      <c r="K838" s="62"/>
      <c r="L838" s="62"/>
      <c r="M838" s="62"/>
      <c r="N838" s="62"/>
      <c r="O838" s="62"/>
      <c r="P838" s="62"/>
      <c r="Q838" s="62"/>
    </row>
    <row r="839" spans="1:17">
      <c r="A839" s="58">
        <v>819</v>
      </c>
      <c r="B839" s="59" t="s">
        <v>623</v>
      </c>
      <c r="C839" s="60" t="s">
        <v>996</v>
      </c>
      <c r="D839" s="59"/>
      <c r="E839" s="61" t="s">
        <v>57</v>
      </c>
      <c r="F839" s="62">
        <v>3</v>
      </c>
      <c r="G839" s="62"/>
      <c r="H839" s="62"/>
      <c r="I839" s="62"/>
      <c r="J839" s="62"/>
      <c r="K839" s="62"/>
      <c r="L839" s="62"/>
      <c r="M839" s="62"/>
      <c r="N839" s="62"/>
      <c r="O839" s="62"/>
      <c r="P839" s="62"/>
      <c r="Q839" s="62"/>
    </row>
    <row r="840" spans="1:17">
      <c r="A840" s="58">
        <v>820</v>
      </c>
      <c r="B840" s="59" t="s">
        <v>623</v>
      </c>
      <c r="C840" s="60" t="s">
        <v>904</v>
      </c>
      <c r="D840" s="59"/>
      <c r="E840" s="61" t="s">
        <v>57</v>
      </c>
      <c r="F840" s="62">
        <v>5</v>
      </c>
      <c r="G840" s="62"/>
      <c r="H840" s="62"/>
      <c r="I840" s="62"/>
      <c r="J840" s="62"/>
      <c r="K840" s="62"/>
      <c r="L840" s="62"/>
      <c r="M840" s="62"/>
      <c r="N840" s="62"/>
      <c r="O840" s="62"/>
      <c r="P840" s="62"/>
      <c r="Q840" s="62"/>
    </row>
    <row r="841" spans="1:17">
      <c r="A841" s="58">
        <v>821</v>
      </c>
      <c r="B841" s="59" t="s">
        <v>623</v>
      </c>
      <c r="C841" s="60" t="s">
        <v>1056</v>
      </c>
      <c r="D841" s="59"/>
      <c r="E841" s="61" t="s">
        <v>57</v>
      </c>
      <c r="F841" s="62">
        <v>3</v>
      </c>
      <c r="G841" s="62"/>
      <c r="H841" s="62"/>
      <c r="I841" s="62"/>
      <c r="J841" s="62"/>
      <c r="K841" s="62"/>
      <c r="L841" s="62"/>
      <c r="M841" s="62"/>
      <c r="N841" s="62"/>
      <c r="O841" s="62"/>
      <c r="P841" s="62"/>
      <c r="Q841" s="62"/>
    </row>
    <row r="842" spans="1:17">
      <c r="A842" s="58">
        <v>822</v>
      </c>
      <c r="B842" s="59" t="s">
        <v>623</v>
      </c>
      <c r="C842" s="60" t="s">
        <v>906</v>
      </c>
      <c r="D842" s="59"/>
      <c r="E842" s="61" t="s">
        <v>57</v>
      </c>
      <c r="F842" s="62">
        <v>2</v>
      </c>
      <c r="G842" s="62"/>
      <c r="H842" s="62"/>
      <c r="I842" s="62"/>
      <c r="J842" s="62"/>
      <c r="K842" s="62"/>
      <c r="L842" s="62"/>
      <c r="M842" s="62"/>
      <c r="N842" s="62"/>
      <c r="O842" s="62"/>
      <c r="P842" s="62"/>
      <c r="Q842" s="62"/>
    </row>
    <row r="843" spans="1:17">
      <c r="A843" s="58">
        <v>823</v>
      </c>
      <c r="B843" s="59" t="s">
        <v>623</v>
      </c>
      <c r="C843" s="60" t="s">
        <v>907</v>
      </c>
      <c r="D843" s="59"/>
      <c r="E843" s="61" t="s">
        <v>57</v>
      </c>
      <c r="F843" s="62">
        <v>10</v>
      </c>
      <c r="G843" s="62"/>
      <c r="H843" s="62"/>
      <c r="I843" s="62"/>
      <c r="J843" s="62"/>
      <c r="K843" s="62"/>
      <c r="L843" s="62"/>
      <c r="M843" s="62"/>
      <c r="N843" s="62"/>
      <c r="O843" s="62"/>
      <c r="P843" s="62"/>
      <c r="Q843" s="62"/>
    </row>
    <row r="844" spans="1:17">
      <c r="A844" s="58">
        <v>824</v>
      </c>
      <c r="B844" s="59" t="s">
        <v>623</v>
      </c>
      <c r="C844" s="60" t="s">
        <v>997</v>
      </c>
      <c r="D844" s="59"/>
      <c r="E844" s="61" t="s">
        <v>57</v>
      </c>
      <c r="F844" s="62">
        <v>10</v>
      </c>
      <c r="G844" s="62"/>
      <c r="H844" s="62"/>
      <c r="I844" s="62"/>
      <c r="J844" s="62"/>
      <c r="K844" s="62"/>
      <c r="L844" s="62"/>
      <c r="M844" s="62"/>
      <c r="N844" s="62"/>
      <c r="O844" s="62"/>
      <c r="P844" s="62"/>
      <c r="Q844" s="62"/>
    </row>
    <row r="845" spans="1:17" ht="25.5">
      <c r="A845" s="58">
        <v>825</v>
      </c>
      <c r="B845" s="59" t="s">
        <v>623</v>
      </c>
      <c r="C845" s="60" t="s">
        <v>910</v>
      </c>
      <c r="D845" s="59"/>
      <c r="E845" s="61" t="s">
        <v>57</v>
      </c>
      <c r="F845" s="62">
        <v>12</v>
      </c>
      <c r="G845" s="62"/>
      <c r="H845" s="62"/>
      <c r="I845" s="62"/>
      <c r="J845" s="62"/>
      <c r="K845" s="62"/>
      <c r="L845" s="62"/>
      <c r="M845" s="62"/>
      <c r="N845" s="62"/>
      <c r="O845" s="62"/>
      <c r="P845" s="62"/>
      <c r="Q845" s="62"/>
    </row>
    <row r="846" spans="1:17" ht="25.5">
      <c r="A846" s="58">
        <v>826</v>
      </c>
      <c r="B846" s="59" t="s">
        <v>623</v>
      </c>
      <c r="C846" s="60" t="s">
        <v>911</v>
      </c>
      <c r="D846" s="59"/>
      <c r="E846" s="61" t="s">
        <v>57</v>
      </c>
      <c r="F846" s="62">
        <v>10</v>
      </c>
      <c r="G846" s="62"/>
      <c r="H846" s="62"/>
      <c r="I846" s="62"/>
      <c r="J846" s="62"/>
      <c r="K846" s="62"/>
      <c r="L846" s="62"/>
      <c r="M846" s="62"/>
      <c r="N846" s="62"/>
      <c r="O846" s="62"/>
      <c r="P846" s="62"/>
      <c r="Q846" s="62"/>
    </row>
    <row r="847" spans="1:17" ht="25.5">
      <c r="A847" s="58">
        <v>827</v>
      </c>
      <c r="B847" s="59" t="s">
        <v>623</v>
      </c>
      <c r="C847" s="60" t="s">
        <v>1057</v>
      </c>
      <c r="D847" s="59"/>
      <c r="E847" s="61" t="s">
        <v>57</v>
      </c>
      <c r="F847" s="62">
        <v>1</v>
      </c>
      <c r="G847" s="62"/>
      <c r="H847" s="62"/>
      <c r="I847" s="62"/>
      <c r="J847" s="62"/>
      <c r="K847" s="62"/>
      <c r="L847" s="62"/>
      <c r="M847" s="62"/>
      <c r="N847" s="62"/>
      <c r="O847" s="62"/>
      <c r="P847" s="62"/>
      <c r="Q847" s="62"/>
    </row>
    <row r="848" spans="1:17" ht="25.5">
      <c r="A848" s="58">
        <v>828</v>
      </c>
      <c r="B848" s="59" t="s">
        <v>623</v>
      </c>
      <c r="C848" s="60" t="s">
        <v>1104</v>
      </c>
      <c r="D848" s="59"/>
      <c r="E848" s="61" t="s">
        <v>57</v>
      </c>
      <c r="F848" s="62">
        <v>1</v>
      </c>
      <c r="G848" s="62"/>
      <c r="H848" s="62"/>
      <c r="I848" s="62"/>
      <c r="J848" s="62"/>
      <c r="K848" s="62"/>
      <c r="L848" s="62"/>
      <c r="M848" s="62"/>
      <c r="N848" s="62"/>
      <c r="O848" s="62"/>
      <c r="P848" s="62"/>
      <c r="Q848" s="62"/>
    </row>
    <row r="849" spans="1:17">
      <c r="A849" s="58">
        <v>829</v>
      </c>
      <c r="B849" s="59" t="s">
        <v>623</v>
      </c>
      <c r="C849" s="60" t="s">
        <v>914</v>
      </c>
      <c r="D849" s="59"/>
      <c r="E849" s="61" t="s">
        <v>57</v>
      </c>
      <c r="F849" s="62">
        <v>1</v>
      </c>
      <c r="G849" s="62"/>
      <c r="H849" s="62"/>
      <c r="I849" s="62"/>
      <c r="J849" s="62"/>
      <c r="K849" s="62"/>
      <c r="L849" s="62"/>
      <c r="M849" s="62"/>
      <c r="N849" s="62"/>
      <c r="O849" s="62"/>
      <c r="P849" s="62"/>
      <c r="Q849" s="62"/>
    </row>
    <row r="850" spans="1:17">
      <c r="A850" s="58">
        <v>830</v>
      </c>
      <c r="B850" s="59" t="s">
        <v>623</v>
      </c>
      <c r="C850" s="60" t="s">
        <v>917</v>
      </c>
      <c r="D850" s="59"/>
      <c r="E850" s="61" t="s">
        <v>57</v>
      </c>
      <c r="F850" s="62">
        <v>16</v>
      </c>
      <c r="G850" s="62"/>
      <c r="H850" s="62"/>
      <c r="I850" s="62"/>
      <c r="J850" s="62"/>
      <c r="K850" s="62"/>
      <c r="L850" s="62"/>
      <c r="M850" s="62"/>
      <c r="N850" s="62"/>
      <c r="O850" s="62"/>
      <c r="P850" s="62"/>
      <c r="Q850" s="62"/>
    </row>
    <row r="851" spans="1:17">
      <c r="A851" s="58">
        <v>831</v>
      </c>
      <c r="B851" s="59" t="s">
        <v>623</v>
      </c>
      <c r="C851" s="60" t="s">
        <v>918</v>
      </c>
      <c r="D851" s="59"/>
      <c r="E851" s="61" t="s">
        <v>57</v>
      </c>
      <c r="F851" s="62">
        <v>15</v>
      </c>
      <c r="G851" s="62"/>
      <c r="H851" s="62"/>
      <c r="I851" s="62"/>
      <c r="J851" s="62"/>
      <c r="K851" s="62"/>
      <c r="L851" s="62"/>
      <c r="M851" s="62"/>
      <c r="N851" s="62"/>
      <c r="O851" s="62"/>
      <c r="P851" s="62"/>
      <c r="Q851" s="62"/>
    </row>
    <row r="852" spans="1:17">
      <c r="A852" s="58">
        <v>832</v>
      </c>
      <c r="B852" s="59" t="s">
        <v>623</v>
      </c>
      <c r="C852" s="60" t="s">
        <v>919</v>
      </c>
      <c r="D852" s="59"/>
      <c r="E852" s="61" t="s">
        <v>57</v>
      </c>
      <c r="F852" s="62">
        <v>32</v>
      </c>
      <c r="G852" s="62"/>
      <c r="H852" s="62"/>
      <c r="I852" s="62"/>
      <c r="J852" s="62"/>
      <c r="K852" s="62"/>
      <c r="L852" s="62"/>
      <c r="M852" s="62"/>
      <c r="N852" s="62"/>
      <c r="O852" s="62"/>
      <c r="P852" s="62"/>
      <c r="Q852" s="62"/>
    </row>
    <row r="853" spans="1:17">
      <c r="A853" s="58">
        <v>833</v>
      </c>
      <c r="B853" s="59" t="s">
        <v>623</v>
      </c>
      <c r="C853" s="60" t="s">
        <v>920</v>
      </c>
      <c r="D853" s="59"/>
      <c r="E853" s="61" t="s">
        <v>57</v>
      </c>
      <c r="F853" s="62">
        <v>29</v>
      </c>
      <c r="G853" s="62"/>
      <c r="H853" s="62"/>
      <c r="I853" s="62"/>
      <c r="J853" s="62"/>
      <c r="K853" s="62"/>
      <c r="L853" s="62"/>
      <c r="M853" s="62"/>
      <c r="N853" s="62"/>
      <c r="O853" s="62"/>
      <c r="P853" s="62"/>
      <c r="Q853" s="62"/>
    </row>
    <row r="854" spans="1:17">
      <c r="A854" s="58">
        <v>834</v>
      </c>
      <c r="B854" s="59" t="s">
        <v>623</v>
      </c>
      <c r="C854" s="60" t="s">
        <v>921</v>
      </c>
      <c r="D854" s="59"/>
      <c r="E854" s="61" t="s">
        <v>57</v>
      </c>
      <c r="F854" s="62">
        <v>15</v>
      </c>
      <c r="G854" s="62"/>
      <c r="H854" s="62"/>
      <c r="I854" s="62"/>
      <c r="J854" s="62"/>
      <c r="K854" s="62"/>
      <c r="L854" s="62"/>
      <c r="M854" s="62"/>
      <c r="N854" s="62"/>
      <c r="O854" s="62"/>
      <c r="P854" s="62"/>
      <c r="Q854" s="62"/>
    </row>
    <row r="855" spans="1:17">
      <c r="A855" s="58">
        <v>835</v>
      </c>
      <c r="B855" s="59" t="s">
        <v>623</v>
      </c>
      <c r="C855" s="60" t="s">
        <v>1058</v>
      </c>
      <c r="D855" s="59"/>
      <c r="E855" s="61" t="s">
        <v>57</v>
      </c>
      <c r="F855" s="62">
        <v>5</v>
      </c>
      <c r="G855" s="62"/>
      <c r="H855" s="62"/>
      <c r="I855" s="62"/>
      <c r="J855" s="62"/>
      <c r="K855" s="62"/>
      <c r="L855" s="62"/>
      <c r="M855" s="62"/>
      <c r="N855" s="62"/>
      <c r="O855" s="62"/>
      <c r="P855" s="62"/>
      <c r="Q855" s="62"/>
    </row>
    <row r="856" spans="1:17" ht="25.5">
      <c r="A856" s="58">
        <v>836</v>
      </c>
      <c r="B856" s="59" t="s">
        <v>623</v>
      </c>
      <c r="C856" s="60" t="s">
        <v>923</v>
      </c>
      <c r="D856" s="59"/>
      <c r="E856" s="61" t="s">
        <v>57</v>
      </c>
      <c r="F856" s="62">
        <v>10</v>
      </c>
      <c r="G856" s="62"/>
      <c r="H856" s="62"/>
      <c r="I856" s="62"/>
      <c r="J856" s="62"/>
      <c r="K856" s="62"/>
      <c r="L856" s="62"/>
      <c r="M856" s="62"/>
      <c r="N856" s="62"/>
      <c r="O856" s="62"/>
      <c r="P856" s="62"/>
      <c r="Q856" s="62"/>
    </row>
    <row r="857" spans="1:17" ht="25.5">
      <c r="A857" s="58">
        <v>837</v>
      </c>
      <c r="B857" s="59" t="s">
        <v>623</v>
      </c>
      <c r="C857" s="60" t="s">
        <v>1001</v>
      </c>
      <c r="D857" s="59"/>
      <c r="E857" s="61" t="s">
        <v>57</v>
      </c>
      <c r="F857" s="62">
        <v>8</v>
      </c>
      <c r="G857" s="62"/>
      <c r="H857" s="62"/>
      <c r="I857" s="62"/>
      <c r="J857" s="62"/>
      <c r="K857" s="62"/>
      <c r="L857" s="62"/>
      <c r="M857" s="62"/>
      <c r="N857" s="62"/>
      <c r="O857" s="62"/>
      <c r="P857" s="62"/>
      <c r="Q857" s="62"/>
    </row>
    <row r="858" spans="1:17" ht="25.5">
      <c r="A858" s="58">
        <v>838</v>
      </c>
      <c r="B858" s="59" t="s">
        <v>623</v>
      </c>
      <c r="C858" s="60" t="s">
        <v>924</v>
      </c>
      <c r="D858" s="59"/>
      <c r="E858" s="61" t="s">
        <v>56</v>
      </c>
      <c r="F858" s="62">
        <v>70</v>
      </c>
      <c r="G858" s="62"/>
      <c r="H858" s="62"/>
      <c r="I858" s="62"/>
      <c r="J858" s="62"/>
      <c r="K858" s="62"/>
      <c r="L858" s="62"/>
      <c r="M858" s="62"/>
      <c r="N858" s="62"/>
      <c r="O858" s="62"/>
      <c r="P858" s="62"/>
      <c r="Q858" s="62"/>
    </row>
    <row r="859" spans="1:17" ht="25.5">
      <c r="A859" s="58">
        <v>839</v>
      </c>
      <c r="B859" s="59" t="s">
        <v>623</v>
      </c>
      <c r="C859" s="60" t="s">
        <v>925</v>
      </c>
      <c r="D859" s="59"/>
      <c r="E859" s="61" t="s">
        <v>56</v>
      </c>
      <c r="F859" s="62">
        <v>32</v>
      </c>
      <c r="G859" s="62"/>
      <c r="H859" s="62"/>
      <c r="I859" s="62"/>
      <c r="J859" s="62"/>
      <c r="K859" s="62"/>
      <c r="L859" s="62"/>
      <c r="M859" s="62"/>
      <c r="N859" s="62"/>
      <c r="O859" s="62"/>
      <c r="P859" s="62"/>
      <c r="Q859" s="62"/>
    </row>
    <row r="860" spans="1:17" ht="25.5">
      <c r="A860" s="58">
        <v>840</v>
      </c>
      <c r="B860" s="59" t="s">
        <v>623</v>
      </c>
      <c r="C860" s="60" t="s">
        <v>927</v>
      </c>
      <c r="D860" s="59"/>
      <c r="E860" s="61" t="s">
        <v>57</v>
      </c>
      <c r="F860" s="62">
        <v>2</v>
      </c>
      <c r="G860" s="62"/>
      <c r="H860" s="62"/>
      <c r="I860" s="62"/>
      <c r="J860" s="62"/>
      <c r="K860" s="62"/>
      <c r="L860" s="62"/>
      <c r="M860" s="62"/>
      <c r="N860" s="62"/>
      <c r="O860" s="62"/>
      <c r="P860" s="62"/>
      <c r="Q860" s="62"/>
    </row>
    <row r="861" spans="1:17" ht="25.5">
      <c r="A861" s="58">
        <v>841</v>
      </c>
      <c r="B861" s="59" t="s">
        <v>623</v>
      </c>
      <c r="C861" s="60" t="s">
        <v>1160</v>
      </c>
      <c r="D861" s="59"/>
      <c r="E861" s="61" t="s">
        <v>57</v>
      </c>
      <c r="F861" s="62">
        <v>1</v>
      </c>
      <c r="G861" s="62"/>
      <c r="H861" s="62"/>
      <c r="I861" s="62"/>
      <c r="J861" s="62"/>
      <c r="K861" s="62"/>
      <c r="L861" s="62"/>
      <c r="M861" s="62"/>
      <c r="N861" s="62"/>
      <c r="O861" s="62"/>
      <c r="P861" s="62"/>
      <c r="Q861" s="62"/>
    </row>
    <row r="862" spans="1:17" ht="25.5">
      <c r="A862" s="58">
        <v>842</v>
      </c>
      <c r="B862" s="59" t="s">
        <v>623</v>
      </c>
      <c r="C862" s="60" t="s">
        <v>1006</v>
      </c>
      <c r="D862" s="59"/>
      <c r="E862" s="61" t="s">
        <v>57</v>
      </c>
      <c r="F862" s="62">
        <v>2</v>
      </c>
      <c r="G862" s="62"/>
      <c r="H862" s="62"/>
      <c r="I862" s="62"/>
      <c r="J862" s="62"/>
      <c r="K862" s="62"/>
      <c r="L862" s="62"/>
      <c r="M862" s="62"/>
      <c r="N862" s="62"/>
      <c r="O862" s="62"/>
      <c r="P862" s="62"/>
      <c r="Q862" s="62"/>
    </row>
    <row r="863" spans="1:17" ht="25.5">
      <c r="A863" s="58">
        <v>843</v>
      </c>
      <c r="B863" s="59" t="s">
        <v>623</v>
      </c>
      <c r="C863" s="60" t="s">
        <v>1161</v>
      </c>
      <c r="D863" s="59"/>
      <c r="E863" s="61" t="s">
        <v>57</v>
      </c>
      <c r="F863" s="62">
        <v>1</v>
      </c>
      <c r="G863" s="62"/>
      <c r="H863" s="62"/>
      <c r="I863" s="62"/>
      <c r="J863" s="62"/>
      <c r="K863" s="62"/>
      <c r="L863" s="62"/>
      <c r="M863" s="62"/>
      <c r="N863" s="62"/>
      <c r="O863" s="62"/>
      <c r="P863" s="62"/>
      <c r="Q863" s="62"/>
    </row>
    <row r="864" spans="1:17" ht="25.5">
      <c r="A864" s="58">
        <v>844</v>
      </c>
      <c r="B864" s="59" t="s">
        <v>623</v>
      </c>
      <c r="C864" s="60" t="s">
        <v>929</v>
      </c>
      <c r="D864" s="59"/>
      <c r="E864" s="61" t="s">
        <v>57</v>
      </c>
      <c r="F864" s="62">
        <v>1</v>
      </c>
      <c r="G864" s="62"/>
      <c r="H864" s="62"/>
      <c r="I864" s="62"/>
      <c r="J864" s="62"/>
      <c r="K864" s="62"/>
      <c r="L864" s="62"/>
      <c r="M864" s="62"/>
      <c r="N864" s="62"/>
      <c r="O864" s="62"/>
      <c r="P864" s="62"/>
      <c r="Q864" s="62"/>
    </row>
    <row r="865" spans="1:17" ht="25.5">
      <c r="A865" s="58">
        <v>845</v>
      </c>
      <c r="B865" s="59" t="s">
        <v>623</v>
      </c>
      <c r="C865" s="60" t="s">
        <v>1162</v>
      </c>
      <c r="D865" s="59"/>
      <c r="E865" s="61" t="s">
        <v>57</v>
      </c>
      <c r="F865" s="62">
        <v>2</v>
      </c>
      <c r="G865" s="62"/>
      <c r="H865" s="62"/>
      <c r="I865" s="62"/>
      <c r="J865" s="62"/>
      <c r="K865" s="62"/>
      <c r="L865" s="62"/>
      <c r="M865" s="62"/>
      <c r="N865" s="62"/>
      <c r="O865" s="62"/>
      <c r="P865" s="62"/>
      <c r="Q865" s="62"/>
    </row>
    <row r="866" spans="1:17" ht="25.5">
      <c r="A866" s="58">
        <v>846</v>
      </c>
      <c r="B866" s="59" t="s">
        <v>623</v>
      </c>
      <c r="C866" s="60" t="s">
        <v>1163</v>
      </c>
      <c r="D866" s="59"/>
      <c r="E866" s="61" t="s">
        <v>57</v>
      </c>
      <c r="F866" s="62">
        <v>2</v>
      </c>
      <c r="G866" s="62"/>
      <c r="H866" s="62"/>
      <c r="I866" s="62"/>
      <c r="J866" s="62"/>
      <c r="K866" s="62"/>
      <c r="L866" s="62"/>
      <c r="M866" s="62"/>
      <c r="N866" s="62"/>
      <c r="O866" s="62"/>
      <c r="P866" s="62"/>
      <c r="Q866" s="62"/>
    </row>
    <row r="867" spans="1:17" ht="25.5">
      <c r="A867" s="58">
        <v>847</v>
      </c>
      <c r="B867" s="59" t="s">
        <v>623</v>
      </c>
      <c r="C867" s="60" t="s">
        <v>1164</v>
      </c>
      <c r="D867" s="59"/>
      <c r="E867" s="61" t="s">
        <v>57</v>
      </c>
      <c r="F867" s="62">
        <v>2</v>
      </c>
      <c r="G867" s="62"/>
      <c r="H867" s="62"/>
      <c r="I867" s="62"/>
      <c r="J867" s="62"/>
      <c r="K867" s="62"/>
      <c r="L867" s="62"/>
      <c r="M867" s="62"/>
      <c r="N867" s="62"/>
      <c r="O867" s="62"/>
      <c r="P867" s="62"/>
      <c r="Q867" s="62"/>
    </row>
    <row r="868" spans="1:17" ht="25.5">
      <c r="A868" s="58">
        <v>848</v>
      </c>
      <c r="B868" s="59" t="s">
        <v>623</v>
      </c>
      <c r="C868" s="60" t="s">
        <v>1165</v>
      </c>
      <c r="D868" s="59"/>
      <c r="E868" s="61" t="s">
        <v>57</v>
      </c>
      <c r="F868" s="62">
        <v>2</v>
      </c>
      <c r="G868" s="62"/>
      <c r="H868" s="62"/>
      <c r="I868" s="62"/>
      <c r="J868" s="62"/>
      <c r="K868" s="62"/>
      <c r="L868" s="62"/>
      <c r="M868" s="62"/>
      <c r="N868" s="62"/>
      <c r="O868" s="62"/>
      <c r="P868" s="62"/>
      <c r="Q868" s="62"/>
    </row>
    <row r="869" spans="1:17" ht="25.5">
      <c r="A869" s="58">
        <v>849</v>
      </c>
      <c r="B869" s="59" t="s">
        <v>623</v>
      </c>
      <c r="C869" s="60" t="s">
        <v>1166</v>
      </c>
      <c r="D869" s="59"/>
      <c r="E869" s="61" t="s">
        <v>57</v>
      </c>
      <c r="F869" s="62">
        <v>2</v>
      </c>
      <c r="G869" s="62"/>
      <c r="H869" s="62"/>
      <c r="I869" s="62"/>
      <c r="J869" s="62"/>
      <c r="K869" s="62"/>
      <c r="L869" s="62"/>
      <c r="M869" s="62"/>
      <c r="N869" s="62"/>
      <c r="O869" s="62"/>
      <c r="P869" s="62"/>
      <c r="Q869" s="62"/>
    </row>
    <row r="870" spans="1:17" ht="25.5">
      <c r="A870" s="58">
        <v>850</v>
      </c>
      <c r="B870" s="59" t="s">
        <v>623</v>
      </c>
      <c r="C870" s="60" t="s">
        <v>1167</v>
      </c>
      <c r="D870" s="59"/>
      <c r="E870" s="61" t="s">
        <v>57</v>
      </c>
      <c r="F870" s="62">
        <v>6</v>
      </c>
      <c r="G870" s="62"/>
      <c r="H870" s="62"/>
      <c r="I870" s="62"/>
      <c r="J870" s="62"/>
      <c r="K870" s="62"/>
      <c r="L870" s="62"/>
      <c r="M870" s="62"/>
      <c r="N870" s="62"/>
      <c r="O870" s="62"/>
      <c r="P870" s="62"/>
      <c r="Q870" s="62"/>
    </row>
    <row r="871" spans="1:17" ht="25.5">
      <c r="A871" s="58">
        <v>851</v>
      </c>
      <c r="B871" s="59" t="s">
        <v>623</v>
      </c>
      <c r="C871" s="60" t="s">
        <v>933</v>
      </c>
      <c r="D871" s="59"/>
      <c r="E871" s="61" t="s">
        <v>57</v>
      </c>
      <c r="F871" s="62">
        <v>12</v>
      </c>
      <c r="G871" s="62"/>
      <c r="H871" s="62"/>
      <c r="I871" s="62"/>
      <c r="J871" s="62"/>
      <c r="K871" s="62"/>
      <c r="L871" s="62"/>
      <c r="M871" s="62"/>
      <c r="N871" s="62"/>
      <c r="O871" s="62"/>
      <c r="P871" s="62"/>
      <c r="Q871" s="62"/>
    </row>
    <row r="872" spans="1:17" ht="25.5">
      <c r="A872" s="58">
        <v>852</v>
      </c>
      <c r="B872" s="59" t="s">
        <v>623</v>
      </c>
      <c r="C872" s="60" t="s">
        <v>934</v>
      </c>
      <c r="D872" s="59"/>
      <c r="E872" s="61" t="s">
        <v>57</v>
      </c>
      <c r="F872" s="62">
        <v>8</v>
      </c>
      <c r="G872" s="62"/>
      <c r="H872" s="62"/>
      <c r="I872" s="62"/>
      <c r="J872" s="62"/>
      <c r="K872" s="62"/>
      <c r="L872" s="62"/>
      <c r="M872" s="62"/>
      <c r="N872" s="62"/>
      <c r="O872" s="62"/>
      <c r="P872" s="62"/>
      <c r="Q872" s="62"/>
    </row>
    <row r="873" spans="1:17" ht="25.5">
      <c r="A873" s="58">
        <v>853</v>
      </c>
      <c r="B873" s="59" t="s">
        <v>623</v>
      </c>
      <c r="C873" s="60" t="s">
        <v>1168</v>
      </c>
      <c r="D873" s="59"/>
      <c r="E873" s="61" t="s">
        <v>57</v>
      </c>
      <c r="F873" s="62">
        <v>2</v>
      </c>
      <c r="G873" s="62"/>
      <c r="H873" s="62"/>
      <c r="I873" s="62"/>
      <c r="J873" s="62"/>
      <c r="K873" s="62"/>
      <c r="L873" s="62"/>
      <c r="M873" s="62"/>
      <c r="N873" s="62"/>
      <c r="O873" s="62"/>
      <c r="P873" s="62"/>
      <c r="Q873" s="62"/>
    </row>
    <row r="874" spans="1:17" ht="25.5">
      <c r="A874" s="58">
        <v>854</v>
      </c>
      <c r="B874" s="59" t="s">
        <v>623</v>
      </c>
      <c r="C874" s="60" t="s">
        <v>1169</v>
      </c>
      <c r="D874" s="59"/>
      <c r="E874" s="61" t="s">
        <v>57</v>
      </c>
      <c r="F874" s="62">
        <v>2</v>
      </c>
      <c r="G874" s="62"/>
      <c r="H874" s="62"/>
      <c r="I874" s="62"/>
      <c r="J874" s="62"/>
      <c r="K874" s="62"/>
      <c r="L874" s="62"/>
      <c r="M874" s="62"/>
      <c r="N874" s="62"/>
      <c r="O874" s="62"/>
      <c r="P874" s="62"/>
      <c r="Q874" s="62"/>
    </row>
    <row r="875" spans="1:17" ht="25.5">
      <c r="A875" s="58">
        <v>855</v>
      </c>
      <c r="B875" s="59" t="s">
        <v>623</v>
      </c>
      <c r="C875" s="60" t="s">
        <v>1170</v>
      </c>
      <c r="D875" s="59"/>
      <c r="E875" s="61" t="s">
        <v>57</v>
      </c>
      <c r="F875" s="62">
        <v>1</v>
      </c>
      <c r="G875" s="62"/>
      <c r="H875" s="62"/>
      <c r="I875" s="62"/>
      <c r="J875" s="62"/>
      <c r="K875" s="62"/>
      <c r="L875" s="62"/>
      <c r="M875" s="62"/>
      <c r="N875" s="62"/>
      <c r="O875" s="62"/>
      <c r="P875" s="62"/>
      <c r="Q875" s="62"/>
    </row>
    <row r="876" spans="1:17" ht="25.5">
      <c r="A876" s="58">
        <v>856</v>
      </c>
      <c r="B876" s="59" t="s">
        <v>623</v>
      </c>
      <c r="C876" s="60" t="s">
        <v>1171</v>
      </c>
      <c r="D876" s="59"/>
      <c r="E876" s="61" t="s">
        <v>57</v>
      </c>
      <c r="F876" s="62">
        <v>2</v>
      </c>
      <c r="G876" s="62"/>
      <c r="H876" s="62"/>
      <c r="I876" s="62"/>
      <c r="J876" s="62"/>
      <c r="K876" s="62"/>
      <c r="L876" s="62"/>
      <c r="M876" s="62"/>
      <c r="N876" s="62"/>
      <c r="O876" s="62"/>
      <c r="P876" s="62"/>
      <c r="Q876" s="62"/>
    </row>
    <row r="877" spans="1:17" ht="25.5">
      <c r="A877" s="58">
        <v>857</v>
      </c>
      <c r="B877" s="59" t="s">
        <v>623</v>
      </c>
      <c r="C877" s="60" t="s">
        <v>939</v>
      </c>
      <c r="D877" s="59"/>
      <c r="E877" s="61" t="s">
        <v>57</v>
      </c>
      <c r="F877" s="62">
        <v>2</v>
      </c>
      <c r="G877" s="62"/>
      <c r="H877" s="62"/>
      <c r="I877" s="62"/>
      <c r="J877" s="62"/>
      <c r="K877" s="62"/>
      <c r="L877" s="62"/>
      <c r="M877" s="62"/>
      <c r="N877" s="62"/>
      <c r="O877" s="62"/>
      <c r="P877" s="62"/>
      <c r="Q877" s="62"/>
    </row>
    <row r="878" spans="1:17" ht="25.5">
      <c r="A878" s="58">
        <v>858</v>
      </c>
      <c r="B878" s="59" t="s">
        <v>623</v>
      </c>
      <c r="C878" s="60" t="s">
        <v>942</v>
      </c>
      <c r="D878" s="59"/>
      <c r="E878" s="61" t="s">
        <v>57</v>
      </c>
      <c r="F878" s="62">
        <v>1</v>
      </c>
      <c r="G878" s="62"/>
      <c r="H878" s="62"/>
      <c r="I878" s="62"/>
      <c r="J878" s="62"/>
      <c r="K878" s="62"/>
      <c r="L878" s="62"/>
      <c r="M878" s="62"/>
      <c r="N878" s="62"/>
      <c r="O878" s="62"/>
      <c r="P878" s="62"/>
      <c r="Q878" s="62"/>
    </row>
    <row r="879" spans="1:17" ht="25.5">
      <c r="A879" s="58">
        <v>859</v>
      </c>
      <c r="B879" s="59" t="s">
        <v>623</v>
      </c>
      <c r="C879" s="60" t="s">
        <v>1172</v>
      </c>
      <c r="D879" s="59"/>
      <c r="E879" s="61" t="s">
        <v>57</v>
      </c>
      <c r="F879" s="62">
        <v>2</v>
      </c>
      <c r="G879" s="62"/>
      <c r="H879" s="62"/>
      <c r="I879" s="62"/>
      <c r="J879" s="62"/>
      <c r="K879" s="62"/>
      <c r="L879" s="62"/>
      <c r="M879" s="62"/>
      <c r="N879" s="62"/>
      <c r="O879" s="62"/>
      <c r="P879" s="62"/>
      <c r="Q879" s="62"/>
    </row>
    <row r="880" spans="1:17" ht="25.5">
      <c r="A880" s="58">
        <v>860</v>
      </c>
      <c r="B880" s="59" t="s">
        <v>623</v>
      </c>
      <c r="C880" s="60" t="s">
        <v>944</v>
      </c>
      <c r="D880" s="59"/>
      <c r="E880" s="61" t="s">
        <v>57</v>
      </c>
      <c r="F880" s="62">
        <v>2</v>
      </c>
      <c r="G880" s="62"/>
      <c r="H880" s="62"/>
      <c r="I880" s="62"/>
      <c r="J880" s="62"/>
      <c r="K880" s="62"/>
      <c r="L880" s="62"/>
      <c r="M880" s="62"/>
      <c r="N880" s="62"/>
      <c r="O880" s="62"/>
      <c r="P880" s="62"/>
      <c r="Q880" s="62"/>
    </row>
    <row r="881" spans="1:17" ht="25.5">
      <c r="A881" s="58">
        <v>861</v>
      </c>
      <c r="B881" s="59" t="s">
        <v>623</v>
      </c>
      <c r="C881" s="60" t="s">
        <v>1173</v>
      </c>
      <c r="D881" s="59"/>
      <c r="E881" s="61" t="s">
        <v>57</v>
      </c>
      <c r="F881" s="62">
        <v>1</v>
      </c>
      <c r="G881" s="62"/>
      <c r="H881" s="62"/>
      <c r="I881" s="62"/>
      <c r="J881" s="62"/>
      <c r="K881" s="62"/>
      <c r="L881" s="62"/>
      <c r="M881" s="62"/>
      <c r="N881" s="62"/>
      <c r="O881" s="62"/>
      <c r="P881" s="62"/>
      <c r="Q881" s="62"/>
    </row>
    <row r="882" spans="1:17" ht="25.5">
      <c r="A882" s="58">
        <v>862</v>
      </c>
      <c r="B882" s="59" t="s">
        <v>623</v>
      </c>
      <c r="C882" s="60" t="s">
        <v>1020</v>
      </c>
      <c r="D882" s="59"/>
      <c r="E882" s="61" t="s">
        <v>57</v>
      </c>
      <c r="F882" s="62">
        <v>2</v>
      </c>
      <c r="G882" s="62"/>
      <c r="H882" s="62"/>
      <c r="I882" s="62"/>
      <c r="J882" s="62"/>
      <c r="K882" s="62"/>
      <c r="L882" s="62"/>
      <c r="M882" s="62"/>
      <c r="N882" s="62"/>
      <c r="O882" s="62"/>
      <c r="P882" s="62"/>
      <c r="Q882" s="62"/>
    </row>
    <row r="883" spans="1:17" ht="25.5">
      <c r="A883" s="58">
        <v>863</v>
      </c>
      <c r="B883" s="59" t="s">
        <v>623</v>
      </c>
      <c r="C883" s="60" t="s">
        <v>1174</v>
      </c>
      <c r="D883" s="59"/>
      <c r="E883" s="61" t="s">
        <v>57</v>
      </c>
      <c r="F883" s="62">
        <v>1</v>
      </c>
      <c r="G883" s="62"/>
      <c r="H883" s="62"/>
      <c r="I883" s="62"/>
      <c r="J883" s="62"/>
      <c r="K883" s="62"/>
      <c r="L883" s="62"/>
      <c r="M883" s="62"/>
      <c r="N883" s="62"/>
      <c r="O883" s="62"/>
      <c r="P883" s="62"/>
      <c r="Q883" s="62"/>
    </row>
    <row r="884" spans="1:17" ht="25.5">
      <c r="A884" s="58">
        <v>864</v>
      </c>
      <c r="B884" s="59" t="s">
        <v>623</v>
      </c>
      <c r="C884" s="60" t="s">
        <v>945</v>
      </c>
      <c r="D884" s="59"/>
      <c r="E884" s="61" t="s">
        <v>57</v>
      </c>
      <c r="F884" s="62">
        <v>2</v>
      </c>
      <c r="G884" s="62"/>
      <c r="H884" s="62"/>
      <c r="I884" s="62"/>
      <c r="J884" s="62"/>
      <c r="K884" s="62"/>
      <c r="L884" s="62"/>
      <c r="M884" s="62"/>
      <c r="N884" s="62"/>
      <c r="O884" s="62"/>
      <c r="P884" s="62"/>
      <c r="Q884" s="62"/>
    </row>
    <row r="885" spans="1:17" ht="25.5">
      <c r="A885" s="58">
        <v>865</v>
      </c>
      <c r="B885" s="59" t="s">
        <v>623</v>
      </c>
      <c r="C885" s="60" t="s">
        <v>1175</v>
      </c>
      <c r="D885" s="59"/>
      <c r="E885" s="61" t="s">
        <v>57</v>
      </c>
      <c r="F885" s="62">
        <v>1</v>
      </c>
      <c r="G885" s="62"/>
      <c r="H885" s="62"/>
      <c r="I885" s="62"/>
      <c r="J885" s="62"/>
      <c r="K885" s="62"/>
      <c r="L885" s="62"/>
      <c r="M885" s="62"/>
      <c r="N885" s="62"/>
      <c r="O885" s="62"/>
      <c r="P885" s="62"/>
      <c r="Q885" s="62"/>
    </row>
    <row r="886" spans="1:17" ht="25.5">
      <c r="A886" s="58">
        <v>866</v>
      </c>
      <c r="B886" s="59" t="s">
        <v>623</v>
      </c>
      <c r="C886" s="60" t="s">
        <v>1176</v>
      </c>
      <c r="D886" s="59"/>
      <c r="E886" s="61" t="s">
        <v>57</v>
      </c>
      <c r="F886" s="62">
        <v>1</v>
      </c>
      <c r="G886" s="62"/>
      <c r="H886" s="62"/>
      <c r="I886" s="62"/>
      <c r="J886" s="62"/>
      <c r="K886" s="62"/>
      <c r="L886" s="62"/>
      <c r="M886" s="62"/>
      <c r="N886" s="62"/>
      <c r="O886" s="62"/>
      <c r="P886" s="62"/>
      <c r="Q886" s="62"/>
    </row>
    <row r="887" spans="1:17" ht="25.5">
      <c r="A887" s="58">
        <v>867</v>
      </c>
      <c r="B887" s="59" t="s">
        <v>623</v>
      </c>
      <c r="C887" s="60" t="s">
        <v>947</v>
      </c>
      <c r="D887" s="59"/>
      <c r="E887" s="61" t="s">
        <v>57</v>
      </c>
      <c r="F887" s="62">
        <v>2</v>
      </c>
      <c r="G887" s="62"/>
      <c r="H887" s="62"/>
      <c r="I887" s="62"/>
      <c r="J887" s="62"/>
      <c r="K887" s="62"/>
      <c r="L887" s="62"/>
      <c r="M887" s="62"/>
      <c r="N887" s="62"/>
      <c r="O887" s="62"/>
      <c r="P887" s="62"/>
      <c r="Q887" s="62"/>
    </row>
    <row r="888" spans="1:17" ht="25.5">
      <c r="A888" s="58">
        <v>868</v>
      </c>
      <c r="B888" s="59" t="s">
        <v>623</v>
      </c>
      <c r="C888" s="60" t="s">
        <v>949</v>
      </c>
      <c r="D888" s="59"/>
      <c r="E888" s="61" t="s">
        <v>57</v>
      </c>
      <c r="F888" s="62">
        <v>1</v>
      </c>
      <c r="G888" s="62"/>
      <c r="H888" s="62"/>
      <c r="I888" s="62"/>
      <c r="J888" s="62"/>
      <c r="K888" s="62"/>
      <c r="L888" s="62"/>
      <c r="M888" s="62"/>
      <c r="N888" s="62"/>
      <c r="O888" s="62"/>
      <c r="P888" s="62"/>
      <c r="Q888" s="62"/>
    </row>
    <row r="889" spans="1:17" ht="25.5">
      <c r="A889" s="58">
        <v>869</v>
      </c>
      <c r="B889" s="59" t="s">
        <v>623</v>
      </c>
      <c r="C889" s="60" t="s">
        <v>1177</v>
      </c>
      <c r="D889" s="59"/>
      <c r="E889" s="61" t="s">
        <v>57</v>
      </c>
      <c r="F889" s="62">
        <v>1</v>
      </c>
      <c r="G889" s="62"/>
      <c r="H889" s="62"/>
      <c r="I889" s="62"/>
      <c r="J889" s="62"/>
      <c r="K889" s="62"/>
      <c r="L889" s="62"/>
      <c r="M889" s="62"/>
      <c r="N889" s="62"/>
      <c r="O889" s="62"/>
      <c r="P889" s="62"/>
      <c r="Q889" s="62"/>
    </row>
    <row r="890" spans="1:17" ht="25.5">
      <c r="A890" s="58">
        <v>870</v>
      </c>
      <c r="B890" s="59" t="s">
        <v>623</v>
      </c>
      <c r="C890" s="60" t="s">
        <v>1178</v>
      </c>
      <c r="D890" s="59"/>
      <c r="E890" s="61" t="s">
        <v>57</v>
      </c>
      <c r="F890" s="62">
        <v>2</v>
      </c>
      <c r="G890" s="62"/>
      <c r="H890" s="62"/>
      <c r="I890" s="62"/>
      <c r="J890" s="62"/>
      <c r="K890" s="62"/>
      <c r="L890" s="62"/>
      <c r="M890" s="62"/>
      <c r="N890" s="62"/>
      <c r="O890" s="62"/>
      <c r="P890" s="62"/>
      <c r="Q890" s="62"/>
    </row>
    <row r="891" spans="1:17" ht="25.5">
      <c r="A891" s="58">
        <v>871</v>
      </c>
      <c r="B891" s="59" t="s">
        <v>623</v>
      </c>
      <c r="C891" s="60" t="s">
        <v>953</v>
      </c>
      <c r="D891" s="59"/>
      <c r="E891" s="61" t="s">
        <v>57</v>
      </c>
      <c r="F891" s="62">
        <v>1</v>
      </c>
      <c r="G891" s="62"/>
      <c r="H891" s="62"/>
      <c r="I891" s="62"/>
      <c r="J891" s="62"/>
      <c r="K891" s="62"/>
      <c r="L891" s="62"/>
      <c r="M891" s="62"/>
      <c r="N891" s="62"/>
      <c r="O891" s="62"/>
      <c r="P891" s="62"/>
      <c r="Q891" s="62"/>
    </row>
    <row r="892" spans="1:17" ht="25.5">
      <c r="A892" s="58">
        <v>872</v>
      </c>
      <c r="B892" s="59" t="s">
        <v>623</v>
      </c>
      <c r="C892" s="60" t="s">
        <v>952</v>
      </c>
      <c r="D892" s="59"/>
      <c r="E892" s="61" t="s">
        <v>57</v>
      </c>
      <c r="F892" s="62">
        <v>1</v>
      </c>
      <c r="G892" s="62"/>
      <c r="H892" s="62"/>
      <c r="I892" s="62"/>
      <c r="J892" s="62"/>
      <c r="K892" s="62"/>
      <c r="L892" s="62"/>
      <c r="M892" s="62"/>
      <c r="N892" s="62"/>
      <c r="O892" s="62"/>
      <c r="P892" s="62"/>
      <c r="Q892" s="62"/>
    </row>
    <row r="893" spans="1:17" ht="25.5">
      <c r="A893" s="58">
        <v>873</v>
      </c>
      <c r="B893" s="59" t="s">
        <v>623</v>
      </c>
      <c r="C893" s="60" t="s">
        <v>1179</v>
      </c>
      <c r="D893" s="59"/>
      <c r="E893" s="61" t="s">
        <v>57</v>
      </c>
      <c r="F893" s="62">
        <v>1</v>
      </c>
      <c r="G893" s="62"/>
      <c r="H893" s="62"/>
      <c r="I893" s="62"/>
      <c r="J893" s="62"/>
      <c r="K893" s="62"/>
      <c r="L893" s="62"/>
      <c r="M893" s="62"/>
      <c r="N893" s="62"/>
      <c r="O893" s="62"/>
      <c r="P893" s="62"/>
      <c r="Q893" s="62"/>
    </row>
    <row r="894" spans="1:17" ht="25.5">
      <c r="A894" s="58">
        <v>874</v>
      </c>
      <c r="B894" s="59" t="s">
        <v>623</v>
      </c>
      <c r="C894" s="60" t="s">
        <v>955</v>
      </c>
      <c r="D894" s="59"/>
      <c r="E894" s="61" t="s">
        <v>57</v>
      </c>
      <c r="F894" s="62">
        <v>3</v>
      </c>
      <c r="G894" s="62"/>
      <c r="H894" s="62"/>
      <c r="I894" s="62"/>
      <c r="J894" s="62"/>
      <c r="K894" s="62"/>
      <c r="L894" s="62"/>
      <c r="M894" s="62"/>
      <c r="N894" s="62"/>
      <c r="O894" s="62"/>
      <c r="P894" s="62"/>
      <c r="Q894" s="62"/>
    </row>
    <row r="895" spans="1:17" ht="25.5">
      <c r="A895" s="58">
        <v>875</v>
      </c>
      <c r="B895" s="59" t="s">
        <v>623</v>
      </c>
      <c r="C895" s="60" t="s">
        <v>956</v>
      </c>
      <c r="D895" s="59"/>
      <c r="E895" s="61" t="s">
        <v>57</v>
      </c>
      <c r="F895" s="62">
        <v>1</v>
      </c>
      <c r="G895" s="62"/>
      <c r="H895" s="62"/>
      <c r="I895" s="62"/>
      <c r="J895" s="62"/>
      <c r="K895" s="62"/>
      <c r="L895" s="62"/>
      <c r="M895" s="62"/>
      <c r="N895" s="62"/>
      <c r="O895" s="62"/>
      <c r="P895" s="62"/>
      <c r="Q895" s="62"/>
    </row>
    <row r="896" spans="1:17" ht="25.5">
      <c r="A896" s="58">
        <v>876</v>
      </c>
      <c r="B896" s="59" t="s">
        <v>623</v>
      </c>
      <c r="C896" s="60" t="s">
        <v>958</v>
      </c>
      <c r="D896" s="59"/>
      <c r="E896" s="61" t="s">
        <v>57</v>
      </c>
      <c r="F896" s="62">
        <v>2</v>
      </c>
      <c r="G896" s="62"/>
      <c r="H896" s="62"/>
      <c r="I896" s="62"/>
      <c r="J896" s="62"/>
      <c r="K896" s="62"/>
      <c r="L896" s="62"/>
      <c r="M896" s="62"/>
      <c r="N896" s="62"/>
      <c r="O896" s="62"/>
      <c r="P896" s="62"/>
      <c r="Q896" s="62"/>
    </row>
    <row r="897" spans="1:17" ht="25.5">
      <c r="A897" s="58">
        <v>877</v>
      </c>
      <c r="B897" s="59" t="s">
        <v>623</v>
      </c>
      <c r="C897" s="60" t="s">
        <v>1035</v>
      </c>
      <c r="D897" s="59"/>
      <c r="E897" s="61" t="s">
        <v>57</v>
      </c>
      <c r="F897" s="62">
        <v>2</v>
      </c>
      <c r="G897" s="62"/>
      <c r="H897" s="62"/>
      <c r="I897" s="62"/>
      <c r="J897" s="62"/>
      <c r="K897" s="62"/>
      <c r="L897" s="62"/>
      <c r="M897" s="62"/>
      <c r="N897" s="62"/>
      <c r="O897" s="62"/>
      <c r="P897" s="62"/>
      <c r="Q897" s="62"/>
    </row>
    <row r="898" spans="1:17" ht="25.5">
      <c r="A898" s="58">
        <v>878</v>
      </c>
      <c r="B898" s="59" t="s">
        <v>623</v>
      </c>
      <c r="C898" s="60" t="s">
        <v>1180</v>
      </c>
      <c r="D898" s="59"/>
      <c r="E898" s="61" t="s">
        <v>57</v>
      </c>
      <c r="F898" s="62">
        <v>1</v>
      </c>
      <c r="G898" s="62"/>
      <c r="H898" s="62"/>
      <c r="I898" s="62"/>
      <c r="J898" s="62"/>
      <c r="K898" s="62"/>
      <c r="L898" s="62"/>
      <c r="M898" s="62"/>
      <c r="N898" s="62"/>
      <c r="O898" s="62"/>
      <c r="P898" s="62"/>
      <c r="Q898" s="62"/>
    </row>
    <row r="899" spans="1:17" ht="25.5">
      <c r="A899" s="58">
        <v>879</v>
      </c>
      <c r="B899" s="59" t="s">
        <v>623</v>
      </c>
      <c r="C899" s="60" t="s">
        <v>1150</v>
      </c>
      <c r="D899" s="59"/>
      <c r="E899" s="61" t="s">
        <v>57</v>
      </c>
      <c r="F899" s="62">
        <v>2</v>
      </c>
      <c r="G899" s="62"/>
      <c r="H899" s="62"/>
      <c r="I899" s="62"/>
      <c r="J899" s="62"/>
      <c r="K899" s="62"/>
      <c r="L899" s="62"/>
      <c r="M899" s="62"/>
      <c r="N899" s="62"/>
      <c r="O899" s="62"/>
      <c r="P899" s="62"/>
      <c r="Q899" s="62"/>
    </row>
    <row r="900" spans="1:17" ht="25.5">
      <c r="A900" s="58">
        <v>880</v>
      </c>
      <c r="B900" s="59" t="s">
        <v>623</v>
      </c>
      <c r="C900" s="60" t="s">
        <v>962</v>
      </c>
      <c r="D900" s="59"/>
      <c r="E900" s="61" t="s">
        <v>57</v>
      </c>
      <c r="F900" s="62">
        <v>1</v>
      </c>
      <c r="G900" s="62"/>
      <c r="H900" s="62"/>
      <c r="I900" s="62"/>
      <c r="J900" s="62"/>
      <c r="K900" s="62"/>
      <c r="L900" s="62"/>
      <c r="M900" s="62"/>
      <c r="N900" s="62"/>
      <c r="O900" s="62"/>
      <c r="P900" s="62"/>
      <c r="Q900" s="62"/>
    </row>
    <row r="901" spans="1:17" ht="25.5">
      <c r="A901" s="58">
        <v>881</v>
      </c>
      <c r="B901" s="59" t="s">
        <v>623</v>
      </c>
      <c r="C901" s="60" t="s">
        <v>1116</v>
      </c>
      <c r="D901" s="59"/>
      <c r="E901" s="61" t="s">
        <v>57</v>
      </c>
      <c r="F901" s="62">
        <v>1</v>
      </c>
      <c r="G901" s="62"/>
      <c r="H901" s="62"/>
      <c r="I901" s="62"/>
      <c r="J901" s="62"/>
      <c r="K901" s="62"/>
      <c r="L901" s="62"/>
      <c r="M901" s="62"/>
      <c r="N901" s="62"/>
      <c r="O901" s="62"/>
      <c r="P901" s="62"/>
      <c r="Q901" s="62"/>
    </row>
    <row r="902" spans="1:17" ht="25.5">
      <c r="A902" s="58">
        <v>882</v>
      </c>
      <c r="B902" s="59" t="s">
        <v>623</v>
      </c>
      <c r="C902" s="60" t="s">
        <v>965</v>
      </c>
      <c r="D902" s="59"/>
      <c r="E902" s="61" t="s">
        <v>57</v>
      </c>
      <c r="F902" s="62">
        <v>1</v>
      </c>
      <c r="G902" s="62"/>
      <c r="H902" s="62"/>
      <c r="I902" s="62"/>
      <c r="J902" s="62"/>
      <c r="K902" s="62"/>
      <c r="L902" s="62"/>
      <c r="M902" s="62"/>
      <c r="N902" s="62"/>
      <c r="O902" s="62"/>
      <c r="P902" s="62"/>
      <c r="Q902" s="62"/>
    </row>
    <row r="903" spans="1:17" ht="25.5">
      <c r="A903" s="58">
        <v>883</v>
      </c>
      <c r="B903" s="59" t="s">
        <v>623</v>
      </c>
      <c r="C903" s="60" t="s">
        <v>1181</v>
      </c>
      <c r="D903" s="59"/>
      <c r="E903" s="61" t="s">
        <v>57</v>
      </c>
      <c r="F903" s="62">
        <v>2</v>
      </c>
      <c r="G903" s="62"/>
      <c r="H903" s="62"/>
      <c r="I903" s="62"/>
      <c r="J903" s="62"/>
      <c r="K903" s="62"/>
      <c r="L903" s="62"/>
      <c r="M903" s="62"/>
      <c r="N903" s="62"/>
      <c r="O903" s="62"/>
      <c r="P903" s="62"/>
      <c r="Q903" s="62"/>
    </row>
    <row r="904" spans="1:17" ht="25.5">
      <c r="A904" s="58">
        <v>884</v>
      </c>
      <c r="B904" s="59" t="s">
        <v>623</v>
      </c>
      <c r="C904" s="60" t="s">
        <v>1039</v>
      </c>
      <c r="D904" s="59"/>
      <c r="E904" s="61" t="s">
        <v>57</v>
      </c>
      <c r="F904" s="62">
        <v>2</v>
      </c>
      <c r="G904" s="62"/>
      <c r="H904" s="62"/>
      <c r="I904" s="62"/>
      <c r="J904" s="62"/>
      <c r="K904" s="62"/>
      <c r="L904" s="62"/>
      <c r="M904" s="62"/>
      <c r="N904" s="62"/>
      <c r="O904" s="62"/>
      <c r="P904" s="62"/>
      <c r="Q904" s="62"/>
    </row>
    <row r="905" spans="1:17" ht="25.5">
      <c r="A905" s="58">
        <v>885</v>
      </c>
      <c r="B905" s="59" t="s">
        <v>623</v>
      </c>
      <c r="C905" s="60" t="s">
        <v>966</v>
      </c>
      <c r="D905" s="59"/>
      <c r="E905" s="61" t="s">
        <v>57</v>
      </c>
      <c r="F905" s="62">
        <v>2</v>
      </c>
      <c r="G905" s="62"/>
      <c r="H905" s="62"/>
      <c r="I905" s="62"/>
      <c r="J905" s="62"/>
      <c r="K905" s="62"/>
      <c r="L905" s="62"/>
      <c r="M905" s="62"/>
      <c r="N905" s="62"/>
      <c r="O905" s="62"/>
      <c r="P905" s="62"/>
      <c r="Q905" s="62"/>
    </row>
    <row r="906" spans="1:17">
      <c r="A906" s="58">
        <v>886</v>
      </c>
      <c r="B906" s="59" t="s">
        <v>623</v>
      </c>
      <c r="C906" s="60" t="s">
        <v>971</v>
      </c>
      <c r="D906" s="59"/>
      <c r="E906" s="61" t="s">
        <v>55</v>
      </c>
      <c r="F906" s="62">
        <v>17</v>
      </c>
      <c r="G906" s="62"/>
      <c r="H906" s="62"/>
      <c r="I906" s="62"/>
      <c r="J906" s="62"/>
      <c r="K906" s="62"/>
      <c r="L906" s="62"/>
      <c r="M906" s="62"/>
      <c r="N906" s="62"/>
      <c r="O906" s="62"/>
      <c r="P906" s="62"/>
      <c r="Q906" s="62"/>
    </row>
    <row r="907" spans="1:17">
      <c r="A907" s="58">
        <v>887</v>
      </c>
      <c r="B907" s="59" t="s">
        <v>623</v>
      </c>
      <c r="C907" s="60" t="s">
        <v>1182</v>
      </c>
      <c r="D907" s="59"/>
      <c r="E907" s="61" t="s">
        <v>55</v>
      </c>
      <c r="F907" s="62">
        <v>3</v>
      </c>
      <c r="G907" s="62"/>
      <c r="H907" s="62"/>
      <c r="I907" s="62"/>
      <c r="J907" s="62"/>
      <c r="K907" s="62"/>
      <c r="L907" s="62"/>
      <c r="M907" s="62"/>
      <c r="N907" s="62"/>
      <c r="O907" s="62"/>
      <c r="P907" s="62"/>
      <c r="Q907" s="62"/>
    </row>
    <row r="908" spans="1:17">
      <c r="A908" s="58">
        <v>888</v>
      </c>
      <c r="B908" s="59" t="s">
        <v>623</v>
      </c>
      <c r="C908" s="60" t="s">
        <v>969</v>
      </c>
      <c r="D908" s="59"/>
      <c r="E908" s="61" t="s">
        <v>55</v>
      </c>
      <c r="F908" s="62">
        <v>2</v>
      </c>
      <c r="G908" s="62"/>
      <c r="H908" s="62"/>
      <c r="I908" s="62"/>
      <c r="J908" s="62"/>
      <c r="K908" s="62"/>
      <c r="L908" s="62"/>
      <c r="M908" s="62"/>
      <c r="N908" s="62"/>
      <c r="O908" s="62"/>
      <c r="P908" s="62"/>
      <c r="Q908" s="62"/>
    </row>
    <row r="909" spans="1:17">
      <c r="A909" s="58">
        <v>889</v>
      </c>
      <c r="B909" s="59" t="s">
        <v>623</v>
      </c>
      <c r="C909" s="60" t="s">
        <v>974</v>
      </c>
      <c r="D909" s="59"/>
      <c r="E909" s="61" t="s">
        <v>55</v>
      </c>
      <c r="F909" s="62">
        <v>1</v>
      </c>
      <c r="G909" s="62"/>
      <c r="H909" s="62"/>
      <c r="I909" s="62"/>
      <c r="J909" s="62"/>
      <c r="K909" s="62"/>
      <c r="L909" s="62"/>
      <c r="M909" s="62"/>
      <c r="N909" s="62"/>
      <c r="O909" s="62"/>
      <c r="P909" s="62"/>
      <c r="Q909" s="62"/>
    </row>
    <row r="910" spans="1:17">
      <c r="A910" s="58">
        <v>890</v>
      </c>
      <c r="B910" s="59" t="s">
        <v>623</v>
      </c>
      <c r="C910" s="60" t="s">
        <v>1183</v>
      </c>
      <c r="D910" s="59"/>
      <c r="E910" s="61" t="s">
        <v>55</v>
      </c>
      <c r="F910" s="62">
        <v>6</v>
      </c>
      <c r="G910" s="62"/>
      <c r="H910" s="62"/>
      <c r="I910" s="62"/>
      <c r="J910" s="62"/>
      <c r="K910" s="62"/>
      <c r="L910" s="62"/>
      <c r="M910" s="62"/>
      <c r="N910" s="62"/>
      <c r="O910" s="62"/>
      <c r="P910" s="62"/>
      <c r="Q910" s="62"/>
    </row>
    <row r="911" spans="1:17">
      <c r="A911" s="58">
        <v>891</v>
      </c>
      <c r="B911" s="59" t="s">
        <v>623</v>
      </c>
      <c r="C911" s="60" t="s">
        <v>1043</v>
      </c>
      <c r="D911" s="59"/>
      <c r="E911" s="61" t="s">
        <v>55</v>
      </c>
      <c r="F911" s="62">
        <v>31</v>
      </c>
      <c r="G911" s="62"/>
      <c r="H911" s="62"/>
      <c r="I911" s="62"/>
      <c r="J911" s="62"/>
      <c r="K911" s="62"/>
      <c r="L911" s="62"/>
      <c r="M911" s="62"/>
      <c r="N911" s="62"/>
      <c r="O911" s="62"/>
      <c r="P911" s="62"/>
      <c r="Q911" s="62"/>
    </row>
    <row r="912" spans="1:17">
      <c r="A912" s="58">
        <v>892</v>
      </c>
      <c r="B912" s="59" t="s">
        <v>623</v>
      </c>
      <c r="C912" s="60" t="s">
        <v>975</v>
      </c>
      <c r="D912" s="59"/>
      <c r="E912" s="61" t="s">
        <v>55</v>
      </c>
      <c r="F912" s="62">
        <v>24</v>
      </c>
      <c r="G912" s="62"/>
      <c r="H912" s="62"/>
      <c r="I912" s="62"/>
      <c r="J912" s="62"/>
      <c r="K912" s="62"/>
      <c r="L912" s="62"/>
      <c r="M912" s="62"/>
      <c r="N912" s="62"/>
      <c r="O912" s="62"/>
      <c r="P912" s="62"/>
      <c r="Q912" s="62"/>
    </row>
    <row r="913" spans="1:17">
      <c r="A913" s="58">
        <v>893</v>
      </c>
      <c r="B913" s="59" t="s">
        <v>623</v>
      </c>
      <c r="C913" s="60" t="s">
        <v>1041</v>
      </c>
      <c r="D913" s="59"/>
      <c r="E913" s="61" t="s">
        <v>55</v>
      </c>
      <c r="F913" s="62">
        <v>38</v>
      </c>
      <c r="G913" s="62"/>
      <c r="H913" s="62"/>
      <c r="I913" s="62"/>
      <c r="J913" s="62"/>
      <c r="K913" s="62"/>
      <c r="L913" s="62"/>
      <c r="M913" s="62"/>
      <c r="N913" s="62"/>
      <c r="O913" s="62"/>
      <c r="P913" s="62"/>
      <c r="Q913" s="62"/>
    </row>
    <row r="914" spans="1:17">
      <c r="A914" s="58">
        <v>894</v>
      </c>
      <c r="B914" s="59" t="s">
        <v>623</v>
      </c>
      <c r="C914" s="60" t="s">
        <v>977</v>
      </c>
      <c r="D914" s="59"/>
      <c r="E914" s="61" t="s">
        <v>55</v>
      </c>
      <c r="F914" s="62">
        <v>1</v>
      </c>
      <c r="G914" s="62"/>
      <c r="H914" s="62"/>
      <c r="I914" s="62"/>
      <c r="J914" s="62"/>
      <c r="K914" s="62"/>
      <c r="L914" s="62"/>
      <c r="M914" s="62"/>
      <c r="N914" s="62"/>
      <c r="O914" s="62"/>
      <c r="P914" s="62"/>
      <c r="Q914" s="62"/>
    </row>
    <row r="915" spans="1:17">
      <c r="A915" s="58">
        <v>895</v>
      </c>
      <c r="B915" s="59" t="s">
        <v>623</v>
      </c>
      <c r="C915" s="60" t="s">
        <v>1184</v>
      </c>
      <c r="D915" s="59"/>
      <c r="E915" s="61" t="s">
        <v>55</v>
      </c>
      <c r="F915" s="62">
        <v>9</v>
      </c>
      <c r="G915" s="62"/>
      <c r="H915" s="62"/>
      <c r="I915" s="62"/>
      <c r="J915" s="62"/>
      <c r="K915" s="62"/>
      <c r="L915" s="62"/>
      <c r="M915" s="62"/>
      <c r="N915" s="62"/>
      <c r="O915" s="62"/>
      <c r="P915" s="62"/>
      <c r="Q915" s="62"/>
    </row>
    <row r="916" spans="1:17">
      <c r="A916" s="58">
        <v>896</v>
      </c>
      <c r="B916" s="59" t="s">
        <v>623</v>
      </c>
      <c r="C916" s="60" t="s">
        <v>979</v>
      </c>
      <c r="D916" s="59"/>
      <c r="E916" s="61" t="s">
        <v>55</v>
      </c>
      <c r="F916" s="62">
        <v>7</v>
      </c>
      <c r="G916" s="62"/>
      <c r="H916" s="62"/>
      <c r="I916" s="62"/>
      <c r="J916" s="62"/>
      <c r="K916" s="62"/>
      <c r="L916" s="62"/>
      <c r="M916" s="62"/>
      <c r="N916" s="62"/>
      <c r="O916" s="62"/>
      <c r="P916" s="62"/>
      <c r="Q916" s="62"/>
    </row>
    <row r="917" spans="1:17">
      <c r="A917" s="58">
        <v>897</v>
      </c>
      <c r="B917" s="59" t="s">
        <v>623</v>
      </c>
      <c r="C917" s="60" t="s">
        <v>981</v>
      </c>
      <c r="D917" s="59"/>
      <c r="E917" s="61" t="s">
        <v>55</v>
      </c>
      <c r="F917" s="62">
        <v>2</v>
      </c>
      <c r="G917" s="62"/>
      <c r="H917" s="62"/>
      <c r="I917" s="62"/>
      <c r="J917" s="62"/>
      <c r="K917" s="62"/>
      <c r="L917" s="62"/>
      <c r="M917" s="62"/>
      <c r="N917" s="62"/>
      <c r="O917" s="62"/>
      <c r="P917" s="62"/>
      <c r="Q917" s="62"/>
    </row>
    <row r="918" spans="1:17">
      <c r="A918" s="58">
        <v>898</v>
      </c>
      <c r="B918" s="59" t="s">
        <v>623</v>
      </c>
      <c r="C918" s="60" t="s">
        <v>1185</v>
      </c>
      <c r="D918" s="59"/>
      <c r="E918" s="61" t="s">
        <v>55</v>
      </c>
      <c r="F918" s="62">
        <v>1</v>
      </c>
      <c r="G918" s="62"/>
      <c r="H918" s="62"/>
      <c r="I918" s="62"/>
      <c r="J918" s="62"/>
      <c r="K918" s="62"/>
      <c r="L918" s="62"/>
      <c r="M918" s="62"/>
      <c r="N918" s="62"/>
      <c r="O918" s="62"/>
      <c r="P918" s="62"/>
      <c r="Q918" s="62"/>
    </row>
    <row r="919" spans="1:17">
      <c r="A919" s="58">
        <v>899</v>
      </c>
      <c r="B919" s="59" t="s">
        <v>623</v>
      </c>
      <c r="C919" s="60" t="s">
        <v>1186</v>
      </c>
      <c r="D919" s="59"/>
      <c r="E919" s="61" t="s">
        <v>55</v>
      </c>
      <c r="F919" s="62">
        <v>2</v>
      </c>
      <c r="G919" s="62"/>
      <c r="H919" s="62"/>
      <c r="I919" s="62"/>
      <c r="J919" s="62"/>
      <c r="K919" s="62"/>
      <c r="L919" s="62"/>
      <c r="M919" s="62"/>
      <c r="N919" s="62"/>
      <c r="O919" s="62"/>
      <c r="P919" s="62"/>
      <c r="Q919" s="62"/>
    </row>
    <row r="920" spans="1:17">
      <c r="A920" s="58" t="s">
        <v>28</v>
      </c>
      <c r="B920" s="59"/>
      <c r="C920" s="60" t="s">
        <v>28</v>
      </c>
      <c r="D920" s="59"/>
      <c r="E920" s="61"/>
      <c r="F920" s="62">
        <v>0</v>
      </c>
      <c r="G920" s="62"/>
      <c r="H920" s="62"/>
      <c r="I920" s="62"/>
      <c r="J920" s="62"/>
      <c r="K920" s="62"/>
      <c r="L920" s="62"/>
      <c r="M920" s="62"/>
      <c r="N920" s="62"/>
      <c r="O920" s="62"/>
      <c r="P920" s="62"/>
      <c r="Q920" s="62"/>
    </row>
    <row r="921" spans="1:17">
      <c r="A921" s="58" t="s">
        <v>28</v>
      </c>
      <c r="B921" s="59"/>
      <c r="C921" s="72" t="s">
        <v>1187</v>
      </c>
      <c r="D921" s="59"/>
      <c r="E921" s="61"/>
      <c r="F921" s="62">
        <v>0</v>
      </c>
      <c r="G921" s="62"/>
      <c r="H921" s="62"/>
      <c r="I921" s="62"/>
      <c r="J921" s="62"/>
      <c r="K921" s="62"/>
      <c r="L921" s="62"/>
      <c r="M921" s="62"/>
      <c r="N921" s="62"/>
      <c r="O921" s="62"/>
      <c r="P921" s="62"/>
      <c r="Q921" s="62"/>
    </row>
    <row r="922" spans="1:17" ht="140.25">
      <c r="A922" s="58">
        <v>900</v>
      </c>
      <c r="B922" s="59" t="s">
        <v>623</v>
      </c>
      <c r="C922" s="144" t="s">
        <v>2675</v>
      </c>
      <c r="D922" s="59"/>
      <c r="E922" s="61" t="s">
        <v>59</v>
      </c>
      <c r="F922" s="62">
        <v>1</v>
      </c>
      <c r="G922" s="62"/>
      <c r="H922" s="62"/>
      <c r="I922" s="62"/>
      <c r="J922" s="62"/>
      <c r="K922" s="62"/>
      <c r="L922" s="62"/>
      <c r="M922" s="62"/>
      <c r="N922" s="62"/>
      <c r="O922" s="62"/>
      <c r="P922" s="62"/>
      <c r="Q922" s="62"/>
    </row>
    <row r="923" spans="1:17" ht="25.5">
      <c r="A923" s="58">
        <v>901</v>
      </c>
      <c r="B923" s="59" t="s">
        <v>623</v>
      </c>
      <c r="C923" s="60" t="s">
        <v>837</v>
      </c>
      <c r="D923" s="59"/>
      <c r="E923" s="61" t="s">
        <v>57</v>
      </c>
      <c r="F923" s="62">
        <v>1</v>
      </c>
      <c r="G923" s="62"/>
      <c r="H923" s="62"/>
      <c r="I923" s="62"/>
      <c r="J923" s="62"/>
      <c r="K923" s="62"/>
      <c r="L923" s="62"/>
      <c r="M923" s="62"/>
      <c r="N923" s="62"/>
      <c r="O923" s="62"/>
      <c r="P923" s="62"/>
      <c r="Q923" s="62"/>
    </row>
    <row r="924" spans="1:17">
      <c r="A924" s="58">
        <v>902</v>
      </c>
      <c r="B924" s="59" t="s">
        <v>623</v>
      </c>
      <c r="C924" s="60" t="s">
        <v>838</v>
      </c>
      <c r="D924" s="59"/>
      <c r="E924" s="61" t="s">
        <v>57</v>
      </c>
      <c r="F924" s="62">
        <v>1</v>
      </c>
      <c r="G924" s="62"/>
      <c r="H924" s="62"/>
      <c r="I924" s="62"/>
      <c r="J924" s="62"/>
      <c r="K924" s="62"/>
      <c r="L924" s="62"/>
      <c r="M924" s="62"/>
      <c r="N924" s="62"/>
      <c r="O924" s="62"/>
      <c r="P924" s="62"/>
      <c r="Q924" s="62"/>
    </row>
    <row r="925" spans="1:17" ht="25.5">
      <c r="A925" s="58">
        <v>903</v>
      </c>
      <c r="B925" s="59" t="s">
        <v>623</v>
      </c>
      <c r="C925" s="60" t="s">
        <v>839</v>
      </c>
      <c r="D925" s="59"/>
      <c r="E925" s="61" t="s">
        <v>57</v>
      </c>
      <c r="F925" s="62">
        <v>1</v>
      </c>
      <c r="G925" s="62"/>
      <c r="H925" s="62"/>
      <c r="I925" s="62"/>
      <c r="J925" s="62"/>
      <c r="K925" s="62"/>
      <c r="L925" s="62"/>
      <c r="M925" s="62"/>
      <c r="N925" s="62"/>
      <c r="O925" s="62"/>
      <c r="P925" s="62"/>
      <c r="Q925" s="62"/>
    </row>
    <row r="926" spans="1:17" ht="25.5">
      <c r="A926" s="58">
        <v>904</v>
      </c>
      <c r="B926" s="59" t="s">
        <v>623</v>
      </c>
      <c r="C926" s="60" t="s">
        <v>850</v>
      </c>
      <c r="D926" s="59"/>
      <c r="E926" s="61" t="s">
        <v>57</v>
      </c>
      <c r="F926" s="62">
        <v>13</v>
      </c>
      <c r="G926" s="62"/>
      <c r="H926" s="62"/>
      <c r="I926" s="62"/>
      <c r="J926" s="62"/>
      <c r="K926" s="62"/>
      <c r="L926" s="62"/>
      <c r="M926" s="62"/>
      <c r="N926" s="62"/>
      <c r="O926" s="62"/>
      <c r="P926" s="62"/>
      <c r="Q926" s="62"/>
    </row>
    <row r="927" spans="1:17" ht="25.5">
      <c r="A927" s="58">
        <v>905</v>
      </c>
      <c r="B927" s="59" t="s">
        <v>623</v>
      </c>
      <c r="C927" s="60" t="s">
        <v>851</v>
      </c>
      <c r="D927" s="59"/>
      <c r="E927" s="61" t="s">
        <v>57</v>
      </c>
      <c r="F927" s="62">
        <v>15</v>
      </c>
      <c r="G927" s="62"/>
      <c r="H927" s="62"/>
      <c r="I927" s="62"/>
      <c r="J927" s="62"/>
      <c r="K927" s="62"/>
      <c r="L927" s="62"/>
      <c r="M927" s="62"/>
      <c r="N927" s="62"/>
      <c r="O927" s="62"/>
      <c r="P927" s="62"/>
      <c r="Q927" s="62"/>
    </row>
    <row r="928" spans="1:17" ht="25.5">
      <c r="A928" s="58">
        <v>906</v>
      </c>
      <c r="B928" s="59" t="s">
        <v>623</v>
      </c>
      <c r="C928" s="60" t="s">
        <v>852</v>
      </c>
      <c r="D928" s="59"/>
      <c r="E928" s="61" t="s">
        <v>57</v>
      </c>
      <c r="F928" s="62">
        <v>2</v>
      </c>
      <c r="G928" s="62"/>
      <c r="H928" s="62"/>
      <c r="I928" s="62"/>
      <c r="J928" s="62"/>
      <c r="K928" s="62"/>
      <c r="L928" s="62"/>
      <c r="M928" s="62"/>
      <c r="N928" s="62"/>
      <c r="O928" s="62"/>
      <c r="P928" s="62"/>
      <c r="Q928" s="62"/>
    </row>
    <row r="929" spans="1:17" ht="25.5">
      <c r="A929" s="58">
        <v>907</v>
      </c>
      <c r="B929" s="59" t="s">
        <v>623</v>
      </c>
      <c r="C929" s="60" t="s">
        <v>853</v>
      </c>
      <c r="D929" s="59"/>
      <c r="E929" s="61" t="s">
        <v>57</v>
      </c>
      <c r="F929" s="62">
        <v>36</v>
      </c>
      <c r="G929" s="62"/>
      <c r="H929" s="62"/>
      <c r="I929" s="62"/>
      <c r="J929" s="62"/>
      <c r="K929" s="62"/>
      <c r="L929" s="62"/>
      <c r="M929" s="62"/>
      <c r="N929" s="62"/>
      <c r="O929" s="62"/>
      <c r="P929" s="62"/>
      <c r="Q929" s="62"/>
    </row>
    <row r="930" spans="1:17" ht="25.5">
      <c r="A930" s="58">
        <v>908</v>
      </c>
      <c r="B930" s="59" t="s">
        <v>623</v>
      </c>
      <c r="C930" s="60" t="s">
        <v>855</v>
      </c>
      <c r="D930" s="59"/>
      <c r="E930" s="61" t="s">
        <v>57</v>
      </c>
      <c r="F930" s="62">
        <v>39</v>
      </c>
      <c r="G930" s="62"/>
      <c r="H930" s="62"/>
      <c r="I930" s="62"/>
      <c r="J930" s="62"/>
      <c r="K930" s="62"/>
      <c r="L930" s="62"/>
      <c r="M930" s="62"/>
      <c r="N930" s="62"/>
      <c r="O930" s="62"/>
      <c r="P930" s="62"/>
      <c r="Q930" s="62"/>
    </row>
    <row r="931" spans="1:17">
      <c r="A931" s="58">
        <v>909</v>
      </c>
      <c r="B931" s="59" t="s">
        <v>623</v>
      </c>
      <c r="C931" s="60" t="s">
        <v>856</v>
      </c>
      <c r="D931" s="59"/>
      <c r="E931" s="61" t="s">
        <v>57</v>
      </c>
      <c r="F931" s="62">
        <v>51</v>
      </c>
      <c r="G931" s="62"/>
      <c r="H931" s="62"/>
      <c r="I931" s="62"/>
      <c r="J931" s="62"/>
      <c r="K931" s="62"/>
      <c r="L931" s="62"/>
      <c r="M931" s="62"/>
      <c r="N931" s="62"/>
      <c r="O931" s="62"/>
      <c r="P931" s="62"/>
      <c r="Q931" s="62"/>
    </row>
    <row r="932" spans="1:17">
      <c r="A932" s="58">
        <v>910</v>
      </c>
      <c r="B932" s="59" t="s">
        <v>623</v>
      </c>
      <c r="C932" s="60" t="s">
        <v>857</v>
      </c>
      <c r="D932" s="59"/>
      <c r="E932" s="61" t="s">
        <v>57</v>
      </c>
      <c r="F932" s="62">
        <v>13</v>
      </c>
      <c r="G932" s="62"/>
      <c r="H932" s="62"/>
      <c r="I932" s="62"/>
      <c r="J932" s="62"/>
      <c r="K932" s="62"/>
      <c r="L932" s="62"/>
      <c r="M932" s="62"/>
      <c r="N932" s="62"/>
      <c r="O932" s="62"/>
      <c r="P932" s="62"/>
      <c r="Q932" s="62"/>
    </row>
    <row r="933" spans="1:17">
      <c r="A933" s="58">
        <v>911</v>
      </c>
      <c r="B933" s="59" t="s">
        <v>623</v>
      </c>
      <c r="C933" s="60" t="s">
        <v>858</v>
      </c>
      <c r="D933" s="59"/>
      <c r="E933" s="61" t="s">
        <v>57</v>
      </c>
      <c r="F933" s="62">
        <v>2</v>
      </c>
      <c r="G933" s="62"/>
      <c r="H933" s="62"/>
      <c r="I933" s="62"/>
      <c r="J933" s="62"/>
      <c r="K933" s="62"/>
      <c r="L933" s="62"/>
      <c r="M933" s="62"/>
      <c r="N933" s="62"/>
      <c r="O933" s="62"/>
      <c r="P933" s="62"/>
      <c r="Q933" s="62"/>
    </row>
    <row r="934" spans="1:17">
      <c r="A934" s="58">
        <v>912</v>
      </c>
      <c r="B934" s="59" t="s">
        <v>623</v>
      </c>
      <c r="C934" s="60" t="s">
        <v>859</v>
      </c>
      <c r="D934" s="59"/>
      <c r="E934" s="61" t="s">
        <v>57</v>
      </c>
      <c r="F934" s="62">
        <v>39</v>
      </c>
      <c r="G934" s="62"/>
      <c r="H934" s="62"/>
      <c r="I934" s="62"/>
      <c r="J934" s="62"/>
      <c r="K934" s="62"/>
      <c r="L934" s="62"/>
      <c r="M934" s="62"/>
      <c r="N934" s="62"/>
      <c r="O934" s="62"/>
      <c r="P934" s="62"/>
      <c r="Q934" s="62"/>
    </row>
    <row r="935" spans="1:17">
      <c r="A935" s="58">
        <v>913</v>
      </c>
      <c r="B935" s="59" t="s">
        <v>623</v>
      </c>
      <c r="C935" s="60" t="s">
        <v>864</v>
      </c>
      <c r="D935" s="59"/>
      <c r="E935" s="61" t="s">
        <v>57</v>
      </c>
      <c r="F935" s="62">
        <v>4</v>
      </c>
      <c r="G935" s="62"/>
      <c r="H935" s="62"/>
      <c r="I935" s="62"/>
      <c r="J935" s="62"/>
      <c r="K935" s="62"/>
      <c r="L935" s="62"/>
      <c r="M935" s="62"/>
      <c r="N935" s="62"/>
      <c r="O935" s="62"/>
      <c r="P935" s="62"/>
      <c r="Q935" s="62"/>
    </row>
    <row r="936" spans="1:17">
      <c r="A936" s="58">
        <v>914</v>
      </c>
      <c r="B936" s="59" t="s">
        <v>623</v>
      </c>
      <c r="C936" s="60" t="s">
        <v>865</v>
      </c>
      <c r="D936" s="59"/>
      <c r="E936" s="61" t="s">
        <v>57</v>
      </c>
      <c r="F936" s="62">
        <v>6</v>
      </c>
      <c r="G936" s="62"/>
      <c r="H936" s="62"/>
      <c r="I936" s="62"/>
      <c r="J936" s="62"/>
      <c r="K936" s="62"/>
      <c r="L936" s="62"/>
      <c r="M936" s="62"/>
      <c r="N936" s="62"/>
      <c r="O936" s="62"/>
      <c r="P936" s="62"/>
      <c r="Q936" s="62"/>
    </row>
    <row r="937" spans="1:17">
      <c r="A937" s="58">
        <v>915</v>
      </c>
      <c r="B937" s="59" t="s">
        <v>623</v>
      </c>
      <c r="C937" s="60" t="s">
        <v>866</v>
      </c>
      <c r="D937" s="59"/>
      <c r="E937" s="61" t="s">
        <v>57</v>
      </c>
      <c r="F937" s="62">
        <v>20</v>
      </c>
      <c r="G937" s="62"/>
      <c r="H937" s="62"/>
      <c r="I937" s="62"/>
      <c r="J937" s="62"/>
      <c r="K937" s="62"/>
      <c r="L937" s="62"/>
      <c r="M937" s="62"/>
      <c r="N937" s="62"/>
      <c r="O937" s="62"/>
      <c r="P937" s="62"/>
      <c r="Q937" s="62"/>
    </row>
    <row r="938" spans="1:17">
      <c r="A938" s="58">
        <v>916</v>
      </c>
      <c r="B938" s="59" t="s">
        <v>623</v>
      </c>
      <c r="C938" s="60" t="s">
        <v>867</v>
      </c>
      <c r="D938" s="59"/>
      <c r="E938" s="61" t="s">
        <v>57</v>
      </c>
      <c r="F938" s="62">
        <v>5</v>
      </c>
      <c r="G938" s="62"/>
      <c r="H938" s="62"/>
      <c r="I938" s="62"/>
      <c r="J938" s="62"/>
      <c r="K938" s="62"/>
      <c r="L938" s="62"/>
      <c r="M938" s="62"/>
      <c r="N938" s="62"/>
      <c r="O938" s="62"/>
      <c r="P938" s="62"/>
      <c r="Q938" s="62"/>
    </row>
    <row r="939" spans="1:17">
      <c r="A939" s="58">
        <v>917</v>
      </c>
      <c r="B939" s="59" t="s">
        <v>623</v>
      </c>
      <c r="C939" s="60" t="s">
        <v>868</v>
      </c>
      <c r="D939" s="59"/>
      <c r="E939" s="61" t="s">
        <v>57</v>
      </c>
      <c r="F939" s="62">
        <v>24</v>
      </c>
      <c r="G939" s="62"/>
      <c r="H939" s="62"/>
      <c r="I939" s="62"/>
      <c r="J939" s="62"/>
      <c r="K939" s="62"/>
      <c r="L939" s="62"/>
      <c r="M939" s="62"/>
      <c r="N939" s="62"/>
      <c r="O939" s="62"/>
      <c r="P939" s="62"/>
      <c r="Q939" s="62"/>
    </row>
    <row r="940" spans="1:17">
      <c r="A940" s="58">
        <v>918</v>
      </c>
      <c r="B940" s="59" t="s">
        <v>623</v>
      </c>
      <c r="C940" s="60" t="s">
        <v>1188</v>
      </c>
      <c r="D940" s="59"/>
      <c r="E940" s="61" t="s">
        <v>57</v>
      </c>
      <c r="F940" s="62">
        <v>1</v>
      </c>
      <c r="G940" s="62"/>
      <c r="H940" s="62"/>
      <c r="I940" s="62"/>
      <c r="J940" s="62"/>
      <c r="K940" s="62"/>
      <c r="L940" s="62"/>
      <c r="M940" s="62"/>
      <c r="N940" s="62"/>
      <c r="O940" s="62"/>
      <c r="P940" s="62"/>
      <c r="Q940" s="62"/>
    </row>
    <row r="941" spans="1:17">
      <c r="A941" s="58">
        <v>919</v>
      </c>
      <c r="B941" s="59" t="s">
        <v>623</v>
      </c>
      <c r="C941" s="60" t="s">
        <v>991</v>
      </c>
      <c r="D941" s="59"/>
      <c r="E941" s="61" t="s">
        <v>57</v>
      </c>
      <c r="F941" s="62">
        <v>3</v>
      </c>
      <c r="G941" s="62"/>
      <c r="H941" s="62"/>
      <c r="I941" s="62"/>
      <c r="J941" s="62"/>
      <c r="K941" s="62"/>
      <c r="L941" s="62"/>
      <c r="M941" s="62"/>
      <c r="N941" s="62"/>
      <c r="O941" s="62"/>
      <c r="P941" s="62"/>
      <c r="Q941" s="62"/>
    </row>
    <row r="942" spans="1:17">
      <c r="A942" s="58">
        <v>920</v>
      </c>
      <c r="B942" s="59" t="s">
        <v>623</v>
      </c>
      <c r="C942" s="60" t="s">
        <v>869</v>
      </c>
      <c r="D942" s="59"/>
      <c r="E942" s="61" t="s">
        <v>57</v>
      </c>
      <c r="F942" s="62">
        <v>6</v>
      </c>
      <c r="G942" s="62"/>
      <c r="H942" s="62"/>
      <c r="I942" s="62"/>
      <c r="J942" s="62"/>
      <c r="K942" s="62"/>
      <c r="L942" s="62"/>
      <c r="M942" s="62"/>
      <c r="N942" s="62"/>
      <c r="O942" s="62"/>
      <c r="P942" s="62"/>
      <c r="Q942" s="62"/>
    </row>
    <row r="943" spans="1:17">
      <c r="A943" s="58">
        <v>921</v>
      </c>
      <c r="B943" s="59" t="s">
        <v>623</v>
      </c>
      <c r="C943" s="60" t="s">
        <v>870</v>
      </c>
      <c r="D943" s="59"/>
      <c r="E943" s="61" t="s">
        <v>57</v>
      </c>
      <c r="F943" s="62">
        <v>5</v>
      </c>
      <c r="G943" s="62"/>
      <c r="H943" s="62"/>
      <c r="I943" s="62"/>
      <c r="J943" s="62"/>
      <c r="K943" s="62"/>
      <c r="L943" s="62"/>
      <c r="M943" s="62"/>
      <c r="N943" s="62"/>
      <c r="O943" s="62"/>
      <c r="P943" s="62"/>
      <c r="Q943" s="62"/>
    </row>
    <row r="944" spans="1:17">
      <c r="A944" s="58">
        <v>922</v>
      </c>
      <c r="B944" s="59" t="s">
        <v>623</v>
      </c>
      <c r="C944" s="60" t="s">
        <v>871</v>
      </c>
      <c r="D944" s="59"/>
      <c r="E944" s="61" t="s">
        <v>57</v>
      </c>
      <c r="F944" s="62">
        <v>24</v>
      </c>
      <c r="G944" s="62"/>
      <c r="H944" s="62"/>
      <c r="I944" s="62"/>
      <c r="J944" s="62"/>
      <c r="K944" s="62"/>
      <c r="L944" s="62"/>
      <c r="M944" s="62"/>
      <c r="N944" s="62"/>
      <c r="O944" s="62"/>
      <c r="P944" s="62"/>
      <c r="Q944" s="62"/>
    </row>
    <row r="945" spans="1:17">
      <c r="A945" s="58">
        <v>923</v>
      </c>
      <c r="B945" s="59" t="s">
        <v>623</v>
      </c>
      <c r="C945" s="60" t="s">
        <v>872</v>
      </c>
      <c r="D945" s="59"/>
      <c r="E945" s="61" t="s">
        <v>57</v>
      </c>
      <c r="F945" s="62">
        <v>2</v>
      </c>
      <c r="G945" s="62"/>
      <c r="H945" s="62"/>
      <c r="I945" s="62"/>
      <c r="J945" s="62"/>
      <c r="K945" s="62"/>
      <c r="L945" s="62"/>
      <c r="M945" s="62"/>
      <c r="N945" s="62"/>
      <c r="O945" s="62"/>
      <c r="P945" s="62"/>
      <c r="Q945" s="62"/>
    </row>
    <row r="946" spans="1:17">
      <c r="A946" s="58">
        <v>924</v>
      </c>
      <c r="B946" s="59" t="s">
        <v>623</v>
      </c>
      <c r="C946" s="60" t="s">
        <v>873</v>
      </c>
      <c r="D946" s="59"/>
      <c r="E946" s="61" t="s">
        <v>57</v>
      </c>
      <c r="F946" s="62">
        <v>33</v>
      </c>
      <c r="G946" s="62"/>
      <c r="H946" s="62"/>
      <c r="I946" s="62"/>
      <c r="J946" s="62"/>
      <c r="K946" s="62"/>
      <c r="L946" s="62"/>
      <c r="M946" s="62"/>
      <c r="N946" s="62"/>
      <c r="O946" s="62"/>
      <c r="P946" s="62"/>
      <c r="Q946" s="62"/>
    </row>
    <row r="947" spans="1:17">
      <c r="A947" s="58">
        <v>925</v>
      </c>
      <c r="B947" s="59" t="s">
        <v>623</v>
      </c>
      <c r="C947" s="60" t="s">
        <v>874</v>
      </c>
      <c r="D947" s="59"/>
      <c r="E947" s="61" t="s">
        <v>57</v>
      </c>
      <c r="F947" s="62">
        <v>12</v>
      </c>
      <c r="G947" s="62"/>
      <c r="H947" s="62"/>
      <c r="I947" s="62"/>
      <c r="J947" s="62"/>
      <c r="K947" s="62"/>
      <c r="L947" s="62"/>
      <c r="M947" s="62"/>
      <c r="N947" s="62"/>
      <c r="O947" s="62"/>
      <c r="P947" s="62"/>
      <c r="Q947" s="62"/>
    </row>
    <row r="948" spans="1:17">
      <c r="A948" s="58">
        <v>926</v>
      </c>
      <c r="B948" s="59" t="s">
        <v>623</v>
      </c>
      <c r="C948" s="60" t="s">
        <v>875</v>
      </c>
      <c r="D948" s="59"/>
      <c r="E948" s="61" t="s">
        <v>57</v>
      </c>
      <c r="F948" s="62">
        <v>62</v>
      </c>
      <c r="G948" s="62"/>
      <c r="H948" s="62"/>
      <c r="I948" s="62"/>
      <c r="J948" s="62"/>
      <c r="K948" s="62"/>
      <c r="L948" s="62"/>
      <c r="M948" s="62"/>
      <c r="N948" s="62"/>
      <c r="O948" s="62"/>
      <c r="P948" s="62"/>
      <c r="Q948" s="62"/>
    </row>
    <row r="949" spans="1:17" ht="25.5">
      <c r="A949" s="58">
        <v>927</v>
      </c>
      <c r="B949" s="59" t="s">
        <v>623</v>
      </c>
      <c r="C949" s="60" t="s">
        <v>879</v>
      </c>
      <c r="D949" s="59"/>
      <c r="E949" s="61" t="s">
        <v>57</v>
      </c>
      <c r="F949" s="62">
        <v>1</v>
      </c>
      <c r="G949" s="62"/>
      <c r="H949" s="62"/>
      <c r="I949" s="62"/>
      <c r="J949" s="62"/>
      <c r="K949" s="62"/>
      <c r="L949" s="62"/>
      <c r="M949" s="62"/>
      <c r="N949" s="62"/>
      <c r="O949" s="62"/>
      <c r="P949" s="62"/>
      <c r="Q949" s="62"/>
    </row>
    <row r="950" spans="1:17" ht="25.5">
      <c r="A950" s="58">
        <v>928</v>
      </c>
      <c r="B950" s="59" t="s">
        <v>623</v>
      </c>
      <c r="C950" s="60" t="s">
        <v>880</v>
      </c>
      <c r="D950" s="59"/>
      <c r="E950" s="61" t="s">
        <v>57</v>
      </c>
      <c r="F950" s="62">
        <v>4</v>
      </c>
      <c r="G950" s="62"/>
      <c r="H950" s="62"/>
      <c r="I950" s="62"/>
      <c r="J950" s="62"/>
      <c r="K950" s="62"/>
      <c r="L950" s="62"/>
      <c r="M950" s="62"/>
      <c r="N950" s="62"/>
      <c r="O950" s="62"/>
      <c r="P950" s="62"/>
      <c r="Q950" s="62"/>
    </row>
    <row r="951" spans="1:17" ht="25.5">
      <c r="A951" s="58">
        <v>929</v>
      </c>
      <c r="B951" s="59" t="s">
        <v>623</v>
      </c>
      <c r="C951" s="60" t="s">
        <v>881</v>
      </c>
      <c r="D951" s="59"/>
      <c r="E951" s="61" t="s">
        <v>57</v>
      </c>
      <c r="F951" s="62">
        <v>14</v>
      </c>
      <c r="G951" s="62"/>
      <c r="H951" s="62"/>
      <c r="I951" s="62"/>
      <c r="J951" s="62"/>
      <c r="K951" s="62"/>
      <c r="L951" s="62"/>
      <c r="M951" s="62"/>
      <c r="N951" s="62"/>
      <c r="O951" s="62"/>
      <c r="P951" s="62"/>
      <c r="Q951" s="62"/>
    </row>
    <row r="952" spans="1:17">
      <c r="A952" s="58">
        <v>930</v>
      </c>
      <c r="B952" s="59" t="s">
        <v>623</v>
      </c>
      <c r="C952" s="60" t="s">
        <v>884</v>
      </c>
      <c r="D952" s="59"/>
      <c r="E952" s="61" t="s">
        <v>57</v>
      </c>
      <c r="F952" s="62">
        <v>2</v>
      </c>
      <c r="G952" s="62"/>
      <c r="H952" s="62"/>
      <c r="I952" s="62"/>
      <c r="J952" s="62"/>
      <c r="K952" s="62"/>
      <c r="L952" s="62"/>
      <c r="M952" s="62"/>
      <c r="N952" s="62"/>
      <c r="O952" s="62"/>
      <c r="P952" s="62"/>
      <c r="Q952" s="62"/>
    </row>
    <row r="953" spans="1:17">
      <c r="A953" s="58">
        <v>931</v>
      </c>
      <c r="B953" s="59" t="s">
        <v>623</v>
      </c>
      <c r="C953" s="60" t="s">
        <v>886</v>
      </c>
      <c r="D953" s="59"/>
      <c r="E953" s="61" t="s">
        <v>57</v>
      </c>
      <c r="F953" s="62">
        <v>2</v>
      </c>
      <c r="G953" s="62"/>
      <c r="H953" s="62"/>
      <c r="I953" s="62"/>
      <c r="J953" s="62"/>
      <c r="K953" s="62"/>
      <c r="L953" s="62"/>
      <c r="M953" s="62"/>
      <c r="N953" s="62"/>
      <c r="O953" s="62"/>
      <c r="P953" s="62"/>
      <c r="Q953" s="62"/>
    </row>
    <row r="954" spans="1:17">
      <c r="A954" s="58">
        <v>932</v>
      </c>
      <c r="B954" s="59" t="s">
        <v>623</v>
      </c>
      <c r="C954" s="60" t="s">
        <v>887</v>
      </c>
      <c r="D954" s="59"/>
      <c r="E954" s="61" t="s">
        <v>57</v>
      </c>
      <c r="F954" s="62">
        <v>4</v>
      </c>
      <c r="G954" s="62"/>
      <c r="H954" s="62"/>
      <c r="I954" s="62"/>
      <c r="J954" s="62"/>
      <c r="K954" s="62"/>
      <c r="L954" s="62"/>
      <c r="M954" s="62"/>
      <c r="N954" s="62"/>
      <c r="O954" s="62"/>
      <c r="P954" s="62"/>
      <c r="Q954" s="62"/>
    </row>
    <row r="955" spans="1:17">
      <c r="A955" s="58">
        <v>933</v>
      </c>
      <c r="B955" s="59" t="s">
        <v>623</v>
      </c>
      <c r="C955" s="60" t="s">
        <v>888</v>
      </c>
      <c r="D955" s="59"/>
      <c r="E955" s="61" t="s">
        <v>57</v>
      </c>
      <c r="F955" s="62">
        <v>3</v>
      </c>
      <c r="G955" s="62"/>
      <c r="H955" s="62"/>
      <c r="I955" s="62"/>
      <c r="J955" s="62"/>
      <c r="K955" s="62"/>
      <c r="L955" s="62"/>
      <c r="M955" s="62"/>
      <c r="N955" s="62"/>
      <c r="O955" s="62"/>
      <c r="P955" s="62"/>
      <c r="Q955" s="62"/>
    </row>
    <row r="956" spans="1:17">
      <c r="A956" s="58">
        <v>934</v>
      </c>
      <c r="B956" s="59" t="s">
        <v>623</v>
      </c>
      <c r="C956" s="60" t="s">
        <v>890</v>
      </c>
      <c r="D956" s="59"/>
      <c r="E956" s="61" t="s">
        <v>57</v>
      </c>
      <c r="F956" s="62">
        <v>5</v>
      </c>
      <c r="G956" s="62"/>
      <c r="H956" s="62"/>
      <c r="I956" s="62"/>
      <c r="J956" s="62"/>
      <c r="K956" s="62"/>
      <c r="L956" s="62"/>
      <c r="M956" s="62"/>
      <c r="N956" s="62"/>
      <c r="O956" s="62"/>
      <c r="P956" s="62"/>
      <c r="Q956" s="62"/>
    </row>
    <row r="957" spans="1:17">
      <c r="A957" s="58">
        <v>935</v>
      </c>
      <c r="B957" s="59" t="s">
        <v>623</v>
      </c>
      <c r="C957" s="60" t="s">
        <v>892</v>
      </c>
      <c r="D957" s="59"/>
      <c r="E957" s="61" t="s">
        <v>57</v>
      </c>
      <c r="F957" s="62">
        <v>12</v>
      </c>
      <c r="G957" s="62"/>
      <c r="H957" s="62"/>
      <c r="I957" s="62"/>
      <c r="J957" s="62"/>
      <c r="K957" s="62"/>
      <c r="L957" s="62"/>
      <c r="M957" s="62"/>
      <c r="N957" s="62"/>
      <c r="O957" s="62"/>
      <c r="P957" s="62"/>
      <c r="Q957" s="62"/>
    </row>
    <row r="958" spans="1:17">
      <c r="A958" s="58">
        <v>936</v>
      </c>
      <c r="B958" s="59" t="s">
        <v>623</v>
      </c>
      <c r="C958" s="60" t="s">
        <v>893</v>
      </c>
      <c r="D958" s="59"/>
      <c r="E958" s="61" t="s">
        <v>57</v>
      </c>
      <c r="F958" s="62">
        <v>3</v>
      </c>
      <c r="G958" s="62"/>
      <c r="H958" s="62"/>
      <c r="I958" s="62"/>
      <c r="J958" s="62"/>
      <c r="K958" s="62"/>
      <c r="L958" s="62"/>
      <c r="M958" s="62"/>
      <c r="N958" s="62"/>
      <c r="O958" s="62"/>
      <c r="P958" s="62"/>
      <c r="Q958" s="62"/>
    </row>
    <row r="959" spans="1:17">
      <c r="A959" s="58">
        <v>937</v>
      </c>
      <c r="B959" s="59" t="s">
        <v>623</v>
      </c>
      <c r="C959" s="60" t="s">
        <v>894</v>
      </c>
      <c r="D959" s="59"/>
      <c r="E959" s="61" t="s">
        <v>57</v>
      </c>
      <c r="F959" s="62">
        <v>7</v>
      </c>
      <c r="G959" s="62"/>
      <c r="H959" s="62"/>
      <c r="I959" s="62"/>
      <c r="J959" s="62"/>
      <c r="K959" s="62"/>
      <c r="L959" s="62"/>
      <c r="M959" s="62"/>
      <c r="N959" s="62"/>
      <c r="O959" s="62"/>
      <c r="P959" s="62"/>
      <c r="Q959" s="62"/>
    </row>
    <row r="960" spans="1:17">
      <c r="A960" s="58">
        <v>938</v>
      </c>
      <c r="B960" s="59" t="s">
        <v>623</v>
      </c>
      <c r="C960" s="60" t="s">
        <v>895</v>
      </c>
      <c r="D960" s="59"/>
      <c r="E960" s="61" t="s">
        <v>57</v>
      </c>
      <c r="F960" s="62">
        <v>8</v>
      </c>
      <c r="G960" s="62"/>
      <c r="H960" s="62"/>
      <c r="I960" s="62"/>
      <c r="J960" s="62"/>
      <c r="K960" s="62"/>
      <c r="L960" s="62"/>
      <c r="M960" s="62"/>
      <c r="N960" s="62"/>
      <c r="O960" s="62"/>
      <c r="P960" s="62"/>
      <c r="Q960" s="62"/>
    </row>
    <row r="961" spans="1:17">
      <c r="A961" s="58">
        <v>939</v>
      </c>
      <c r="B961" s="59" t="s">
        <v>623</v>
      </c>
      <c r="C961" s="60" t="s">
        <v>897</v>
      </c>
      <c r="D961" s="59"/>
      <c r="E961" s="61" t="s">
        <v>57</v>
      </c>
      <c r="F961" s="62">
        <v>66</v>
      </c>
      <c r="G961" s="62"/>
      <c r="H961" s="62"/>
      <c r="I961" s="62"/>
      <c r="J961" s="62"/>
      <c r="K961" s="62"/>
      <c r="L961" s="62"/>
      <c r="M961" s="62"/>
      <c r="N961" s="62"/>
      <c r="O961" s="62"/>
      <c r="P961" s="62"/>
      <c r="Q961" s="62"/>
    </row>
    <row r="962" spans="1:17">
      <c r="A962" s="58">
        <v>940</v>
      </c>
      <c r="B962" s="59" t="s">
        <v>623</v>
      </c>
      <c r="C962" s="60" t="s">
        <v>899</v>
      </c>
      <c r="D962" s="59"/>
      <c r="E962" s="61" t="s">
        <v>57</v>
      </c>
      <c r="F962" s="62">
        <v>2</v>
      </c>
      <c r="G962" s="62"/>
      <c r="H962" s="62"/>
      <c r="I962" s="62"/>
      <c r="J962" s="62"/>
      <c r="K962" s="62"/>
      <c r="L962" s="62"/>
      <c r="M962" s="62"/>
      <c r="N962" s="62"/>
      <c r="O962" s="62"/>
      <c r="P962" s="62"/>
      <c r="Q962" s="62"/>
    </row>
    <row r="963" spans="1:17">
      <c r="A963" s="58">
        <v>941</v>
      </c>
      <c r="B963" s="59" t="s">
        <v>623</v>
      </c>
      <c r="C963" s="60" t="s">
        <v>900</v>
      </c>
      <c r="D963" s="59"/>
      <c r="E963" s="61" t="s">
        <v>57</v>
      </c>
      <c r="F963" s="62">
        <v>4</v>
      </c>
      <c r="G963" s="62"/>
      <c r="H963" s="62"/>
      <c r="I963" s="62"/>
      <c r="J963" s="62"/>
      <c r="K963" s="62"/>
      <c r="L963" s="62"/>
      <c r="M963" s="62"/>
      <c r="N963" s="62"/>
      <c r="O963" s="62"/>
      <c r="P963" s="62"/>
      <c r="Q963" s="62"/>
    </row>
    <row r="964" spans="1:17">
      <c r="A964" s="58">
        <v>942</v>
      </c>
      <c r="B964" s="59" t="s">
        <v>623</v>
      </c>
      <c r="C964" s="60" t="s">
        <v>903</v>
      </c>
      <c r="D964" s="59"/>
      <c r="E964" s="61" t="s">
        <v>57</v>
      </c>
      <c r="F964" s="62">
        <v>7</v>
      </c>
      <c r="G964" s="62"/>
      <c r="H964" s="62"/>
      <c r="I964" s="62"/>
      <c r="J964" s="62"/>
      <c r="K964" s="62"/>
      <c r="L964" s="62"/>
      <c r="M964" s="62"/>
      <c r="N964" s="62"/>
      <c r="O964" s="62"/>
      <c r="P964" s="62"/>
      <c r="Q964" s="62"/>
    </row>
    <row r="965" spans="1:17">
      <c r="A965" s="58">
        <v>943</v>
      </c>
      <c r="B965" s="59" t="s">
        <v>623</v>
      </c>
      <c r="C965" s="60" t="s">
        <v>1101</v>
      </c>
      <c r="D965" s="59"/>
      <c r="E965" s="61" t="s">
        <v>57</v>
      </c>
      <c r="F965" s="62">
        <v>1</v>
      </c>
      <c r="G965" s="62"/>
      <c r="H965" s="62"/>
      <c r="I965" s="62"/>
      <c r="J965" s="62"/>
      <c r="K965" s="62"/>
      <c r="L965" s="62"/>
      <c r="M965" s="62"/>
      <c r="N965" s="62"/>
      <c r="O965" s="62"/>
      <c r="P965" s="62"/>
      <c r="Q965" s="62"/>
    </row>
    <row r="966" spans="1:17">
      <c r="A966" s="58">
        <v>944</v>
      </c>
      <c r="B966" s="59" t="s">
        <v>623</v>
      </c>
      <c r="C966" s="60" t="s">
        <v>996</v>
      </c>
      <c r="D966" s="59"/>
      <c r="E966" s="61" t="s">
        <v>57</v>
      </c>
      <c r="F966" s="62">
        <v>4</v>
      </c>
      <c r="G966" s="62"/>
      <c r="H966" s="62"/>
      <c r="I966" s="62"/>
      <c r="J966" s="62"/>
      <c r="K966" s="62"/>
      <c r="L966" s="62"/>
      <c r="M966" s="62"/>
      <c r="N966" s="62"/>
      <c r="O966" s="62"/>
      <c r="P966" s="62"/>
      <c r="Q966" s="62"/>
    </row>
    <row r="967" spans="1:17">
      <c r="A967" s="58">
        <v>945</v>
      </c>
      <c r="B967" s="59" t="s">
        <v>623</v>
      </c>
      <c r="C967" s="60" t="s">
        <v>904</v>
      </c>
      <c r="D967" s="59"/>
      <c r="E967" s="61" t="s">
        <v>57</v>
      </c>
      <c r="F967" s="62">
        <v>4</v>
      </c>
      <c r="G967" s="62"/>
      <c r="H967" s="62"/>
      <c r="I967" s="62"/>
      <c r="J967" s="62"/>
      <c r="K967" s="62"/>
      <c r="L967" s="62"/>
      <c r="M967" s="62"/>
      <c r="N967" s="62"/>
      <c r="O967" s="62"/>
      <c r="P967" s="62"/>
      <c r="Q967" s="62"/>
    </row>
    <row r="968" spans="1:17">
      <c r="A968" s="58">
        <v>946</v>
      </c>
      <c r="B968" s="59" t="s">
        <v>623</v>
      </c>
      <c r="C968" s="60" t="s">
        <v>906</v>
      </c>
      <c r="D968" s="59"/>
      <c r="E968" s="61" t="s">
        <v>57</v>
      </c>
      <c r="F968" s="62">
        <v>4</v>
      </c>
      <c r="G968" s="62"/>
      <c r="H968" s="62"/>
      <c r="I968" s="62"/>
      <c r="J968" s="62"/>
      <c r="K968" s="62"/>
      <c r="L968" s="62"/>
      <c r="M968" s="62"/>
      <c r="N968" s="62"/>
      <c r="O968" s="62"/>
      <c r="P968" s="62"/>
      <c r="Q968" s="62"/>
    </row>
    <row r="969" spans="1:17">
      <c r="A969" s="58">
        <v>947</v>
      </c>
      <c r="B969" s="59" t="s">
        <v>623</v>
      </c>
      <c r="C969" s="60" t="s">
        <v>907</v>
      </c>
      <c r="D969" s="59"/>
      <c r="E969" s="61" t="s">
        <v>57</v>
      </c>
      <c r="F969" s="62">
        <v>33</v>
      </c>
      <c r="G969" s="62"/>
      <c r="H969" s="62"/>
      <c r="I969" s="62"/>
      <c r="J969" s="62"/>
      <c r="K969" s="62"/>
      <c r="L969" s="62"/>
      <c r="M969" s="62"/>
      <c r="N969" s="62"/>
      <c r="O969" s="62"/>
      <c r="P969" s="62"/>
      <c r="Q969" s="62"/>
    </row>
    <row r="970" spans="1:17" ht="25.5">
      <c r="A970" s="58">
        <v>948</v>
      </c>
      <c r="B970" s="59" t="s">
        <v>623</v>
      </c>
      <c r="C970" s="60" t="s">
        <v>909</v>
      </c>
      <c r="D970" s="59"/>
      <c r="E970" s="61" t="s">
        <v>57</v>
      </c>
      <c r="F970" s="62">
        <v>2</v>
      </c>
      <c r="G970" s="62"/>
      <c r="H970" s="62"/>
      <c r="I970" s="62"/>
      <c r="J970" s="62"/>
      <c r="K970" s="62"/>
      <c r="L970" s="62"/>
      <c r="M970" s="62"/>
      <c r="N970" s="62"/>
      <c r="O970" s="62"/>
      <c r="P970" s="62"/>
      <c r="Q970" s="62"/>
    </row>
    <row r="971" spans="1:17" ht="25.5">
      <c r="A971" s="58">
        <v>949</v>
      </c>
      <c r="B971" s="59" t="s">
        <v>623</v>
      </c>
      <c r="C971" s="60" t="s">
        <v>910</v>
      </c>
      <c r="D971" s="59"/>
      <c r="E971" s="61" t="s">
        <v>57</v>
      </c>
      <c r="F971" s="62">
        <v>19</v>
      </c>
      <c r="G971" s="62"/>
      <c r="H971" s="62"/>
      <c r="I971" s="62"/>
      <c r="J971" s="62"/>
      <c r="K971" s="62"/>
      <c r="L971" s="62"/>
      <c r="M971" s="62"/>
      <c r="N971" s="62"/>
      <c r="O971" s="62"/>
      <c r="P971" s="62"/>
      <c r="Q971" s="62"/>
    </row>
    <row r="972" spans="1:17" ht="25.5">
      <c r="A972" s="58">
        <v>950</v>
      </c>
      <c r="B972" s="59" t="s">
        <v>623</v>
      </c>
      <c r="C972" s="60" t="s">
        <v>911</v>
      </c>
      <c r="D972" s="59"/>
      <c r="E972" s="61" t="s">
        <v>57</v>
      </c>
      <c r="F972" s="62">
        <v>4</v>
      </c>
      <c r="G972" s="62"/>
      <c r="H972" s="62"/>
      <c r="I972" s="62"/>
      <c r="J972" s="62"/>
      <c r="K972" s="62"/>
      <c r="L972" s="62"/>
      <c r="M972" s="62"/>
      <c r="N972" s="62"/>
      <c r="O972" s="62"/>
      <c r="P972" s="62"/>
      <c r="Q972" s="62"/>
    </row>
    <row r="973" spans="1:17" ht="25.5">
      <c r="A973" s="58">
        <v>951</v>
      </c>
      <c r="B973" s="59" t="s">
        <v>623</v>
      </c>
      <c r="C973" s="60" t="s">
        <v>999</v>
      </c>
      <c r="D973" s="59"/>
      <c r="E973" s="61" t="s">
        <v>57</v>
      </c>
      <c r="F973" s="62">
        <v>2</v>
      </c>
      <c r="G973" s="62"/>
      <c r="H973" s="62"/>
      <c r="I973" s="62"/>
      <c r="J973" s="62"/>
      <c r="K973" s="62"/>
      <c r="L973" s="62"/>
      <c r="M973" s="62"/>
      <c r="N973" s="62"/>
      <c r="O973" s="62"/>
      <c r="P973" s="62"/>
      <c r="Q973" s="62"/>
    </row>
    <row r="974" spans="1:17" ht="25.5">
      <c r="A974" s="58">
        <v>952</v>
      </c>
      <c r="B974" s="59" t="s">
        <v>623</v>
      </c>
      <c r="C974" s="60" t="s">
        <v>912</v>
      </c>
      <c r="D974" s="59"/>
      <c r="E974" s="61" t="s">
        <v>57</v>
      </c>
      <c r="F974" s="62">
        <v>1</v>
      </c>
      <c r="G974" s="62"/>
      <c r="H974" s="62"/>
      <c r="I974" s="62"/>
      <c r="J974" s="62"/>
      <c r="K974" s="62"/>
      <c r="L974" s="62"/>
      <c r="M974" s="62"/>
      <c r="N974" s="62"/>
      <c r="O974" s="62"/>
      <c r="P974" s="62"/>
      <c r="Q974" s="62"/>
    </row>
    <row r="975" spans="1:17" ht="25.5">
      <c r="A975" s="58">
        <v>953</v>
      </c>
      <c r="B975" s="59" t="s">
        <v>623</v>
      </c>
      <c r="C975" s="60" t="s">
        <v>1057</v>
      </c>
      <c r="D975" s="59"/>
      <c r="E975" s="61" t="s">
        <v>57</v>
      </c>
      <c r="F975" s="62">
        <v>4</v>
      </c>
      <c r="G975" s="62"/>
      <c r="H975" s="62"/>
      <c r="I975" s="62"/>
      <c r="J975" s="62"/>
      <c r="K975" s="62"/>
      <c r="L975" s="62"/>
      <c r="M975" s="62"/>
      <c r="N975" s="62"/>
      <c r="O975" s="62"/>
      <c r="P975" s="62"/>
      <c r="Q975" s="62"/>
    </row>
    <row r="976" spans="1:17">
      <c r="A976" s="58">
        <v>954</v>
      </c>
      <c r="B976" s="59" t="s">
        <v>623</v>
      </c>
      <c r="C976" s="60" t="s">
        <v>914</v>
      </c>
      <c r="D976" s="59"/>
      <c r="E976" s="61" t="s">
        <v>57</v>
      </c>
      <c r="F976" s="62">
        <v>1</v>
      </c>
      <c r="G976" s="62"/>
      <c r="H976" s="62"/>
      <c r="I976" s="62"/>
      <c r="J976" s="62"/>
      <c r="K976" s="62"/>
      <c r="L976" s="62"/>
      <c r="M976" s="62"/>
      <c r="N976" s="62"/>
      <c r="O976" s="62"/>
      <c r="P976" s="62"/>
      <c r="Q976" s="62"/>
    </row>
    <row r="977" spans="1:17">
      <c r="A977" s="58">
        <v>955</v>
      </c>
      <c r="B977" s="59" t="s">
        <v>623</v>
      </c>
      <c r="C977" s="60" t="s">
        <v>917</v>
      </c>
      <c r="D977" s="59"/>
      <c r="E977" s="61" t="s">
        <v>57</v>
      </c>
      <c r="F977" s="62">
        <v>42</v>
      </c>
      <c r="G977" s="62"/>
      <c r="H977" s="62"/>
      <c r="I977" s="62"/>
      <c r="J977" s="62"/>
      <c r="K977" s="62"/>
      <c r="L977" s="62"/>
      <c r="M977" s="62"/>
      <c r="N977" s="62"/>
      <c r="O977" s="62"/>
      <c r="P977" s="62"/>
      <c r="Q977" s="62"/>
    </row>
    <row r="978" spans="1:17">
      <c r="A978" s="58">
        <v>956</v>
      </c>
      <c r="B978" s="59" t="s">
        <v>623</v>
      </c>
      <c r="C978" s="60" t="s">
        <v>918</v>
      </c>
      <c r="D978" s="59"/>
      <c r="E978" s="61" t="s">
        <v>57</v>
      </c>
      <c r="F978" s="62">
        <v>54</v>
      </c>
      <c r="G978" s="62"/>
      <c r="H978" s="62"/>
      <c r="I978" s="62"/>
      <c r="J978" s="62"/>
      <c r="K978" s="62"/>
      <c r="L978" s="62"/>
      <c r="M978" s="62"/>
      <c r="N978" s="62"/>
      <c r="O978" s="62"/>
      <c r="P978" s="62"/>
      <c r="Q978" s="62"/>
    </row>
    <row r="979" spans="1:17">
      <c r="A979" s="58">
        <v>957</v>
      </c>
      <c r="B979" s="59" t="s">
        <v>623</v>
      </c>
      <c r="C979" s="60" t="s">
        <v>919</v>
      </c>
      <c r="D979" s="59"/>
      <c r="E979" s="61" t="s">
        <v>57</v>
      </c>
      <c r="F979" s="62">
        <v>74</v>
      </c>
      <c r="G979" s="62"/>
      <c r="H979" s="62"/>
      <c r="I979" s="62"/>
      <c r="J979" s="62"/>
      <c r="K979" s="62"/>
      <c r="L979" s="62"/>
      <c r="M979" s="62"/>
      <c r="N979" s="62"/>
      <c r="O979" s="62"/>
      <c r="P979" s="62"/>
      <c r="Q979" s="62"/>
    </row>
    <row r="980" spans="1:17">
      <c r="A980" s="58">
        <v>958</v>
      </c>
      <c r="B980" s="59" t="s">
        <v>623</v>
      </c>
      <c r="C980" s="60" t="s">
        <v>920</v>
      </c>
      <c r="D980" s="59"/>
      <c r="E980" s="61" t="s">
        <v>57</v>
      </c>
      <c r="F980" s="62">
        <v>13</v>
      </c>
      <c r="G980" s="62"/>
      <c r="H980" s="62"/>
      <c r="I980" s="62"/>
      <c r="J980" s="62"/>
      <c r="K980" s="62"/>
      <c r="L980" s="62"/>
      <c r="M980" s="62"/>
      <c r="N980" s="62"/>
      <c r="O980" s="62"/>
      <c r="P980" s="62"/>
      <c r="Q980" s="62"/>
    </row>
    <row r="981" spans="1:17">
      <c r="A981" s="58">
        <v>959</v>
      </c>
      <c r="B981" s="59" t="s">
        <v>623</v>
      </c>
      <c r="C981" s="60" t="s">
        <v>921</v>
      </c>
      <c r="D981" s="59"/>
      <c r="E981" s="61" t="s">
        <v>57</v>
      </c>
      <c r="F981" s="62">
        <v>24</v>
      </c>
      <c r="G981" s="62"/>
      <c r="H981" s="62"/>
      <c r="I981" s="62"/>
      <c r="J981" s="62"/>
      <c r="K981" s="62"/>
      <c r="L981" s="62"/>
      <c r="M981" s="62"/>
      <c r="N981" s="62"/>
      <c r="O981" s="62"/>
      <c r="P981" s="62"/>
      <c r="Q981" s="62"/>
    </row>
    <row r="982" spans="1:17" ht="25.5">
      <c r="A982" s="58">
        <v>960</v>
      </c>
      <c r="B982" s="59" t="s">
        <v>623</v>
      </c>
      <c r="C982" s="60" t="s">
        <v>1189</v>
      </c>
      <c r="D982" s="59"/>
      <c r="E982" s="61" t="s">
        <v>57</v>
      </c>
      <c r="F982" s="62">
        <v>2</v>
      </c>
      <c r="G982" s="62"/>
      <c r="H982" s="62"/>
      <c r="I982" s="62"/>
      <c r="J982" s="62"/>
      <c r="K982" s="62"/>
      <c r="L982" s="62"/>
      <c r="M982" s="62"/>
      <c r="N982" s="62"/>
      <c r="O982" s="62"/>
      <c r="P982" s="62"/>
      <c r="Q982" s="62"/>
    </row>
    <row r="983" spans="1:17" ht="25.5">
      <c r="A983" s="58">
        <v>961</v>
      </c>
      <c r="B983" s="59" t="s">
        <v>623</v>
      </c>
      <c r="C983" s="60" t="s">
        <v>922</v>
      </c>
      <c r="D983" s="59"/>
      <c r="E983" s="61" t="s">
        <v>57</v>
      </c>
      <c r="F983" s="62">
        <v>2</v>
      </c>
      <c r="G983" s="62"/>
      <c r="H983" s="62"/>
      <c r="I983" s="62"/>
      <c r="J983" s="62"/>
      <c r="K983" s="62"/>
      <c r="L983" s="62"/>
      <c r="M983" s="62"/>
      <c r="N983" s="62"/>
      <c r="O983" s="62"/>
      <c r="P983" s="62"/>
      <c r="Q983" s="62"/>
    </row>
    <row r="984" spans="1:17" ht="25.5">
      <c r="A984" s="58">
        <v>962</v>
      </c>
      <c r="B984" s="59" t="s">
        <v>623</v>
      </c>
      <c r="C984" s="60" t="s">
        <v>923</v>
      </c>
      <c r="D984" s="59"/>
      <c r="E984" s="61" t="s">
        <v>57</v>
      </c>
      <c r="F984" s="62">
        <v>1</v>
      </c>
      <c r="G984" s="62"/>
      <c r="H984" s="62"/>
      <c r="I984" s="62"/>
      <c r="J984" s="62"/>
      <c r="K984" s="62"/>
      <c r="L984" s="62"/>
      <c r="M984" s="62"/>
      <c r="N984" s="62"/>
      <c r="O984" s="62"/>
      <c r="P984" s="62"/>
      <c r="Q984" s="62"/>
    </row>
    <row r="985" spans="1:17" ht="25.5">
      <c r="A985" s="58">
        <v>963</v>
      </c>
      <c r="B985" s="59" t="s">
        <v>623</v>
      </c>
      <c r="C985" s="60" t="s">
        <v>1190</v>
      </c>
      <c r="D985" s="59"/>
      <c r="E985" s="61" t="s">
        <v>57</v>
      </c>
      <c r="F985" s="62">
        <v>1</v>
      </c>
      <c r="G985" s="62"/>
      <c r="H985" s="62"/>
      <c r="I985" s="62"/>
      <c r="J985" s="62"/>
      <c r="K985" s="62"/>
      <c r="L985" s="62"/>
      <c r="M985" s="62"/>
      <c r="N985" s="62"/>
      <c r="O985" s="62"/>
      <c r="P985" s="62"/>
      <c r="Q985" s="62"/>
    </row>
    <row r="986" spans="1:17" ht="25.5">
      <c r="A986" s="58">
        <v>964</v>
      </c>
      <c r="B986" s="59" t="s">
        <v>623</v>
      </c>
      <c r="C986" s="60" t="s">
        <v>1001</v>
      </c>
      <c r="D986" s="59"/>
      <c r="E986" s="61" t="s">
        <v>57</v>
      </c>
      <c r="F986" s="62">
        <v>6</v>
      </c>
      <c r="G986" s="62"/>
      <c r="H986" s="62"/>
      <c r="I986" s="62"/>
      <c r="J986" s="62"/>
      <c r="K986" s="62"/>
      <c r="L986" s="62"/>
      <c r="M986" s="62"/>
      <c r="N986" s="62"/>
      <c r="O986" s="62"/>
      <c r="P986" s="62"/>
      <c r="Q986" s="62"/>
    </row>
    <row r="987" spans="1:17" ht="25.5">
      <c r="A987" s="58">
        <v>965</v>
      </c>
      <c r="B987" s="59" t="s">
        <v>623</v>
      </c>
      <c r="C987" s="60" t="s">
        <v>924</v>
      </c>
      <c r="D987" s="59"/>
      <c r="E987" s="61" t="s">
        <v>56</v>
      </c>
      <c r="F987" s="62">
        <v>82</v>
      </c>
      <c r="G987" s="62"/>
      <c r="H987" s="62"/>
      <c r="I987" s="62"/>
      <c r="J987" s="62"/>
      <c r="K987" s="62"/>
      <c r="L987" s="62"/>
      <c r="M987" s="62"/>
      <c r="N987" s="62"/>
      <c r="O987" s="62"/>
      <c r="P987" s="62"/>
      <c r="Q987" s="62"/>
    </row>
    <row r="988" spans="1:17" ht="25.5">
      <c r="A988" s="58">
        <v>966</v>
      </c>
      <c r="B988" s="59" t="s">
        <v>623</v>
      </c>
      <c r="C988" s="60" t="s">
        <v>925</v>
      </c>
      <c r="D988" s="59"/>
      <c r="E988" s="61" t="s">
        <v>56</v>
      </c>
      <c r="F988" s="62">
        <v>40</v>
      </c>
      <c r="G988" s="62"/>
      <c r="H988" s="62"/>
      <c r="I988" s="62"/>
      <c r="J988" s="62"/>
      <c r="K988" s="62"/>
      <c r="L988" s="62"/>
      <c r="M988" s="62"/>
      <c r="N988" s="62"/>
      <c r="O988" s="62"/>
      <c r="P988" s="62"/>
      <c r="Q988" s="62"/>
    </row>
    <row r="989" spans="1:17" ht="25.5">
      <c r="A989" s="58">
        <v>967</v>
      </c>
      <c r="B989" s="59" t="s">
        <v>623</v>
      </c>
      <c r="C989" s="60" t="s">
        <v>1004</v>
      </c>
      <c r="D989" s="59"/>
      <c r="E989" s="61" t="s">
        <v>57</v>
      </c>
      <c r="F989" s="127">
        <v>2</v>
      </c>
      <c r="G989" s="62"/>
      <c r="H989" s="62"/>
      <c r="I989" s="62"/>
      <c r="J989" s="62"/>
      <c r="K989" s="62"/>
      <c r="L989" s="62"/>
      <c r="M989" s="62"/>
      <c r="N989" s="62"/>
      <c r="O989" s="62"/>
      <c r="P989" s="62"/>
      <c r="Q989" s="62"/>
    </row>
    <row r="990" spans="1:17" ht="25.5">
      <c r="A990" s="58">
        <v>968</v>
      </c>
      <c r="B990" s="59" t="s">
        <v>623</v>
      </c>
      <c r="C990" s="60" t="s">
        <v>1061</v>
      </c>
      <c r="D990" s="59"/>
      <c r="E990" s="61" t="s">
        <v>57</v>
      </c>
      <c r="F990" s="62">
        <v>1</v>
      </c>
      <c r="G990" s="62"/>
      <c r="H990" s="62"/>
      <c r="I990" s="62"/>
      <c r="J990" s="62"/>
      <c r="K990" s="62"/>
      <c r="L990" s="62"/>
      <c r="M990" s="62"/>
      <c r="N990" s="62"/>
      <c r="O990" s="62"/>
      <c r="P990" s="62"/>
      <c r="Q990" s="62"/>
    </row>
    <row r="991" spans="1:17" ht="25.5">
      <c r="A991" s="58">
        <v>969</v>
      </c>
      <c r="B991" s="59" t="s">
        <v>623</v>
      </c>
      <c r="C991" s="60" t="s">
        <v>1191</v>
      </c>
      <c r="D991" s="59"/>
      <c r="E991" s="61" t="s">
        <v>57</v>
      </c>
      <c r="F991" s="62">
        <v>1</v>
      </c>
      <c r="G991" s="62"/>
      <c r="H991" s="62"/>
      <c r="I991" s="62"/>
      <c r="J991" s="62"/>
      <c r="K991" s="62"/>
      <c r="L991" s="62"/>
      <c r="M991" s="62"/>
      <c r="N991" s="62"/>
      <c r="O991" s="62"/>
      <c r="P991" s="62"/>
      <c r="Q991" s="62"/>
    </row>
    <row r="992" spans="1:17" ht="25.5">
      <c r="A992" s="58">
        <v>970</v>
      </c>
      <c r="B992" s="59" t="s">
        <v>623</v>
      </c>
      <c r="C992" s="60" t="s">
        <v>926</v>
      </c>
      <c r="D992" s="59"/>
      <c r="E992" s="61" t="s">
        <v>57</v>
      </c>
      <c r="F992" s="62">
        <v>1</v>
      </c>
      <c r="G992" s="62"/>
      <c r="H992" s="62"/>
      <c r="I992" s="62"/>
      <c r="J992" s="62"/>
      <c r="K992" s="62"/>
      <c r="L992" s="62"/>
      <c r="M992" s="62"/>
      <c r="N992" s="62"/>
      <c r="O992" s="62"/>
      <c r="P992" s="62"/>
      <c r="Q992" s="62"/>
    </row>
    <row r="993" spans="1:17" ht="25.5">
      <c r="A993" s="58">
        <v>971</v>
      </c>
      <c r="B993" s="59" t="s">
        <v>623</v>
      </c>
      <c r="C993" s="60" t="s">
        <v>927</v>
      </c>
      <c r="D993" s="59"/>
      <c r="E993" s="61" t="s">
        <v>57</v>
      </c>
      <c r="F993" s="62">
        <v>1</v>
      </c>
      <c r="G993" s="62"/>
      <c r="H993" s="62"/>
      <c r="I993" s="62"/>
      <c r="J993" s="62"/>
      <c r="K993" s="62"/>
      <c r="L993" s="62"/>
      <c r="M993" s="62"/>
      <c r="N993" s="62"/>
      <c r="O993" s="62"/>
      <c r="P993" s="62"/>
      <c r="Q993" s="62"/>
    </row>
    <row r="994" spans="1:17" ht="25.5">
      <c r="A994" s="58">
        <v>972</v>
      </c>
      <c r="B994" s="59" t="s">
        <v>623</v>
      </c>
      <c r="C994" s="60" t="s">
        <v>1192</v>
      </c>
      <c r="D994" s="59"/>
      <c r="E994" s="61" t="s">
        <v>57</v>
      </c>
      <c r="F994" s="62">
        <v>1</v>
      </c>
      <c r="G994" s="62"/>
      <c r="H994" s="62"/>
      <c r="I994" s="62"/>
      <c r="J994" s="62"/>
      <c r="K994" s="62"/>
      <c r="L994" s="62"/>
      <c r="M994" s="62"/>
      <c r="N994" s="62"/>
      <c r="O994" s="62"/>
      <c r="P994" s="62"/>
      <c r="Q994" s="62"/>
    </row>
    <row r="995" spans="1:17" ht="25.5">
      <c r="A995" s="58">
        <v>973</v>
      </c>
      <c r="B995" s="59" t="s">
        <v>623</v>
      </c>
      <c r="C995" s="60" t="s">
        <v>1006</v>
      </c>
      <c r="D995" s="59"/>
      <c r="E995" s="61" t="s">
        <v>57</v>
      </c>
      <c r="F995" s="62">
        <v>2</v>
      </c>
      <c r="G995" s="62"/>
      <c r="H995" s="62"/>
      <c r="I995" s="62"/>
      <c r="J995" s="62"/>
      <c r="K995" s="62"/>
      <c r="L995" s="62"/>
      <c r="M995" s="62"/>
      <c r="N995" s="62"/>
      <c r="O995" s="62"/>
      <c r="P995" s="62"/>
      <c r="Q995" s="62"/>
    </row>
    <row r="996" spans="1:17" ht="25.5">
      <c r="A996" s="58">
        <v>974</v>
      </c>
      <c r="B996" s="59" t="s">
        <v>623</v>
      </c>
      <c r="C996" s="60" t="s">
        <v>928</v>
      </c>
      <c r="D996" s="59"/>
      <c r="E996" s="61" t="s">
        <v>57</v>
      </c>
      <c r="F996" s="62">
        <v>1</v>
      </c>
      <c r="G996" s="62"/>
      <c r="H996" s="62"/>
      <c r="I996" s="62"/>
      <c r="J996" s="62"/>
      <c r="K996" s="62"/>
      <c r="L996" s="62"/>
      <c r="M996" s="62"/>
      <c r="N996" s="62"/>
      <c r="O996" s="62"/>
      <c r="P996" s="62"/>
      <c r="Q996" s="62"/>
    </row>
    <row r="997" spans="1:17" ht="25.5">
      <c r="A997" s="58">
        <v>975</v>
      </c>
      <c r="B997" s="59" t="s">
        <v>623</v>
      </c>
      <c r="C997" s="60" t="s">
        <v>1193</v>
      </c>
      <c r="D997" s="59"/>
      <c r="E997" s="61" t="s">
        <v>57</v>
      </c>
      <c r="F997" s="62">
        <v>1</v>
      </c>
      <c r="G997" s="62"/>
      <c r="H997" s="62"/>
      <c r="I997" s="62"/>
      <c r="J997" s="62"/>
      <c r="K997" s="62"/>
      <c r="L997" s="62"/>
      <c r="M997" s="62"/>
      <c r="N997" s="62"/>
      <c r="O997" s="62"/>
      <c r="P997" s="62"/>
      <c r="Q997" s="62"/>
    </row>
    <row r="998" spans="1:17" ht="25.5">
      <c r="A998" s="58">
        <v>976</v>
      </c>
      <c r="B998" s="59" t="s">
        <v>623</v>
      </c>
      <c r="C998" s="60" t="s">
        <v>932</v>
      </c>
      <c r="D998" s="59"/>
      <c r="E998" s="61" t="s">
        <v>57</v>
      </c>
      <c r="F998" s="62">
        <v>2</v>
      </c>
      <c r="G998" s="62"/>
      <c r="H998" s="62"/>
      <c r="I998" s="62"/>
      <c r="J998" s="62"/>
      <c r="K998" s="62"/>
      <c r="L998" s="62"/>
      <c r="M998" s="62"/>
      <c r="N998" s="62"/>
      <c r="O998" s="62"/>
      <c r="P998" s="62"/>
      <c r="Q998" s="62"/>
    </row>
    <row r="999" spans="1:17" ht="25.5">
      <c r="A999" s="58">
        <v>977</v>
      </c>
      <c r="B999" s="59" t="s">
        <v>623</v>
      </c>
      <c r="C999" s="60" t="s">
        <v>1137</v>
      </c>
      <c r="D999" s="59"/>
      <c r="E999" s="61" t="s">
        <v>57</v>
      </c>
      <c r="F999" s="62">
        <v>2</v>
      </c>
      <c r="G999" s="62"/>
      <c r="H999" s="62"/>
      <c r="I999" s="62"/>
      <c r="J999" s="62"/>
      <c r="K999" s="62"/>
      <c r="L999" s="62"/>
      <c r="M999" s="62"/>
      <c r="N999" s="62"/>
      <c r="O999" s="62"/>
      <c r="P999" s="62"/>
      <c r="Q999" s="62"/>
    </row>
    <row r="1000" spans="1:17" ht="25.5">
      <c r="A1000" s="58">
        <v>978</v>
      </c>
      <c r="B1000" s="59" t="s">
        <v>623</v>
      </c>
      <c r="C1000" s="60" t="s">
        <v>1010</v>
      </c>
      <c r="D1000" s="59"/>
      <c r="E1000" s="61" t="s">
        <v>57</v>
      </c>
      <c r="F1000" s="62">
        <v>4</v>
      </c>
      <c r="G1000" s="62"/>
      <c r="H1000" s="62"/>
      <c r="I1000" s="62"/>
      <c r="J1000" s="62"/>
      <c r="K1000" s="62"/>
      <c r="L1000" s="62"/>
      <c r="M1000" s="62"/>
      <c r="N1000" s="62"/>
      <c r="O1000" s="62"/>
      <c r="P1000" s="62"/>
      <c r="Q1000" s="62"/>
    </row>
    <row r="1001" spans="1:17" ht="25.5">
      <c r="A1001" s="58">
        <v>979</v>
      </c>
      <c r="B1001" s="59" t="s">
        <v>623</v>
      </c>
      <c r="C1001" s="60" t="s">
        <v>934</v>
      </c>
      <c r="D1001" s="59"/>
      <c r="E1001" s="61" t="s">
        <v>57</v>
      </c>
      <c r="F1001" s="62">
        <v>16</v>
      </c>
      <c r="G1001" s="62"/>
      <c r="H1001" s="62"/>
      <c r="I1001" s="62"/>
      <c r="J1001" s="62"/>
      <c r="K1001" s="62"/>
      <c r="L1001" s="62"/>
      <c r="M1001" s="62"/>
      <c r="N1001" s="62"/>
      <c r="O1001" s="62"/>
      <c r="P1001" s="62"/>
      <c r="Q1001" s="62"/>
    </row>
    <row r="1002" spans="1:17" ht="25.5">
      <c r="A1002" s="58">
        <v>980</v>
      </c>
      <c r="B1002" s="59" t="s">
        <v>623</v>
      </c>
      <c r="C1002" s="60" t="s">
        <v>1194</v>
      </c>
      <c r="D1002" s="59"/>
      <c r="E1002" s="61" t="s">
        <v>57</v>
      </c>
      <c r="F1002" s="62">
        <v>4</v>
      </c>
      <c r="G1002" s="62"/>
      <c r="H1002" s="62"/>
      <c r="I1002" s="62"/>
      <c r="J1002" s="62"/>
      <c r="K1002" s="62"/>
      <c r="L1002" s="62"/>
      <c r="M1002" s="62"/>
      <c r="N1002" s="62"/>
      <c r="O1002" s="62"/>
      <c r="P1002" s="62"/>
      <c r="Q1002" s="62"/>
    </row>
    <row r="1003" spans="1:17" ht="25.5">
      <c r="A1003" s="58">
        <v>981</v>
      </c>
      <c r="B1003" s="59" t="s">
        <v>623</v>
      </c>
      <c r="C1003" s="60" t="s">
        <v>1195</v>
      </c>
      <c r="D1003" s="59"/>
      <c r="E1003" s="61" t="s">
        <v>57</v>
      </c>
      <c r="F1003" s="62">
        <v>2</v>
      </c>
      <c r="G1003" s="62"/>
      <c r="H1003" s="62"/>
      <c r="I1003" s="62"/>
      <c r="J1003" s="62"/>
      <c r="K1003" s="62"/>
      <c r="L1003" s="62"/>
      <c r="M1003" s="62"/>
      <c r="N1003" s="62"/>
      <c r="O1003" s="62"/>
      <c r="P1003" s="62"/>
      <c r="Q1003" s="62"/>
    </row>
    <row r="1004" spans="1:17" ht="25.5">
      <c r="A1004" s="58">
        <v>982</v>
      </c>
      <c r="B1004" s="59" t="s">
        <v>623</v>
      </c>
      <c r="C1004" s="60" t="s">
        <v>1196</v>
      </c>
      <c r="D1004" s="59"/>
      <c r="E1004" s="61" t="s">
        <v>57</v>
      </c>
      <c r="F1004" s="62">
        <v>4</v>
      </c>
      <c r="G1004" s="62"/>
      <c r="H1004" s="62"/>
      <c r="I1004" s="62"/>
      <c r="J1004" s="62"/>
      <c r="K1004" s="62"/>
      <c r="L1004" s="62"/>
      <c r="M1004" s="62"/>
      <c r="N1004" s="62"/>
      <c r="O1004" s="62"/>
      <c r="P1004" s="62"/>
      <c r="Q1004" s="62"/>
    </row>
    <row r="1005" spans="1:17" ht="25.5">
      <c r="A1005" s="58">
        <v>983</v>
      </c>
      <c r="B1005" s="59" t="s">
        <v>623</v>
      </c>
      <c r="C1005" s="60" t="s">
        <v>937</v>
      </c>
      <c r="D1005" s="59"/>
      <c r="E1005" s="61" t="s">
        <v>57</v>
      </c>
      <c r="F1005" s="62">
        <v>1</v>
      </c>
      <c r="G1005" s="62"/>
      <c r="H1005" s="62"/>
      <c r="I1005" s="62"/>
      <c r="J1005" s="62"/>
      <c r="K1005" s="62"/>
      <c r="L1005" s="62"/>
      <c r="M1005" s="62"/>
      <c r="N1005" s="62"/>
      <c r="O1005" s="62"/>
      <c r="P1005" s="62"/>
      <c r="Q1005" s="62"/>
    </row>
    <row r="1006" spans="1:17" ht="25.5">
      <c r="A1006" s="58">
        <v>984</v>
      </c>
      <c r="B1006" s="59" t="s">
        <v>623</v>
      </c>
      <c r="C1006" s="60" t="s">
        <v>1197</v>
      </c>
      <c r="D1006" s="59"/>
      <c r="E1006" s="61" t="s">
        <v>57</v>
      </c>
      <c r="F1006" s="62">
        <v>1</v>
      </c>
      <c r="G1006" s="62"/>
      <c r="H1006" s="62"/>
      <c r="I1006" s="62"/>
      <c r="J1006" s="62"/>
      <c r="K1006" s="62"/>
      <c r="L1006" s="62"/>
      <c r="M1006" s="62"/>
      <c r="N1006" s="62"/>
      <c r="O1006" s="62"/>
      <c r="P1006" s="62"/>
      <c r="Q1006" s="62"/>
    </row>
    <row r="1007" spans="1:17" ht="25.5">
      <c r="A1007" s="58">
        <v>985</v>
      </c>
      <c r="B1007" s="59" t="s">
        <v>623</v>
      </c>
      <c r="C1007" s="60" t="s">
        <v>1198</v>
      </c>
      <c r="D1007" s="59"/>
      <c r="E1007" s="61" t="s">
        <v>57</v>
      </c>
      <c r="F1007" s="62">
        <v>1</v>
      </c>
      <c r="G1007" s="62"/>
      <c r="H1007" s="62"/>
      <c r="I1007" s="62"/>
      <c r="J1007" s="62"/>
      <c r="K1007" s="62"/>
      <c r="L1007" s="62"/>
      <c r="M1007" s="62"/>
      <c r="N1007" s="62"/>
      <c r="O1007" s="62"/>
      <c r="P1007" s="62"/>
      <c r="Q1007" s="62"/>
    </row>
    <row r="1008" spans="1:17" ht="25.5">
      <c r="A1008" s="58">
        <v>986</v>
      </c>
      <c r="B1008" s="59" t="s">
        <v>623</v>
      </c>
      <c r="C1008" s="60" t="s">
        <v>943</v>
      </c>
      <c r="D1008" s="59"/>
      <c r="E1008" s="61" t="s">
        <v>57</v>
      </c>
      <c r="F1008" s="62">
        <v>1</v>
      </c>
      <c r="G1008" s="62"/>
      <c r="H1008" s="62"/>
      <c r="I1008" s="62"/>
      <c r="J1008" s="62"/>
      <c r="K1008" s="62"/>
      <c r="L1008" s="62"/>
      <c r="M1008" s="62"/>
      <c r="N1008" s="62"/>
      <c r="O1008" s="62"/>
      <c r="P1008" s="62"/>
      <c r="Q1008" s="62"/>
    </row>
    <row r="1009" spans="1:17" ht="25.5">
      <c r="A1009" s="58">
        <v>987</v>
      </c>
      <c r="B1009" s="59" t="s">
        <v>623</v>
      </c>
      <c r="C1009" s="60" t="s">
        <v>1173</v>
      </c>
      <c r="D1009" s="59"/>
      <c r="E1009" s="61" t="s">
        <v>57</v>
      </c>
      <c r="F1009" s="62">
        <v>1</v>
      </c>
      <c r="G1009" s="62"/>
      <c r="H1009" s="62"/>
      <c r="I1009" s="62"/>
      <c r="J1009" s="62"/>
      <c r="K1009" s="62"/>
      <c r="L1009" s="62"/>
      <c r="M1009" s="62"/>
      <c r="N1009" s="62"/>
      <c r="O1009" s="62"/>
      <c r="P1009" s="62"/>
      <c r="Q1009" s="62"/>
    </row>
    <row r="1010" spans="1:17" ht="25.5">
      <c r="A1010" s="58">
        <v>988</v>
      </c>
      <c r="B1010" s="59" t="s">
        <v>623</v>
      </c>
      <c r="C1010" s="60" t="s">
        <v>1020</v>
      </c>
      <c r="D1010" s="59"/>
      <c r="E1010" s="61" t="s">
        <v>57</v>
      </c>
      <c r="F1010" s="62">
        <v>3</v>
      </c>
      <c r="G1010" s="62"/>
      <c r="H1010" s="62"/>
      <c r="I1010" s="62"/>
      <c r="J1010" s="62"/>
      <c r="K1010" s="62"/>
      <c r="L1010" s="62"/>
      <c r="M1010" s="62"/>
      <c r="N1010" s="62"/>
      <c r="O1010" s="62"/>
      <c r="P1010" s="62"/>
      <c r="Q1010" s="62"/>
    </row>
    <row r="1011" spans="1:17" ht="25.5">
      <c r="A1011" s="58">
        <v>989</v>
      </c>
      <c r="B1011" s="59" t="s">
        <v>623</v>
      </c>
      <c r="C1011" s="60" t="s">
        <v>944</v>
      </c>
      <c r="D1011" s="59"/>
      <c r="E1011" s="61" t="s">
        <v>57</v>
      </c>
      <c r="F1011" s="62">
        <v>3</v>
      </c>
      <c r="G1011" s="62"/>
      <c r="H1011" s="62"/>
      <c r="I1011" s="62"/>
      <c r="J1011" s="62"/>
      <c r="K1011" s="62"/>
      <c r="L1011" s="62"/>
      <c r="M1011" s="62"/>
      <c r="N1011" s="62"/>
      <c r="O1011" s="62"/>
      <c r="P1011" s="62"/>
      <c r="Q1011" s="62"/>
    </row>
    <row r="1012" spans="1:17" ht="25.5">
      <c r="A1012" s="58">
        <v>990</v>
      </c>
      <c r="B1012" s="59" t="s">
        <v>623</v>
      </c>
      <c r="C1012" s="60" t="s">
        <v>940</v>
      </c>
      <c r="D1012" s="59"/>
      <c r="E1012" s="61" t="s">
        <v>57</v>
      </c>
      <c r="F1012" s="62">
        <v>2</v>
      </c>
      <c r="G1012" s="62"/>
      <c r="H1012" s="62"/>
      <c r="I1012" s="62"/>
      <c r="J1012" s="62"/>
      <c r="K1012" s="62"/>
      <c r="L1012" s="62"/>
      <c r="M1012" s="62"/>
      <c r="N1012" s="62"/>
      <c r="O1012" s="62"/>
      <c r="P1012" s="62"/>
      <c r="Q1012" s="62"/>
    </row>
    <row r="1013" spans="1:17" ht="25.5">
      <c r="A1013" s="58">
        <v>991</v>
      </c>
      <c r="B1013" s="59" t="s">
        <v>623</v>
      </c>
      <c r="C1013" s="60" t="s">
        <v>1199</v>
      </c>
      <c r="D1013" s="59"/>
      <c r="E1013" s="61" t="s">
        <v>57</v>
      </c>
      <c r="F1013" s="62">
        <v>1</v>
      </c>
      <c r="G1013" s="62"/>
      <c r="H1013" s="62"/>
      <c r="I1013" s="62"/>
      <c r="J1013" s="62"/>
      <c r="K1013" s="62"/>
      <c r="L1013" s="62"/>
      <c r="M1013" s="62"/>
      <c r="N1013" s="62"/>
      <c r="O1013" s="62"/>
      <c r="P1013" s="62"/>
      <c r="Q1013" s="62"/>
    </row>
    <row r="1014" spans="1:17" ht="25.5">
      <c r="A1014" s="58">
        <v>992</v>
      </c>
      <c r="B1014" s="59" t="s">
        <v>623</v>
      </c>
      <c r="C1014" s="60" t="s">
        <v>1200</v>
      </c>
      <c r="D1014" s="59"/>
      <c r="E1014" s="61" t="s">
        <v>57</v>
      </c>
      <c r="F1014" s="62">
        <v>1</v>
      </c>
      <c r="G1014" s="62"/>
      <c r="H1014" s="62"/>
      <c r="I1014" s="62"/>
      <c r="J1014" s="62"/>
      <c r="K1014" s="62"/>
      <c r="L1014" s="62"/>
      <c r="M1014" s="62"/>
      <c r="N1014" s="62"/>
      <c r="O1014" s="62"/>
      <c r="P1014" s="62"/>
      <c r="Q1014" s="62"/>
    </row>
    <row r="1015" spans="1:17" ht="25.5">
      <c r="A1015" s="58">
        <v>993</v>
      </c>
      <c r="B1015" s="59" t="s">
        <v>623</v>
      </c>
      <c r="C1015" s="60" t="s">
        <v>1110</v>
      </c>
      <c r="D1015" s="59"/>
      <c r="E1015" s="61" t="s">
        <v>57</v>
      </c>
      <c r="F1015" s="62">
        <v>2</v>
      </c>
      <c r="G1015" s="62"/>
      <c r="H1015" s="62"/>
      <c r="I1015" s="62"/>
      <c r="J1015" s="62"/>
      <c r="K1015" s="62"/>
      <c r="L1015" s="62"/>
      <c r="M1015" s="62"/>
      <c r="N1015" s="62"/>
      <c r="O1015" s="62"/>
      <c r="P1015" s="62"/>
      <c r="Q1015" s="62"/>
    </row>
    <row r="1016" spans="1:17" ht="25.5">
      <c r="A1016" s="58">
        <v>994</v>
      </c>
      <c r="B1016" s="59" t="s">
        <v>623</v>
      </c>
      <c r="C1016" s="60" t="s">
        <v>1201</v>
      </c>
      <c r="D1016" s="59"/>
      <c r="E1016" s="61" t="s">
        <v>57</v>
      </c>
      <c r="F1016" s="62">
        <v>1</v>
      </c>
      <c r="G1016" s="62"/>
      <c r="H1016" s="62"/>
      <c r="I1016" s="62"/>
      <c r="J1016" s="62"/>
      <c r="K1016" s="62"/>
      <c r="L1016" s="62"/>
      <c r="M1016" s="62"/>
      <c r="N1016" s="62"/>
      <c r="O1016" s="62"/>
      <c r="P1016" s="62"/>
      <c r="Q1016" s="62"/>
    </row>
    <row r="1017" spans="1:17" ht="25.5">
      <c r="A1017" s="58">
        <v>995</v>
      </c>
      <c r="B1017" s="59" t="s">
        <v>623</v>
      </c>
      <c r="C1017" s="60" t="s">
        <v>1029</v>
      </c>
      <c r="D1017" s="59"/>
      <c r="E1017" s="61" t="s">
        <v>57</v>
      </c>
      <c r="F1017" s="62">
        <v>1</v>
      </c>
      <c r="G1017" s="62"/>
      <c r="H1017" s="62"/>
      <c r="I1017" s="62"/>
      <c r="J1017" s="62"/>
      <c r="K1017" s="62"/>
      <c r="L1017" s="62"/>
      <c r="M1017" s="62"/>
      <c r="N1017" s="62"/>
      <c r="O1017" s="62"/>
      <c r="P1017" s="62"/>
      <c r="Q1017" s="62"/>
    </row>
    <row r="1018" spans="1:17" ht="25.5">
      <c r="A1018" s="58">
        <v>996</v>
      </c>
      <c r="B1018" s="59" t="s">
        <v>623</v>
      </c>
      <c r="C1018" s="60" t="s">
        <v>1202</v>
      </c>
      <c r="D1018" s="59"/>
      <c r="E1018" s="61" t="s">
        <v>57</v>
      </c>
      <c r="F1018" s="62">
        <v>1</v>
      </c>
      <c r="G1018" s="62"/>
      <c r="H1018" s="62"/>
      <c r="I1018" s="62"/>
      <c r="J1018" s="62"/>
      <c r="K1018" s="62"/>
      <c r="L1018" s="62"/>
      <c r="M1018" s="62"/>
      <c r="N1018" s="62"/>
      <c r="O1018" s="62"/>
      <c r="P1018" s="62"/>
      <c r="Q1018" s="62"/>
    </row>
    <row r="1019" spans="1:17" ht="25.5">
      <c r="A1019" s="58">
        <v>997</v>
      </c>
      <c r="B1019" s="59" t="s">
        <v>623</v>
      </c>
      <c r="C1019" s="60" t="s">
        <v>947</v>
      </c>
      <c r="D1019" s="59"/>
      <c r="E1019" s="61" t="s">
        <v>57</v>
      </c>
      <c r="F1019" s="62">
        <v>1</v>
      </c>
      <c r="G1019" s="62"/>
      <c r="H1019" s="62"/>
      <c r="I1019" s="62"/>
      <c r="J1019" s="62"/>
      <c r="K1019" s="62"/>
      <c r="L1019" s="62"/>
      <c r="M1019" s="62"/>
      <c r="N1019" s="62"/>
      <c r="O1019" s="62"/>
      <c r="P1019" s="62"/>
      <c r="Q1019" s="62"/>
    </row>
    <row r="1020" spans="1:17" ht="25.5">
      <c r="A1020" s="58">
        <v>998</v>
      </c>
      <c r="B1020" s="59" t="s">
        <v>623</v>
      </c>
      <c r="C1020" s="60" t="s">
        <v>1034</v>
      </c>
      <c r="D1020" s="59"/>
      <c r="E1020" s="61" t="s">
        <v>57</v>
      </c>
      <c r="F1020" s="62">
        <v>1</v>
      </c>
      <c r="G1020" s="62"/>
      <c r="H1020" s="62"/>
      <c r="I1020" s="62"/>
      <c r="J1020" s="62"/>
      <c r="K1020" s="62"/>
      <c r="L1020" s="62"/>
      <c r="M1020" s="62"/>
      <c r="N1020" s="62"/>
      <c r="O1020" s="62"/>
      <c r="P1020" s="62"/>
      <c r="Q1020" s="62"/>
    </row>
    <row r="1021" spans="1:17" ht="25.5">
      <c r="A1021" s="58">
        <v>999</v>
      </c>
      <c r="B1021" s="59" t="s">
        <v>623</v>
      </c>
      <c r="C1021" s="60" t="s">
        <v>1081</v>
      </c>
      <c r="D1021" s="59"/>
      <c r="E1021" s="61" t="s">
        <v>57</v>
      </c>
      <c r="F1021" s="62">
        <v>2</v>
      </c>
      <c r="G1021" s="62"/>
      <c r="H1021" s="62"/>
      <c r="I1021" s="62"/>
      <c r="J1021" s="62"/>
      <c r="K1021" s="62"/>
      <c r="L1021" s="62"/>
      <c r="M1021" s="62"/>
      <c r="N1021" s="62"/>
      <c r="O1021" s="62"/>
      <c r="P1021" s="62"/>
      <c r="Q1021" s="62"/>
    </row>
    <row r="1022" spans="1:17" ht="25.5">
      <c r="A1022" s="58">
        <v>1000</v>
      </c>
      <c r="B1022" s="59" t="s">
        <v>623</v>
      </c>
      <c r="C1022" s="60" t="s">
        <v>953</v>
      </c>
      <c r="D1022" s="59"/>
      <c r="E1022" s="61" t="s">
        <v>57</v>
      </c>
      <c r="F1022" s="62">
        <v>1</v>
      </c>
      <c r="G1022" s="62"/>
      <c r="H1022" s="62"/>
      <c r="I1022" s="62"/>
      <c r="J1022" s="62"/>
      <c r="K1022" s="62"/>
      <c r="L1022" s="62"/>
      <c r="M1022" s="62"/>
      <c r="N1022" s="62"/>
      <c r="O1022" s="62"/>
      <c r="P1022" s="62"/>
      <c r="Q1022" s="62"/>
    </row>
    <row r="1023" spans="1:17" ht="25.5">
      <c r="A1023" s="58">
        <v>1001</v>
      </c>
      <c r="B1023" s="59" t="s">
        <v>623</v>
      </c>
      <c r="C1023" s="60" t="s">
        <v>1203</v>
      </c>
      <c r="D1023" s="59"/>
      <c r="E1023" s="61" t="s">
        <v>57</v>
      </c>
      <c r="F1023" s="62">
        <v>2</v>
      </c>
      <c r="G1023" s="62"/>
      <c r="H1023" s="62"/>
      <c r="I1023" s="62"/>
      <c r="J1023" s="62"/>
      <c r="K1023" s="62"/>
      <c r="L1023" s="62"/>
      <c r="M1023" s="62"/>
      <c r="N1023" s="62"/>
      <c r="O1023" s="62"/>
      <c r="P1023" s="62"/>
      <c r="Q1023" s="62"/>
    </row>
    <row r="1024" spans="1:17" ht="25.5">
      <c r="A1024" s="58">
        <v>1002</v>
      </c>
      <c r="B1024" s="59" t="s">
        <v>623</v>
      </c>
      <c r="C1024" s="60" t="s">
        <v>956</v>
      </c>
      <c r="D1024" s="59"/>
      <c r="E1024" s="61" t="s">
        <v>57</v>
      </c>
      <c r="F1024" s="62">
        <v>1</v>
      </c>
      <c r="G1024" s="62"/>
      <c r="H1024" s="62"/>
      <c r="I1024" s="62"/>
      <c r="J1024" s="62"/>
      <c r="K1024" s="62"/>
      <c r="L1024" s="62"/>
      <c r="M1024" s="62"/>
      <c r="N1024" s="62"/>
      <c r="O1024" s="62"/>
      <c r="P1024" s="62"/>
      <c r="Q1024" s="62"/>
    </row>
    <row r="1025" spans="1:17" ht="25.5">
      <c r="A1025" s="58">
        <v>1003</v>
      </c>
      <c r="B1025" s="59" t="s">
        <v>623</v>
      </c>
      <c r="C1025" s="60" t="s">
        <v>1035</v>
      </c>
      <c r="D1025" s="59"/>
      <c r="E1025" s="61" t="s">
        <v>57</v>
      </c>
      <c r="F1025" s="62">
        <v>1</v>
      </c>
      <c r="G1025" s="62"/>
      <c r="H1025" s="62"/>
      <c r="I1025" s="62"/>
      <c r="J1025" s="62"/>
      <c r="K1025" s="62"/>
      <c r="L1025" s="62"/>
      <c r="M1025" s="62"/>
      <c r="N1025" s="62"/>
      <c r="O1025" s="62"/>
      <c r="P1025" s="62"/>
      <c r="Q1025" s="62"/>
    </row>
    <row r="1026" spans="1:17" ht="25.5">
      <c r="A1026" s="58">
        <v>1004</v>
      </c>
      <c r="B1026" s="59" t="s">
        <v>623</v>
      </c>
      <c r="C1026" s="60" t="s">
        <v>1204</v>
      </c>
      <c r="D1026" s="59"/>
      <c r="E1026" s="61" t="s">
        <v>57</v>
      </c>
      <c r="F1026" s="62">
        <v>1</v>
      </c>
      <c r="G1026" s="62"/>
      <c r="H1026" s="62"/>
      <c r="I1026" s="62"/>
      <c r="J1026" s="62"/>
      <c r="K1026" s="62"/>
      <c r="L1026" s="62"/>
      <c r="M1026" s="62"/>
      <c r="N1026" s="62"/>
      <c r="O1026" s="62"/>
      <c r="P1026" s="62"/>
      <c r="Q1026" s="62"/>
    </row>
    <row r="1027" spans="1:17" ht="25.5">
      <c r="A1027" s="58">
        <v>1005</v>
      </c>
      <c r="B1027" s="59" t="s">
        <v>623</v>
      </c>
      <c r="C1027" s="60" t="s">
        <v>960</v>
      </c>
      <c r="D1027" s="59"/>
      <c r="E1027" s="61" t="s">
        <v>57</v>
      </c>
      <c r="F1027" s="62">
        <v>3</v>
      </c>
      <c r="G1027" s="62"/>
      <c r="H1027" s="62"/>
      <c r="I1027" s="62"/>
      <c r="J1027" s="62"/>
      <c r="K1027" s="62"/>
      <c r="L1027" s="62"/>
      <c r="M1027" s="62"/>
      <c r="N1027" s="62"/>
      <c r="O1027" s="62"/>
      <c r="P1027" s="62"/>
      <c r="Q1027" s="62"/>
    </row>
    <row r="1028" spans="1:17" ht="25.5">
      <c r="A1028" s="58">
        <v>1006</v>
      </c>
      <c r="B1028" s="59" t="s">
        <v>623</v>
      </c>
      <c r="C1028" s="60" t="s">
        <v>962</v>
      </c>
      <c r="D1028" s="59"/>
      <c r="E1028" s="61" t="s">
        <v>57</v>
      </c>
      <c r="F1028" s="62">
        <v>5</v>
      </c>
      <c r="G1028" s="62"/>
      <c r="H1028" s="62"/>
      <c r="I1028" s="62"/>
      <c r="J1028" s="62"/>
      <c r="K1028" s="62"/>
      <c r="L1028" s="62"/>
      <c r="M1028" s="62"/>
      <c r="N1028" s="62"/>
      <c r="O1028" s="62"/>
      <c r="P1028" s="62"/>
      <c r="Q1028" s="62"/>
    </row>
    <row r="1029" spans="1:17" ht="25.5">
      <c r="A1029" s="58">
        <v>1007</v>
      </c>
      <c r="B1029" s="59" t="s">
        <v>623</v>
      </c>
      <c r="C1029" s="60" t="s">
        <v>1205</v>
      </c>
      <c r="D1029" s="59"/>
      <c r="E1029" s="61" t="s">
        <v>57</v>
      </c>
      <c r="F1029" s="62">
        <v>2</v>
      </c>
      <c r="G1029" s="62"/>
      <c r="H1029" s="62"/>
      <c r="I1029" s="62"/>
      <c r="J1029" s="62"/>
      <c r="K1029" s="62"/>
      <c r="L1029" s="62"/>
      <c r="M1029" s="62"/>
      <c r="N1029" s="62"/>
      <c r="O1029" s="62"/>
      <c r="P1029" s="62"/>
      <c r="Q1029" s="62"/>
    </row>
    <row r="1030" spans="1:17" ht="25.5">
      <c r="A1030" s="58">
        <v>1008</v>
      </c>
      <c r="B1030" s="59" t="s">
        <v>623</v>
      </c>
      <c r="C1030" s="60" t="s">
        <v>964</v>
      </c>
      <c r="D1030" s="59"/>
      <c r="E1030" s="61" t="s">
        <v>57</v>
      </c>
      <c r="F1030" s="62">
        <v>2</v>
      </c>
      <c r="G1030" s="62"/>
      <c r="H1030" s="62"/>
      <c r="I1030" s="62"/>
      <c r="J1030" s="62"/>
      <c r="K1030" s="62"/>
      <c r="L1030" s="62"/>
      <c r="M1030" s="62"/>
      <c r="N1030" s="62"/>
      <c r="O1030" s="62"/>
      <c r="P1030" s="62"/>
      <c r="Q1030" s="62"/>
    </row>
    <row r="1031" spans="1:17" ht="25.5">
      <c r="A1031" s="58">
        <v>1009</v>
      </c>
      <c r="B1031" s="59" t="s">
        <v>623</v>
      </c>
      <c r="C1031" s="60" t="s">
        <v>965</v>
      </c>
      <c r="D1031" s="59"/>
      <c r="E1031" s="61" t="s">
        <v>57</v>
      </c>
      <c r="F1031" s="62">
        <v>2</v>
      </c>
      <c r="G1031" s="62"/>
      <c r="H1031" s="62"/>
      <c r="I1031" s="62"/>
      <c r="J1031" s="62"/>
      <c r="K1031" s="62"/>
      <c r="L1031" s="62"/>
      <c r="M1031" s="62"/>
      <c r="N1031" s="62"/>
      <c r="O1031" s="62"/>
      <c r="P1031" s="62"/>
      <c r="Q1031" s="62"/>
    </row>
    <row r="1032" spans="1:17" ht="25.5">
      <c r="A1032" s="58">
        <v>1010</v>
      </c>
      <c r="B1032" s="59" t="s">
        <v>623</v>
      </c>
      <c r="C1032" s="60" t="s">
        <v>1037</v>
      </c>
      <c r="D1032" s="59"/>
      <c r="E1032" s="61" t="s">
        <v>57</v>
      </c>
      <c r="F1032" s="62">
        <v>2</v>
      </c>
      <c r="G1032" s="62"/>
      <c r="H1032" s="62"/>
      <c r="I1032" s="62"/>
      <c r="J1032" s="62"/>
      <c r="K1032" s="62"/>
      <c r="L1032" s="62"/>
      <c r="M1032" s="62"/>
      <c r="N1032" s="62"/>
      <c r="O1032" s="62"/>
      <c r="P1032" s="62"/>
      <c r="Q1032" s="62"/>
    </row>
    <row r="1033" spans="1:17" ht="25.5">
      <c r="A1033" s="58">
        <v>1011</v>
      </c>
      <c r="B1033" s="59" t="s">
        <v>623</v>
      </c>
      <c r="C1033" s="60" t="s">
        <v>1206</v>
      </c>
      <c r="D1033" s="59"/>
      <c r="E1033" s="61" t="s">
        <v>57</v>
      </c>
      <c r="F1033" s="62">
        <v>1</v>
      </c>
      <c r="G1033" s="62"/>
      <c r="H1033" s="62"/>
      <c r="I1033" s="62"/>
      <c r="J1033" s="62"/>
      <c r="K1033" s="62"/>
      <c r="L1033" s="62"/>
      <c r="M1033" s="62"/>
      <c r="N1033" s="62"/>
      <c r="O1033" s="62"/>
      <c r="P1033" s="62"/>
      <c r="Q1033" s="62"/>
    </row>
    <row r="1034" spans="1:17" ht="25.5">
      <c r="A1034" s="58">
        <v>1012</v>
      </c>
      <c r="B1034" s="59" t="s">
        <v>623</v>
      </c>
      <c r="C1034" s="60" t="s">
        <v>968</v>
      </c>
      <c r="D1034" s="59"/>
      <c r="E1034" s="61" t="s">
        <v>57</v>
      </c>
      <c r="F1034" s="62">
        <v>1</v>
      </c>
      <c r="G1034" s="62"/>
      <c r="H1034" s="62"/>
      <c r="I1034" s="62"/>
      <c r="J1034" s="62"/>
      <c r="K1034" s="62"/>
      <c r="L1034" s="62"/>
      <c r="M1034" s="62"/>
      <c r="N1034" s="62"/>
      <c r="O1034" s="62"/>
      <c r="P1034" s="62"/>
      <c r="Q1034" s="62"/>
    </row>
    <row r="1035" spans="1:17" ht="25.5">
      <c r="A1035" s="58">
        <v>1013</v>
      </c>
      <c r="B1035" s="59" t="s">
        <v>623</v>
      </c>
      <c r="C1035" s="60" t="s">
        <v>966</v>
      </c>
      <c r="D1035" s="59"/>
      <c r="E1035" s="61" t="s">
        <v>57</v>
      </c>
      <c r="F1035" s="62">
        <v>1</v>
      </c>
      <c r="G1035" s="62"/>
      <c r="H1035" s="62"/>
      <c r="I1035" s="62"/>
      <c r="J1035" s="62"/>
      <c r="K1035" s="62"/>
      <c r="L1035" s="62"/>
      <c r="M1035" s="62"/>
      <c r="N1035" s="62"/>
      <c r="O1035" s="62"/>
      <c r="P1035" s="62"/>
      <c r="Q1035" s="62"/>
    </row>
    <row r="1036" spans="1:17" ht="25.5">
      <c r="A1036" s="58">
        <v>1014</v>
      </c>
      <c r="B1036" s="59" t="s">
        <v>623</v>
      </c>
      <c r="C1036" s="60" t="s">
        <v>1207</v>
      </c>
      <c r="D1036" s="59"/>
      <c r="E1036" s="61" t="s">
        <v>57</v>
      </c>
      <c r="F1036" s="62">
        <v>1</v>
      </c>
      <c r="G1036" s="62"/>
      <c r="H1036" s="62"/>
      <c r="I1036" s="62"/>
      <c r="J1036" s="62"/>
      <c r="K1036" s="62"/>
      <c r="L1036" s="62"/>
      <c r="M1036" s="62"/>
      <c r="N1036" s="62"/>
      <c r="O1036" s="62"/>
      <c r="P1036" s="62"/>
      <c r="Q1036" s="62"/>
    </row>
    <row r="1037" spans="1:17" ht="25.5">
      <c r="A1037" s="58">
        <v>1015</v>
      </c>
      <c r="B1037" s="59" t="s">
        <v>623</v>
      </c>
      <c r="C1037" s="60" t="s">
        <v>1039</v>
      </c>
      <c r="D1037" s="59"/>
      <c r="E1037" s="61" t="s">
        <v>57</v>
      </c>
      <c r="F1037" s="62">
        <v>2</v>
      </c>
      <c r="G1037" s="62"/>
      <c r="H1037" s="62"/>
      <c r="I1037" s="62"/>
      <c r="J1037" s="62"/>
      <c r="K1037" s="62"/>
      <c r="L1037" s="62"/>
      <c r="M1037" s="62"/>
      <c r="N1037" s="62"/>
      <c r="O1037" s="62"/>
      <c r="P1037" s="62"/>
      <c r="Q1037" s="62"/>
    </row>
    <row r="1038" spans="1:17">
      <c r="A1038" s="58">
        <v>1016</v>
      </c>
      <c r="B1038" s="59" t="s">
        <v>623</v>
      </c>
      <c r="C1038" s="60" t="s">
        <v>1092</v>
      </c>
      <c r="D1038" s="59"/>
      <c r="E1038" s="61" t="s">
        <v>55</v>
      </c>
      <c r="F1038" s="62">
        <v>2</v>
      </c>
      <c r="G1038" s="62"/>
      <c r="H1038" s="62"/>
      <c r="I1038" s="62"/>
      <c r="J1038" s="62"/>
      <c r="K1038" s="62"/>
      <c r="L1038" s="62"/>
      <c r="M1038" s="62"/>
      <c r="N1038" s="62"/>
      <c r="O1038" s="62"/>
      <c r="P1038" s="62"/>
      <c r="Q1038" s="62"/>
    </row>
    <row r="1039" spans="1:17">
      <c r="A1039" s="58">
        <v>1017</v>
      </c>
      <c r="B1039" s="59" t="s">
        <v>623</v>
      </c>
      <c r="C1039" s="60" t="s">
        <v>973</v>
      </c>
      <c r="D1039" s="59"/>
      <c r="E1039" s="61" t="s">
        <v>55</v>
      </c>
      <c r="F1039" s="62">
        <v>4</v>
      </c>
      <c r="G1039" s="62"/>
      <c r="H1039" s="62"/>
      <c r="I1039" s="62"/>
      <c r="J1039" s="62"/>
      <c r="K1039" s="62"/>
      <c r="L1039" s="62"/>
      <c r="M1039" s="62"/>
      <c r="N1039" s="62"/>
      <c r="O1039" s="62"/>
      <c r="P1039" s="62"/>
      <c r="Q1039" s="62"/>
    </row>
    <row r="1040" spans="1:17">
      <c r="A1040" s="58">
        <v>1018</v>
      </c>
      <c r="B1040" s="59" t="s">
        <v>623</v>
      </c>
      <c r="C1040" s="60" t="s">
        <v>970</v>
      </c>
      <c r="D1040" s="59"/>
      <c r="E1040" s="61" t="s">
        <v>55</v>
      </c>
      <c r="F1040" s="62">
        <v>4</v>
      </c>
      <c r="G1040" s="62"/>
      <c r="H1040" s="62"/>
      <c r="I1040" s="62"/>
      <c r="J1040" s="62"/>
      <c r="K1040" s="62"/>
      <c r="L1040" s="62"/>
      <c r="M1040" s="62"/>
      <c r="N1040" s="62"/>
      <c r="O1040" s="62"/>
      <c r="P1040" s="62"/>
      <c r="Q1040" s="62"/>
    </row>
    <row r="1041" spans="1:17">
      <c r="A1041" s="58">
        <v>1019</v>
      </c>
      <c r="B1041" s="59" t="s">
        <v>623</v>
      </c>
      <c r="C1041" s="60" t="s">
        <v>974</v>
      </c>
      <c r="D1041" s="59"/>
      <c r="E1041" s="61" t="s">
        <v>55</v>
      </c>
      <c r="F1041" s="62">
        <v>1</v>
      </c>
      <c r="G1041" s="62"/>
      <c r="H1041" s="62"/>
      <c r="I1041" s="62"/>
      <c r="J1041" s="62"/>
      <c r="K1041" s="62"/>
      <c r="L1041" s="62"/>
      <c r="M1041" s="62"/>
      <c r="N1041" s="62"/>
      <c r="O1041" s="62"/>
      <c r="P1041" s="62"/>
      <c r="Q1041" s="62"/>
    </row>
    <row r="1042" spans="1:17">
      <c r="A1042" s="58">
        <v>1020</v>
      </c>
      <c r="B1042" s="59" t="s">
        <v>623</v>
      </c>
      <c r="C1042" s="60" t="s">
        <v>1182</v>
      </c>
      <c r="D1042" s="59"/>
      <c r="E1042" s="61" t="s">
        <v>55</v>
      </c>
      <c r="F1042" s="62">
        <v>1</v>
      </c>
      <c r="G1042" s="62"/>
      <c r="H1042" s="62"/>
      <c r="I1042" s="62"/>
      <c r="J1042" s="62"/>
      <c r="K1042" s="62"/>
      <c r="L1042" s="62"/>
      <c r="M1042" s="62"/>
      <c r="N1042" s="62"/>
      <c r="O1042" s="62"/>
      <c r="P1042" s="62"/>
      <c r="Q1042" s="62"/>
    </row>
    <row r="1043" spans="1:17">
      <c r="A1043" s="58">
        <v>1021</v>
      </c>
      <c r="B1043" s="59" t="s">
        <v>623</v>
      </c>
      <c r="C1043" s="60" t="s">
        <v>972</v>
      </c>
      <c r="D1043" s="59"/>
      <c r="E1043" s="61" t="s">
        <v>55</v>
      </c>
      <c r="F1043" s="62">
        <v>7</v>
      </c>
      <c r="G1043" s="62"/>
      <c r="H1043" s="62"/>
      <c r="I1043" s="62"/>
      <c r="J1043" s="62"/>
      <c r="K1043" s="62"/>
      <c r="L1043" s="62"/>
      <c r="M1043" s="62"/>
      <c r="N1043" s="62"/>
      <c r="O1043" s="62"/>
      <c r="P1043" s="62"/>
      <c r="Q1043" s="62"/>
    </row>
    <row r="1044" spans="1:17">
      <c r="A1044" s="58">
        <v>1022</v>
      </c>
      <c r="B1044" s="59" t="s">
        <v>623</v>
      </c>
      <c r="C1044" s="60" t="s">
        <v>977</v>
      </c>
      <c r="D1044" s="59"/>
      <c r="E1044" s="61" t="s">
        <v>55</v>
      </c>
      <c r="F1044" s="62">
        <v>6</v>
      </c>
      <c r="G1044" s="62"/>
      <c r="H1044" s="62"/>
      <c r="I1044" s="62"/>
      <c r="J1044" s="62"/>
      <c r="K1044" s="62"/>
      <c r="L1044" s="62"/>
      <c r="M1044" s="62"/>
      <c r="N1044" s="62"/>
      <c r="O1044" s="62"/>
      <c r="P1044" s="62"/>
      <c r="Q1044" s="62"/>
    </row>
    <row r="1045" spans="1:17">
      <c r="A1045" s="58">
        <v>1023</v>
      </c>
      <c r="B1045" s="59" t="s">
        <v>623</v>
      </c>
      <c r="C1045" s="60" t="s">
        <v>975</v>
      </c>
      <c r="D1045" s="59"/>
      <c r="E1045" s="61" t="s">
        <v>55</v>
      </c>
      <c r="F1045" s="62">
        <v>38</v>
      </c>
      <c r="G1045" s="62"/>
      <c r="H1045" s="62"/>
      <c r="I1045" s="62"/>
      <c r="J1045" s="62"/>
      <c r="K1045" s="62"/>
      <c r="L1045" s="62"/>
      <c r="M1045" s="62"/>
      <c r="N1045" s="62"/>
      <c r="O1045" s="62"/>
      <c r="P1045" s="62"/>
      <c r="Q1045" s="62"/>
    </row>
    <row r="1046" spans="1:17">
      <c r="A1046" s="58">
        <v>1024</v>
      </c>
      <c r="B1046" s="59" t="s">
        <v>623</v>
      </c>
      <c r="C1046" s="60" t="s">
        <v>1041</v>
      </c>
      <c r="D1046" s="59"/>
      <c r="E1046" s="61" t="s">
        <v>55</v>
      </c>
      <c r="F1046" s="62">
        <v>23</v>
      </c>
      <c r="G1046" s="62"/>
      <c r="H1046" s="62"/>
      <c r="I1046" s="62"/>
      <c r="J1046" s="62"/>
      <c r="K1046" s="62"/>
      <c r="L1046" s="62"/>
      <c r="M1046" s="62"/>
      <c r="N1046" s="62"/>
      <c r="O1046" s="62"/>
      <c r="P1046" s="62"/>
      <c r="Q1046" s="62"/>
    </row>
    <row r="1047" spans="1:17">
      <c r="A1047" s="58">
        <v>1025</v>
      </c>
      <c r="B1047" s="59" t="s">
        <v>623</v>
      </c>
      <c r="C1047" s="60" t="s">
        <v>1043</v>
      </c>
      <c r="D1047" s="59"/>
      <c r="E1047" s="61" t="s">
        <v>55</v>
      </c>
      <c r="F1047" s="62">
        <v>23</v>
      </c>
      <c r="G1047" s="62"/>
      <c r="H1047" s="62"/>
      <c r="I1047" s="62"/>
      <c r="J1047" s="62"/>
      <c r="K1047" s="62"/>
      <c r="L1047" s="62"/>
      <c r="M1047" s="62"/>
      <c r="N1047" s="62"/>
      <c r="O1047" s="62"/>
      <c r="P1047" s="62"/>
      <c r="Q1047" s="62"/>
    </row>
    <row r="1048" spans="1:17">
      <c r="A1048" s="58">
        <v>1026</v>
      </c>
      <c r="B1048" s="59" t="s">
        <v>623</v>
      </c>
      <c r="C1048" s="60" t="s">
        <v>1208</v>
      </c>
      <c r="D1048" s="59"/>
      <c r="E1048" s="61" t="s">
        <v>55</v>
      </c>
      <c r="F1048" s="62">
        <v>6</v>
      </c>
      <c r="G1048" s="62"/>
      <c r="H1048" s="62"/>
      <c r="I1048" s="62"/>
      <c r="J1048" s="62"/>
      <c r="K1048" s="62"/>
      <c r="L1048" s="62"/>
      <c r="M1048" s="62"/>
      <c r="N1048" s="62"/>
      <c r="O1048" s="62"/>
      <c r="P1048" s="62"/>
      <c r="Q1048" s="62"/>
    </row>
    <row r="1049" spans="1:17">
      <c r="A1049" s="58">
        <v>1027</v>
      </c>
      <c r="B1049" s="59" t="s">
        <v>623</v>
      </c>
      <c r="C1049" s="60" t="s">
        <v>981</v>
      </c>
      <c r="D1049" s="59"/>
      <c r="E1049" s="61" t="s">
        <v>55</v>
      </c>
      <c r="F1049" s="62">
        <v>2</v>
      </c>
      <c r="G1049" s="62"/>
      <c r="H1049" s="62"/>
      <c r="I1049" s="62"/>
      <c r="J1049" s="62"/>
      <c r="K1049" s="62"/>
      <c r="L1049" s="62"/>
      <c r="M1049" s="62"/>
      <c r="N1049" s="62"/>
      <c r="O1049" s="62"/>
      <c r="P1049" s="62"/>
      <c r="Q1049" s="62"/>
    </row>
    <row r="1050" spans="1:17">
      <c r="A1050" s="58">
        <v>1028</v>
      </c>
      <c r="B1050" s="59" t="s">
        <v>623</v>
      </c>
      <c r="C1050" s="60" t="s">
        <v>980</v>
      </c>
      <c r="D1050" s="59"/>
      <c r="E1050" s="61" t="s">
        <v>55</v>
      </c>
      <c r="F1050" s="62">
        <v>9</v>
      </c>
      <c r="G1050" s="62"/>
      <c r="H1050" s="62"/>
      <c r="I1050" s="62"/>
      <c r="J1050" s="62"/>
      <c r="K1050" s="62"/>
      <c r="L1050" s="62"/>
      <c r="M1050" s="62"/>
      <c r="N1050" s="62"/>
      <c r="O1050" s="62"/>
      <c r="P1050" s="62"/>
      <c r="Q1050" s="62"/>
    </row>
    <row r="1051" spans="1:17">
      <c r="A1051" s="58">
        <v>1029</v>
      </c>
      <c r="B1051" s="59" t="s">
        <v>623</v>
      </c>
      <c r="C1051" s="60" t="s">
        <v>978</v>
      </c>
      <c r="D1051" s="59"/>
      <c r="E1051" s="61" t="s">
        <v>55</v>
      </c>
      <c r="F1051" s="62">
        <v>3</v>
      </c>
      <c r="G1051" s="62"/>
      <c r="H1051" s="62"/>
      <c r="I1051" s="62"/>
      <c r="J1051" s="62"/>
      <c r="K1051" s="62"/>
      <c r="L1051" s="62"/>
      <c r="M1051" s="62"/>
      <c r="N1051" s="62"/>
      <c r="O1051" s="62"/>
      <c r="P1051" s="62"/>
      <c r="Q1051" s="62"/>
    </row>
    <row r="1052" spans="1:17">
      <c r="A1052" s="58">
        <v>1030</v>
      </c>
      <c r="B1052" s="59" t="s">
        <v>623</v>
      </c>
      <c r="C1052" s="60" t="s">
        <v>971</v>
      </c>
      <c r="D1052" s="59"/>
      <c r="E1052" s="61" t="s">
        <v>55</v>
      </c>
      <c r="F1052" s="62">
        <v>8</v>
      </c>
      <c r="G1052" s="62"/>
      <c r="H1052" s="62"/>
      <c r="I1052" s="62"/>
      <c r="J1052" s="62"/>
      <c r="K1052" s="62"/>
      <c r="L1052" s="62"/>
      <c r="M1052" s="62"/>
      <c r="N1052" s="62"/>
      <c r="O1052" s="62"/>
      <c r="P1052" s="62"/>
      <c r="Q1052" s="62"/>
    </row>
    <row r="1053" spans="1:17">
      <c r="A1053" s="58">
        <v>1031</v>
      </c>
      <c r="B1053" s="59" t="s">
        <v>623</v>
      </c>
      <c r="C1053" s="60" t="s">
        <v>1090</v>
      </c>
      <c r="D1053" s="59"/>
      <c r="E1053" s="61" t="s">
        <v>55</v>
      </c>
      <c r="F1053" s="62">
        <v>8</v>
      </c>
      <c r="G1053" s="62"/>
      <c r="H1053" s="62"/>
      <c r="I1053" s="62"/>
      <c r="J1053" s="62"/>
      <c r="K1053" s="62"/>
      <c r="L1053" s="62"/>
      <c r="M1053" s="62"/>
      <c r="N1053" s="62"/>
      <c r="O1053" s="62"/>
      <c r="P1053" s="62"/>
      <c r="Q1053" s="62"/>
    </row>
    <row r="1054" spans="1:17">
      <c r="A1054" s="58" t="s">
        <v>28</v>
      </c>
      <c r="B1054" s="59"/>
      <c r="C1054" s="60" t="s">
        <v>28</v>
      </c>
      <c r="D1054" s="59"/>
      <c r="E1054" s="61"/>
      <c r="F1054" s="62">
        <v>0</v>
      </c>
      <c r="G1054" s="62"/>
      <c r="H1054" s="62"/>
      <c r="I1054" s="62"/>
      <c r="J1054" s="62"/>
      <c r="K1054" s="62"/>
      <c r="L1054" s="62"/>
      <c r="M1054" s="62"/>
      <c r="N1054" s="62"/>
      <c r="O1054" s="62"/>
      <c r="P1054" s="62"/>
      <c r="Q1054" s="62"/>
    </row>
    <row r="1055" spans="1:17">
      <c r="A1055" s="58" t="s">
        <v>28</v>
      </c>
      <c r="B1055" s="59"/>
      <c r="C1055" s="72" t="s">
        <v>1209</v>
      </c>
      <c r="D1055" s="59"/>
      <c r="E1055" s="61"/>
      <c r="F1055" s="62">
        <v>0</v>
      </c>
      <c r="G1055" s="62"/>
      <c r="H1055" s="62"/>
      <c r="I1055" s="62"/>
      <c r="J1055" s="62"/>
      <c r="K1055" s="62"/>
      <c r="L1055" s="62"/>
      <c r="M1055" s="62"/>
      <c r="N1055" s="62"/>
      <c r="O1055" s="62"/>
      <c r="P1055" s="62"/>
      <c r="Q1055" s="62"/>
    </row>
    <row r="1056" spans="1:17" ht="140.25">
      <c r="A1056" s="58">
        <v>1032</v>
      </c>
      <c r="B1056" s="59" t="s">
        <v>623</v>
      </c>
      <c r="C1056" s="144" t="s">
        <v>2676</v>
      </c>
      <c r="D1056" s="59"/>
      <c r="E1056" s="61" t="s">
        <v>59</v>
      </c>
      <c r="F1056" s="62">
        <v>1</v>
      </c>
      <c r="G1056" s="62"/>
      <c r="H1056" s="62"/>
      <c r="I1056" s="62"/>
      <c r="J1056" s="62"/>
      <c r="K1056" s="62"/>
      <c r="L1056" s="62"/>
      <c r="M1056" s="62"/>
      <c r="N1056" s="62"/>
      <c r="O1056" s="62"/>
      <c r="P1056" s="62"/>
      <c r="Q1056" s="62"/>
    </row>
    <row r="1057" spans="1:17" ht="25.5">
      <c r="A1057" s="58">
        <v>1033</v>
      </c>
      <c r="B1057" s="59" t="s">
        <v>623</v>
      </c>
      <c r="C1057" s="60" t="s">
        <v>837</v>
      </c>
      <c r="D1057" s="59"/>
      <c r="E1057" s="61" t="s">
        <v>57</v>
      </c>
      <c r="F1057" s="62">
        <v>1</v>
      </c>
      <c r="G1057" s="62"/>
      <c r="H1057" s="62"/>
      <c r="I1057" s="62"/>
      <c r="J1057" s="62"/>
      <c r="K1057" s="62"/>
      <c r="L1057" s="62"/>
      <c r="M1057" s="62"/>
      <c r="N1057" s="62"/>
      <c r="O1057" s="62"/>
      <c r="P1057" s="62"/>
      <c r="Q1057" s="62"/>
    </row>
    <row r="1058" spans="1:17">
      <c r="A1058" s="58">
        <v>1034</v>
      </c>
      <c r="B1058" s="59" t="s">
        <v>623</v>
      </c>
      <c r="C1058" s="60" t="s">
        <v>1156</v>
      </c>
      <c r="D1058" s="59"/>
      <c r="E1058" s="61" t="s">
        <v>57</v>
      </c>
      <c r="F1058" s="62">
        <v>1</v>
      </c>
      <c r="G1058" s="62"/>
      <c r="H1058" s="62"/>
      <c r="I1058" s="62"/>
      <c r="J1058" s="62"/>
      <c r="K1058" s="62"/>
      <c r="L1058" s="62"/>
      <c r="M1058" s="62"/>
      <c r="N1058" s="62"/>
      <c r="O1058" s="62"/>
      <c r="P1058" s="62"/>
      <c r="Q1058" s="62"/>
    </row>
    <row r="1059" spans="1:17">
      <c r="A1059" s="58">
        <v>1035</v>
      </c>
      <c r="B1059" s="59" t="s">
        <v>623</v>
      </c>
      <c r="C1059" s="60" t="s">
        <v>1157</v>
      </c>
      <c r="D1059" s="59"/>
      <c r="E1059" s="61" t="s">
        <v>57</v>
      </c>
      <c r="F1059" s="62">
        <v>2</v>
      </c>
      <c r="G1059" s="62"/>
      <c r="H1059" s="62"/>
      <c r="I1059" s="62"/>
      <c r="J1059" s="62"/>
      <c r="K1059" s="62"/>
      <c r="L1059" s="62"/>
      <c r="M1059" s="62"/>
      <c r="N1059" s="62"/>
      <c r="O1059" s="62"/>
      <c r="P1059" s="62"/>
      <c r="Q1059" s="62"/>
    </row>
    <row r="1060" spans="1:17" ht="25.5">
      <c r="A1060" s="58">
        <v>1036</v>
      </c>
      <c r="B1060" s="59" t="s">
        <v>623</v>
      </c>
      <c r="C1060" s="60" t="s">
        <v>850</v>
      </c>
      <c r="D1060" s="59"/>
      <c r="E1060" s="61" t="s">
        <v>57</v>
      </c>
      <c r="F1060" s="62">
        <v>3</v>
      </c>
      <c r="G1060" s="62"/>
      <c r="H1060" s="62"/>
      <c r="I1060" s="62"/>
      <c r="J1060" s="62"/>
      <c r="K1060" s="62"/>
      <c r="L1060" s="62"/>
      <c r="M1060" s="62"/>
      <c r="N1060" s="62"/>
      <c r="O1060" s="62"/>
      <c r="P1060" s="62"/>
      <c r="Q1060" s="62"/>
    </row>
    <row r="1061" spans="1:17" ht="25.5">
      <c r="A1061" s="58">
        <v>1037</v>
      </c>
      <c r="B1061" s="59" t="s">
        <v>623</v>
      </c>
      <c r="C1061" s="60" t="s">
        <v>851</v>
      </c>
      <c r="D1061" s="59"/>
      <c r="E1061" s="61" t="s">
        <v>57</v>
      </c>
      <c r="F1061" s="62">
        <v>4</v>
      </c>
      <c r="G1061" s="62"/>
      <c r="H1061" s="62"/>
      <c r="I1061" s="62"/>
      <c r="J1061" s="62"/>
      <c r="K1061" s="62"/>
      <c r="L1061" s="62"/>
      <c r="M1061" s="62"/>
      <c r="N1061" s="62"/>
      <c r="O1061" s="62"/>
      <c r="P1061" s="62"/>
      <c r="Q1061" s="62"/>
    </row>
    <row r="1062" spans="1:17" ht="25.5">
      <c r="A1062" s="58">
        <v>1038</v>
      </c>
      <c r="B1062" s="59" t="s">
        <v>623</v>
      </c>
      <c r="C1062" s="60" t="s">
        <v>853</v>
      </c>
      <c r="D1062" s="59"/>
      <c r="E1062" s="61" t="s">
        <v>57</v>
      </c>
      <c r="F1062" s="62">
        <v>16</v>
      </c>
      <c r="G1062" s="62"/>
      <c r="H1062" s="62"/>
      <c r="I1062" s="62"/>
      <c r="J1062" s="62"/>
      <c r="K1062" s="62"/>
      <c r="L1062" s="62"/>
      <c r="M1062" s="62"/>
      <c r="N1062" s="62"/>
      <c r="O1062" s="62"/>
      <c r="P1062" s="62"/>
      <c r="Q1062" s="62"/>
    </row>
    <row r="1063" spans="1:17" ht="25.5">
      <c r="A1063" s="58">
        <v>1039</v>
      </c>
      <c r="B1063" s="59" t="s">
        <v>623</v>
      </c>
      <c r="C1063" s="60" t="s">
        <v>854</v>
      </c>
      <c r="D1063" s="59"/>
      <c r="E1063" s="61" t="s">
        <v>57</v>
      </c>
      <c r="F1063" s="62">
        <v>1</v>
      </c>
      <c r="G1063" s="62"/>
      <c r="H1063" s="62"/>
      <c r="I1063" s="62"/>
      <c r="J1063" s="62"/>
      <c r="K1063" s="62"/>
      <c r="L1063" s="62"/>
      <c r="M1063" s="62"/>
      <c r="N1063" s="62"/>
      <c r="O1063" s="62"/>
      <c r="P1063" s="62"/>
      <c r="Q1063" s="62"/>
    </row>
    <row r="1064" spans="1:17" ht="25.5">
      <c r="A1064" s="58">
        <v>1040</v>
      </c>
      <c r="B1064" s="59" t="s">
        <v>623</v>
      </c>
      <c r="C1064" s="60" t="s">
        <v>855</v>
      </c>
      <c r="D1064" s="59"/>
      <c r="E1064" s="61" t="s">
        <v>57</v>
      </c>
      <c r="F1064" s="62">
        <v>13</v>
      </c>
      <c r="G1064" s="62"/>
      <c r="H1064" s="62"/>
      <c r="I1064" s="62"/>
      <c r="J1064" s="62"/>
      <c r="K1064" s="62"/>
      <c r="L1064" s="62"/>
      <c r="M1064" s="62"/>
      <c r="N1064" s="62"/>
      <c r="O1064" s="62"/>
      <c r="P1064" s="62"/>
      <c r="Q1064" s="62"/>
    </row>
    <row r="1065" spans="1:17" ht="25.5">
      <c r="A1065" s="58">
        <v>1041</v>
      </c>
      <c r="B1065" s="59" t="s">
        <v>623</v>
      </c>
      <c r="C1065" s="60" t="s">
        <v>1127</v>
      </c>
      <c r="D1065" s="59"/>
      <c r="E1065" s="61" t="s">
        <v>57</v>
      </c>
      <c r="F1065" s="62">
        <v>12</v>
      </c>
      <c r="G1065" s="62"/>
      <c r="H1065" s="62"/>
      <c r="I1065" s="62"/>
      <c r="J1065" s="62"/>
      <c r="K1065" s="62"/>
      <c r="L1065" s="62"/>
      <c r="M1065" s="62"/>
      <c r="N1065" s="62"/>
      <c r="O1065" s="62"/>
      <c r="P1065" s="62"/>
      <c r="Q1065" s="62"/>
    </row>
    <row r="1066" spans="1:17" ht="25.5">
      <c r="A1066" s="58">
        <v>1042</v>
      </c>
      <c r="B1066" s="59" t="s">
        <v>623</v>
      </c>
      <c r="C1066" s="60" t="s">
        <v>985</v>
      </c>
      <c r="D1066" s="59"/>
      <c r="E1066" s="61" t="s">
        <v>57</v>
      </c>
      <c r="F1066" s="62">
        <v>2</v>
      </c>
      <c r="G1066" s="62"/>
      <c r="H1066" s="62"/>
      <c r="I1066" s="62"/>
      <c r="J1066" s="62"/>
      <c r="K1066" s="62"/>
      <c r="L1066" s="62"/>
      <c r="M1066" s="62"/>
      <c r="N1066" s="62"/>
      <c r="O1066" s="62"/>
      <c r="P1066" s="62"/>
      <c r="Q1066" s="62"/>
    </row>
    <row r="1067" spans="1:17" ht="25.5">
      <c r="A1067" s="58">
        <v>1043</v>
      </c>
      <c r="B1067" s="59" t="s">
        <v>623</v>
      </c>
      <c r="C1067" s="60" t="s">
        <v>1210</v>
      </c>
      <c r="D1067" s="59"/>
      <c r="E1067" s="61" t="s">
        <v>57</v>
      </c>
      <c r="F1067" s="62">
        <v>4</v>
      </c>
      <c r="G1067" s="62"/>
      <c r="H1067" s="62"/>
      <c r="I1067" s="62"/>
      <c r="J1067" s="62"/>
      <c r="K1067" s="62"/>
      <c r="L1067" s="62"/>
      <c r="M1067" s="62"/>
      <c r="N1067" s="62"/>
      <c r="O1067" s="62"/>
      <c r="P1067" s="62"/>
      <c r="Q1067" s="62"/>
    </row>
    <row r="1068" spans="1:17" ht="25.5">
      <c r="A1068" s="58">
        <v>1044</v>
      </c>
      <c r="B1068" s="59" t="s">
        <v>623</v>
      </c>
      <c r="C1068" s="60" t="s">
        <v>986</v>
      </c>
      <c r="D1068" s="59"/>
      <c r="E1068" s="61" t="s">
        <v>57</v>
      </c>
      <c r="F1068" s="62">
        <v>14</v>
      </c>
      <c r="G1068" s="62"/>
      <c r="H1068" s="62"/>
      <c r="I1068" s="62"/>
      <c r="J1068" s="62"/>
      <c r="K1068" s="62"/>
      <c r="L1068" s="62"/>
      <c r="M1068" s="62"/>
      <c r="N1068" s="62"/>
      <c r="O1068" s="62"/>
      <c r="P1068" s="62"/>
      <c r="Q1068" s="62"/>
    </row>
    <row r="1069" spans="1:17">
      <c r="A1069" s="58">
        <v>1045</v>
      </c>
      <c r="B1069" s="59" t="s">
        <v>623</v>
      </c>
      <c r="C1069" s="60" t="s">
        <v>1211</v>
      </c>
      <c r="D1069" s="59"/>
      <c r="E1069" s="61" t="s">
        <v>57</v>
      </c>
      <c r="F1069" s="62">
        <v>32</v>
      </c>
      <c r="G1069" s="62"/>
      <c r="H1069" s="62"/>
      <c r="I1069" s="62"/>
      <c r="J1069" s="62"/>
      <c r="K1069" s="62"/>
      <c r="L1069" s="62"/>
      <c r="M1069" s="62"/>
      <c r="N1069" s="62"/>
      <c r="O1069" s="62"/>
      <c r="P1069" s="62"/>
      <c r="Q1069" s="62"/>
    </row>
    <row r="1070" spans="1:17">
      <c r="A1070" s="58">
        <v>1046</v>
      </c>
      <c r="B1070" s="59" t="s">
        <v>623</v>
      </c>
      <c r="C1070" s="60" t="s">
        <v>1212</v>
      </c>
      <c r="D1070" s="59"/>
      <c r="E1070" s="61" t="s">
        <v>57</v>
      </c>
      <c r="F1070" s="62">
        <v>3</v>
      </c>
      <c r="G1070" s="62"/>
      <c r="H1070" s="62"/>
      <c r="I1070" s="62"/>
      <c r="J1070" s="62"/>
      <c r="K1070" s="62"/>
      <c r="L1070" s="62"/>
      <c r="M1070" s="62"/>
      <c r="N1070" s="62"/>
      <c r="O1070" s="62"/>
      <c r="P1070" s="62"/>
      <c r="Q1070" s="62"/>
    </row>
    <row r="1071" spans="1:17">
      <c r="A1071" s="58">
        <v>1047</v>
      </c>
      <c r="B1071" s="59" t="s">
        <v>623</v>
      </c>
      <c r="C1071" s="60" t="s">
        <v>1213</v>
      </c>
      <c r="D1071" s="59"/>
      <c r="E1071" s="61" t="s">
        <v>57</v>
      </c>
      <c r="F1071" s="62">
        <v>1</v>
      </c>
      <c r="G1071" s="62"/>
      <c r="H1071" s="62"/>
      <c r="I1071" s="62"/>
      <c r="J1071" s="62"/>
      <c r="K1071" s="62"/>
      <c r="L1071" s="62"/>
      <c r="M1071" s="62"/>
      <c r="N1071" s="62"/>
      <c r="O1071" s="62"/>
      <c r="P1071" s="62"/>
      <c r="Q1071" s="62"/>
    </row>
    <row r="1072" spans="1:17">
      <c r="A1072" s="58">
        <v>1048</v>
      </c>
      <c r="B1072" s="59" t="s">
        <v>623</v>
      </c>
      <c r="C1072" s="60" t="s">
        <v>1214</v>
      </c>
      <c r="D1072" s="59"/>
      <c r="E1072" s="61" t="s">
        <v>57</v>
      </c>
      <c r="F1072" s="62">
        <v>16</v>
      </c>
      <c r="G1072" s="62"/>
      <c r="H1072" s="62"/>
      <c r="I1072" s="62"/>
      <c r="J1072" s="62"/>
      <c r="K1072" s="62"/>
      <c r="L1072" s="62"/>
      <c r="M1072" s="62"/>
      <c r="N1072" s="62"/>
      <c r="O1072" s="62"/>
      <c r="P1072" s="62"/>
      <c r="Q1072" s="62"/>
    </row>
    <row r="1073" spans="1:17">
      <c r="A1073" s="58">
        <v>1049</v>
      </c>
      <c r="B1073" s="59" t="s">
        <v>623</v>
      </c>
      <c r="C1073" s="60" t="s">
        <v>1215</v>
      </c>
      <c r="D1073" s="59"/>
      <c r="E1073" s="61" t="s">
        <v>57</v>
      </c>
      <c r="F1073" s="62">
        <v>12</v>
      </c>
      <c r="G1073" s="62"/>
      <c r="H1073" s="62"/>
      <c r="I1073" s="62"/>
      <c r="J1073" s="62"/>
      <c r="K1073" s="62"/>
      <c r="L1073" s="62"/>
      <c r="M1073" s="62"/>
      <c r="N1073" s="62"/>
      <c r="O1073" s="62"/>
      <c r="P1073" s="62"/>
      <c r="Q1073" s="62"/>
    </row>
    <row r="1074" spans="1:17">
      <c r="A1074" s="58">
        <v>1050</v>
      </c>
      <c r="B1074" s="59" t="s">
        <v>623</v>
      </c>
      <c r="C1074" s="60" t="s">
        <v>1216</v>
      </c>
      <c r="D1074" s="59"/>
      <c r="E1074" s="61" t="s">
        <v>57</v>
      </c>
      <c r="F1074" s="62">
        <v>1</v>
      </c>
      <c r="G1074" s="62"/>
      <c r="H1074" s="62"/>
      <c r="I1074" s="62"/>
      <c r="J1074" s="62"/>
      <c r="K1074" s="62"/>
      <c r="L1074" s="62"/>
      <c r="M1074" s="62"/>
      <c r="N1074" s="62"/>
      <c r="O1074" s="62"/>
      <c r="P1074" s="62"/>
      <c r="Q1074" s="62"/>
    </row>
    <row r="1075" spans="1:17">
      <c r="A1075" s="58">
        <v>1051</v>
      </c>
      <c r="B1075" s="59" t="s">
        <v>623</v>
      </c>
      <c r="C1075" s="60" t="s">
        <v>1217</v>
      </c>
      <c r="D1075" s="59"/>
      <c r="E1075" s="61" t="s">
        <v>57</v>
      </c>
      <c r="F1075" s="62">
        <v>2</v>
      </c>
      <c r="G1075" s="62"/>
      <c r="H1075" s="62"/>
      <c r="I1075" s="62"/>
      <c r="J1075" s="62"/>
      <c r="K1075" s="62"/>
      <c r="L1075" s="62"/>
      <c r="M1075" s="62"/>
      <c r="N1075" s="62"/>
      <c r="O1075" s="62"/>
      <c r="P1075" s="62"/>
      <c r="Q1075" s="62"/>
    </row>
    <row r="1076" spans="1:17">
      <c r="A1076" s="58">
        <v>1052</v>
      </c>
      <c r="B1076" s="59" t="s">
        <v>623</v>
      </c>
      <c r="C1076" s="60" t="s">
        <v>864</v>
      </c>
      <c r="D1076" s="59"/>
      <c r="E1076" s="61" t="s">
        <v>57</v>
      </c>
      <c r="F1076" s="62">
        <v>6</v>
      </c>
      <c r="G1076" s="62"/>
      <c r="H1076" s="62"/>
      <c r="I1076" s="62"/>
      <c r="J1076" s="62"/>
      <c r="K1076" s="62"/>
      <c r="L1076" s="62"/>
      <c r="M1076" s="62"/>
      <c r="N1076" s="62"/>
      <c r="O1076" s="62"/>
      <c r="P1076" s="62"/>
      <c r="Q1076" s="62"/>
    </row>
    <row r="1077" spans="1:17">
      <c r="A1077" s="58">
        <v>1053</v>
      </c>
      <c r="B1077" s="59" t="s">
        <v>623</v>
      </c>
      <c r="C1077" s="60" t="s">
        <v>865</v>
      </c>
      <c r="D1077" s="59"/>
      <c r="E1077" s="61" t="s">
        <v>57</v>
      </c>
      <c r="F1077" s="62">
        <v>2</v>
      </c>
      <c r="G1077" s="62"/>
      <c r="H1077" s="62"/>
      <c r="I1077" s="62"/>
      <c r="J1077" s="62"/>
      <c r="K1077" s="62"/>
      <c r="L1077" s="62"/>
      <c r="M1077" s="62"/>
      <c r="N1077" s="62"/>
      <c r="O1077" s="62"/>
      <c r="P1077" s="62"/>
      <c r="Q1077" s="62"/>
    </row>
    <row r="1078" spans="1:17">
      <c r="A1078" s="58">
        <v>1054</v>
      </c>
      <c r="B1078" s="59" t="s">
        <v>623</v>
      </c>
      <c r="C1078" s="60" t="s">
        <v>990</v>
      </c>
      <c r="D1078" s="59"/>
      <c r="E1078" s="61" t="s">
        <v>57</v>
      </c>
      <c r="F1078" s="62">
        <v>4</v>
      </c>
      <c r="G1078" s="62"/>
      <c r="H1078" s="62"/>
      <c r="I1078" s="62"/>
      <c r="J1078" s="62"/>
      <c r="K1078" s="62"/>
      <c r="L1078" s="62"/>
      <c r="M1078" s="62"/>
      <c r="N1078" s="62"/>
      <c r="O1078" s="62"/>
      <c r="P1078" s="62"/>
      <c r="Q1078" s="62"/>
    </row>
    <row r="1079" spans="1:17">
      <c r="A1079" s="58">
        <v>1055</v>
      </c>
      <c r="B1079" s="59" t="s">
        <v>623</v>
      </c>
      <c r="C1079" s="60" t="s">
        <v>1050</v>
      </c>
      <c r="D1079" s="59"/>
      <c r="E1079" s="61" t="s">
        <v>57</v>
      </c>
      <c r="F1079" s="62">
        <v>4</v>
      </c>
      <c r="G1079" s="62"/>
      <c r="H1079" s="62"/>
      <c r="I1079" s="62"/>
      <c r="J1079" s="62"/>
      <c r="K1079" s="62"/>
      <c r="L1079" s="62"/>
      <c r="M1079" s="62"/>
      <c r="N1079" s="62"/>
      <c r="O1079" s="62"/>
      <c r="P1079" s="62"/>
      <c r="Q1079" s="62"/>
    </row>
    <row r="1080" spans="1:17">
      <c r="A1080" s="58">
        <v>1056</v>
      </c>
      <c r="B1080" s="59" t="s">
        <v>623</v>
      </c>
      <c r="C1080" s="60" t="s">
        <v>866</v>
      </c>
      <c r="D1080" s="59"/>
      <c r="E1080" s="61" t="s">
        <v>57</v>
      </c>
      <c r="F1080" s="62">
        <v>2</v>
      </c>
      <c r="G1080" s="62"/>
      <c r="H1080" s="62"/>
      <c r="I1080" s="62"/>
      <c r="J1080" s="62"/>
      <c r="K1080" s="62"/>
      <c r="L1080" s="62"/>
      <c r="M1080" s="62"/>
      <c r="N1080" s="62"/>
      <c r="O1080" s="62"/>
      <c r="P1080" s="62"/>
      <c r="Q1080" s="62"/>
    </row>
    <row r="1081" spans="1:17">
      <c r="A1081" s="58">
        <v>1057</v>
      </c>
      <c r="B1081" s="59" t="s">
        <v>623</v>
      </c>
      <c r="C1081" s="60" t="s">
        <v>867</v>
      </c>
      <c r="D1081" s="59"/>
      <c r="E1081" s="61" t="s">
        <v>57</v>
      </c>
      <c r="F1081" s="62">
        <v>3</v>
      </c>
      <c r="G1081" s="62"/>
      <c r="H1081" s="62"/>
      <c r="I1081" s="62"/>
      <c r="J1081" s="62"/>
      <c r="K1081" s="62"/>
      <c r="L1081" s="62"/>
      <c r="M1081" s="62"/>
      <c r="N1081" s="62"/>
      <c r="O1081" s="62"/>
      <c r="P1081" s="62"/>
      <c r="Q1081" s="62"/>
    </row>
    <row r="1082" spans="1:17">
      <c r="A1082" s="58">
        <v>1058</v>
      </c>
      <c r="B1082" s="59" t="s">
        <v>623</v>
      </c>
      <c r="C1082" s="60" t="s">
        <v>868</v>
      </c>
      <c r="D1082" s="59"/>
      <c r="E1082" s="61" t="s">
        <v>57</v>
      </c>
      <c r="F1082" s="62">
        <v>4</v>
      </c>
      <c r="G1082" s="62"/>
      <c r="H1082" s="62"/>
      <c r="I1082" s="62"/>
      <c r="J1082" s="62"/>
      <c r="K1082" s="62"/>
      <c r="L1082" s="62"/>
      <c r="M1082" s="62"/>
      <c r="N1082" s="62"/>
      <c r="O1082" s="62"/>
      <c r="P1082" s="62"/>
      <c r="Q1082" s="62"/>
    </row>
    <row r="1083" spans="1:17">
      <c r="A1083" s="58">
        <v>1059</v>
      </c>
      <c r="B1083" s="59" t="s">
        <v>623</v>
      </c>
      <c r="C1083" s="60" t="s">
        <v>869</v>
      </c>
      <c r="D1083" s="59"/>
      <c r="E1083" s="61" t="s">
        <v>57</v>
      </c>
      <c r="F1083" s="62">
        <v>3</v>
      </c>
      <c r="G1083" s="62"/>
      <c r="H1083" s="62"/>
      <c r="I1083" s="62"/>
      <c r="J1083" s="62"/>
      <c r="K1083" s="62"/>
      <c r="L1083" s="62"/>
      <c r="M1083" s="62"/>
      <c r="N1083" s="62"/>
      <c r="O1083" s="62"/>
      <c r="P1083" s="62"/>
      <c r="Q1083" s="62"/>
    </row>
    <row r="1084" spans="1:17">
      <c r="A1084" s="58">
        <v>1060</v>
      </c>
      <c r="B1084" s="59" t="s">
        <v>623</v>
      </c>
      <c r="C1084" s="60" t="s">
        <v>870</v>
      </c>
      <c r="D1084" s="59"/>
      <c r="E1084" s="61" t="s">
        <v>57</v>
      </c>
      <c r="F1084" s="62">
        <v>24</v>
      </c>
      <c r="G1084" s="62"/>
      <c r="H1084" s="62"/>
      <c r="I1084" s="62"/>
      <c r="J1084" s="62"/>
      <c r="K1084" s="62"/>
      <c r="L1084" s="62"/>
      <c r="M1084" s="62"/>
      <c r="N1084" s="62"/>
      <c r="O1084" s="62"/>
      <c r="P1084" s="62"/>
      <c r="Q1084" s="62"/>
    </row>
    <row r="1085" spans="1:17">
      <c r="A1085" s="58">
        <v>1061</v>
      </c>
      <c r="B1085" s="59" t="s">
        <v>623</v>
      </c>
      <c r="C1085" s="60" t="s">
        <v>871</v>
      </c>
      <c r="D1085" s="59"/>
      <c r="E1085" s="61" t="s">
        <v>57</v>
      </c>
      <c r="F1085" s="62">
        <v>20</v>
      </c>
      <c r="G1085" s="62"/>
      <c r="H1085" s="62"/>
      <c r="I1085" s="62"/>
      <c r="J1085" s="62"/>
      <c r="K1085" s="62"/>
      <c r="L1085" s="62"/>
      <c r="M1085" s="62"/>
      <c r="N1085" s="62"/>
      <c r="O1085" s="62"/>
      <c r="P1085" s="62"/>
      <c r="Q1085" s="62"/>
    </row>
    <row r="1086" spans="1:17">
      <c r="A1086" s="58">
        <v>1062</v>
      </c>
      <c r="B1086" s="59" t="s">
        <v>623</v>
      </c>
      <c r="C1086" s="60" t="s">
        <v>873</v>
      </c>
      <c r="D1086" s="59"/>
      <c r="E1086" s="61" t="s">
        <v>57</v>
      </c>
      <c r="F1086" s="62">
        <v>7</v>
      </c>
      <c r="G1086" s="62"/>
      <c r="H1086" s="62"/>
      <c r="I1086" s="62"/>
      <c r="J1086" s="62"/>
      <c r="K1086" s="62"/>
      <c r="L1086" s="62"/>
      <c r="M1086" s="62"/>
      <c r="N1086" s="62"/>
      <c r="O1086" s="62"/>
      <c r="P1086" s="62"/>
      <c r="Q1086" s="62"/>
    </row>
    <row r="1087" spans="1:17">
      <c r="A1087" s="58">
        <v>1063</v>
      </c>
      <c r="B1087" s="59" t="s">
        <v>623</v>
      </c>
      <c r="C1087" s="60" t="s">
        <v>874</v>
      </c>
      <c r="D1087" s="59"/>
      <c r="E1087" s="61" t="s">
        <v>57</v>
      </c>
      <c r="F1087" s="62">
        <v>6</v>
      </c>
      <c r="G1087" s="62"/>
      <c r="H1087" s="62"/>
      <c r="I1087" s="62"/>
      <c r="J1087" s="62"/>
      <c r="K1087" s="62"/>
      <c r="L1087" s="62"/>
      <c r="M1087" s="62"/>
      <c r="N1087" s="62"/>
      <c r="O1087" s="62"/>
      <c r="P1087" s="62"/>
      <c r="Q1087" s="62"/>
    </row>
    <row r="1088" spans="1:17">
      <c r="A1088" s="58">
        <v>1064</v>
      </c>
      <c r="B1088" s="59" t="s">
        <v>623</v>
      </c>
      <c r="C1088" s="60" t="s">
        <v>875</v>
      </c>
      <c r="D1088" s="59"/>
      <c r="E1088" s="61" t="s">
        <v>57</v>
      </c>
      <c r="F1088" s="62">
        <v>13</v>
      </c>
      <c r="G1088" s="62"/>
      <c r="H1088" s="62"/>
      <c r="I1088" s="62"/>
      <c r="J1088" s="62"/>
      <c r="K1088" s="62"/>
      <c r="L1088" s="62"/>
      <c r="M1088" s="62"/>
      <c r="N1088" s="62"/>
      <c r="O1088" s="62"/>
      <c r="P1088" s="62"/>
      <c r="Q1088" s="62"/>
    </row>
    <row r="1089" spans="1:17">
      <c r="A1089" s="58">
        <v>1065</v>
      </c>
      <c r="B1089" s="59" t="s">
        <v>623</v>
      </c>
      <c r="C1089" s="60" t="s">
        <v>876</v>
      </c>
      <c r="D1089" s="59"/>
      <c r="E1089" s="61" t="s">
        <v>57</v>
      </c>
      <c r="F1089" s="62">
        <v>6</v>
      </c>
      <c r="G1089" s="62"/>
      <c r="H1089" s="62"/>
      <c r="I1089" s="62"/>
      <c r="J1089" s="62"/>
      <c r="K1089" s="62"/>
      <c r="L1089" s="62"/>
      <c r="M1089" s="62"/>
      <c r="N1089" s="62"/>
      <c r="O1089" s="62"/>
      <c r="P1089" s="62"/>
      <c r="Q1089" s="62"/>
    </row>
    <row r="1090" spans="1:17">
      <c r="A1090" s="58">
        <v>1066</v>
      </c>
      <c r="B1090" s="59" t="s">
        <v>623</v>
      </c>
      <c r="C1090" s="60" t="s">
        <v>877</v>
      </c>
      <c r="D1090" s="59"/>
      <c r="E1090" s="61" t="s">
        <v>57</v>
      </c>
      <c r="F1090" s="62">
        <v>10</v>
      </c>
      <c r="G1090" s="62"/>
      <c r="H1090" s="62"/>
      <c r="I1090" s="62"/>
      <c r="J1090" s="62"/>
      <c r="K1090" s="62"/>
      <c r="L1090" s="62"/>
      <c r="M1090" s="62"/>
      <c r="N1090" s="62"/>
      <c r="O1090" s="62"/>
      <c r="P1090" s="62"/>
      <c r="Q1090" s="62"/>
    </row>
    <row r="1091" spans="1:17">
      <c r="A1091" s="58">
        <v>1067</v>
      </c>
      <c r="B1091" s="59" t="s">
        <v>623</v>
      </c>
      <c r="C1091" s="60" t="s">
        <v>878</v>
      </c>
      <c r="D1091" s="59"/>
      <c r="E1091" s="61" t="s">
        <v>57</v>
      </c>
      <c r="F1091" s="62">
        <v>28</v>
      </c>
      <c r="G1091" s="62"/>
      <c r="H1091" s="62"/>
      <c r="I1091" s="62"/>
      <c r="J1091" s="62"/>
      <c r="K1091" s="62"/>
      <c r="L1091" s="62"/>
      <c r="M1091" s="62"/>
      <c r="N1091" s="62"/>
      <c r="O1091" s="62"/>
      <c r="P1091" s="62"/>
      <c r="Q1091" s="62"/>
    </row>
    <row r="1092" spans="1:17" ht="25.5">
      <c r="A1092" s="58">
        <v>1068</v>
      </c>
      <c r="B1092" s="59" t="s">
        <v>623</v>
      </c>
      <c r="C1092" s="60" t="s">
        <v>879</v>
      </c>
      <c r="D1092" s="59"/>
      <c r="E1092" s="61" t="s">
        <v>57</v>
      </c>
      <c r="F1092" s="62">
        <v>2</v>
      </c>
      <c r="G1092" s="62"/>
      <c r="H1092" s="62"/>
      <c r="I1092" s="62"/>
      <c r="J1092" s="62"/>
      <c r="K1092" s="62"/>
      <c r="L1092" s="62"/>
      <c r="M1092" s="62"/>
      <c r="N1092" s="62"/>
      <c r="O1092" s="62"/>
      <c r="P1092" s="62"/>
      <c r="Q1092" s="62"/>
    </row>
    <row r="1093" spans="1:17" ht="25.5">
      <c r="A1093" s="58">
        <v>1069</v>
      </c>
      <c r="B1093" s="59" t="s">
        <v>623</v>
      </c>
      <c r="C1093" s="60" t="s">
        <v>880</v>
      </c>
      <c r="D1093" s="59"/>
      <c r="E1093" s="61" t="s">
        <v>57</v>
      </c>
      <c r="F1093" s="62">
        <v>5</v>
      </c>
      <c r="G1093" s="62"/>
      <c r="H1093" s="62"/>
      <c r="I1093" s="62"/>
      <c r="J1093" s="62"/>
      <c r="K1093" s="62"/>
      <c r="L1093" s="62"/>
      <c r="M1093" s="62"/>
      <c r="N1093" s="62"/>
      <c r="O1093" s="62"/>
      <c r="P1093" s="62"/>
      <c r="Q1093" s="62"/>
    </row>
    <row r="1094" spans="1:17" ht="25.5">
      <c r="A1094" s="58">
        <v>1070</v>
      </c>
      <c r="B1094" s="59" t="s">
        <v>623</v>
      </c>
      <c r="C1094" s="60" t="s">
        <v>881</v>
      </c>
      <c r="D1094" s="59"/>
      <c r="E1094" s="61" t="s">
        <v>57</v>
      </c>
      <c r="F1094" s="62">
        <v>6</v>
      </c>
      <c r="G1094" s="62"/>
      <c r="H1094" s="62"/>
      <c r="I1094" s="62"/>
      <c r="J1094" s="62"/>
      <c r="K1094" s="62"/>
      <c r="L1094" s="62"/>
      <c r="M1094" s="62"/>
      <c r="N1094" s="62"/>
      <c r="O1094" s="62"/>
      <c r="P1094" s="62"/>
      <c r="Q1094" s="62"/>
    </row>
    <row r="1095" spans="1:17" ht="25.5">
      <c r="A1095" s="58">
        <v>1071</v>
      </c>
      <c r="B1095" s="59" t="s">
        <v>623</v>
      </c>
      <c r="C1095" s="60" t="s">
        <v>882</v>
      </c>
      <c r="D1095" s="59"/>
      <c r="E1095" s="61" t="s">
        <v>57</v>
      </c>
      <c r="F1095" s="62">
        <v>4</v>
      </c>
      <c r="G1095" s="62"/>
      <c r="H1095" s="62"/>
      <c r="I1095" s="62"/>
      <c r="J1095" s="62"/>
      <c r="K1095" s="62"/>
      <c r="L1095" s="62"/>
      <c r="M1095" s="62"/>
      <c r="N1095" s="62"/>
      <c r="O1095" s="62"/>
      <c r="P1095" s="62"/>
      <c r="Q1095" s="62"/>
    </row>
    <row r="1096" spans="1:17">
      <c r="A1096" s="58">
        <v>1072</v>
      </c>
      <c r="B1096" s="59" t="s">
        <v>623</v>
      </c>
      <c r="C1096" s="60" t="s">
        <v>887</v>
      </c>
      <c r="D1096" s="59"/>
      <c r="E1096" s="61" t="s">
        <v>57</v>
      </c>
      <c r="F1096" s="62">
        <v>6</v>
      </c>
      <c r="G1096" s="62"/>
      <c r="H1096" s="62"/>
      <c r="I1096" s="62"/>
      <c r="J1096" s="62"/>
      <c r="K1096" s="62"/>
      <c r="L1096" s="62"/>
      <c r="M1096" s="62"/>
      <c r="N1096" s="62"/>
      <c r="O1096" s="62"/>
      <c r="P1096" s="62"/>
      <c r="Q1096" s="62"/>
    </row>
    <row r="1097" spans="1:17">
      <c r="A1097" s="58">
        <v>1073</v>
      </c>
      <c r="B1097" s="59" t="s">
        <v>623</v>
      </c>
      <c r="C1097" s="60" t="s">
        <v>890</v>
      </c>
      <c r="D1097" s="59"/>
      <c r="E1097" s="61" t="s">
        <v>57</v>
      </c>
      <c r="F1097" s="62">
        <v>2</v>
      </c>
      <c r="G1097" s="62"/>
      <c r="H1097" s="62"/>
      <c r="I1097" s="62"/>
      <c r="J1097" s="62"/>
      <c r="K1097" s="62"/>
      <c r="L1097" s="62"/>
      <c r="M1097" s="62"/>
      <c r="N1097" s="62"/>
      <c r="O1097" s="62"/>
      <c r="P1097" s="62"/>
      <c r="Q1097" s="62"/>
    </row>
    <row r="1098" spans="1:17">
      <c r="A1098" s="58">
        <v>1074</v>
      </c>
      <c r="B1098" s="59" t="s">
        <v>623</v>
      </c>
      <c r="C1098" s="60" t="s">
        <v>892</v>
      </c>
      <c r="D1098" s="59"/>
      <c r="E1098" s="61" t="s">
        <v>57</v>
      </c>
      <c r="F1098" s="62">
        <v>1</v>
      </c>
      <c r="G1098" s="62"/>
      <c r="H1098" s="62"/>
      <c r="I1098" s="62"/>
      <c r="J1098" s="62"/>
      <c r="K1098" s="62"/>
      <c r="L1098" s="62"/>
      <c r="M1098" s="62"/>
      <c r="N1098" s="62"/>
      <c r="O1098" s="62"/>
      <c r="P1098" s="62"/>
      <c r="Q1098" s="62"/>
    </row>
    <row r="1099" spans="1:17">
      <c r="A1099" s="58">
        <v>1075</v>
      </c>
      <c r="B1099" s="59" t="s">
        <v>623</v>
      </c>
      <c r="C1099" s="60" t="s">
        <v>893</v>
      </c>
      <c r="D1099" s="59"/>
      <c r="E1099" s="61" t="s">
        <v>57</v>
      </c>
      <c r="F1099" s="62">
        <v>1</v>
      </c>
      <c r="G1099" s="62"/>
      <c r="H1099" s="62"/>
      <c r="I1099" s="62"/>
      <c r="J1099" s="62"/>
      <c r="K1099" s="62"/>
      <c r="L1099" s="62"/>
      <c r="M1099" s="62"/>
      <c r="N1099" s="62"/>
      <c r="O1099" s="62"/>
      <c r="P1099" s="62"/>
      <c r="Q1099" s="62"/>
    </row>
    <row r="1100" spans="1:17">
      <c r="A1100" s="58">
        <v>1076</v>
      </c>
      <c r="B1100" s="59" t="s">
        <v>623</v>
      </c>
      <c r="C1100" s="60" t="s">
        <v>894</v>
      </c>
      <c r="D1100" s="59"/>
      <c r="E1100" s="61" t="s">
        <v>57</v>
      </c>
      <c r="F1100" s="62">
        <v>4</v>
      </c>
      <c r="G1100" s="62"/>
      <c r="H1100" s="62"/>
      <c r="I1100" s="62"/>
      <c r="J1100" s="62"/>
      <c r="K1100" s="62"/>
      <c r="L1100" s="62"/>
      <c r="M1100" s="62"/>
      <c r="N1100" s="62"/>
      <c r="O1100" s="62"/>
      <c r="P1100" s="62"/>
      <c r="Q1100" s="62"/>
    </row>
    <row r="1101" spans="1:17">
      <c r="A1101" s="58">
        <v>1077</v>
      </c>
      <c r="B1101" s="59" t="s">
        <v>623</v>
      </c>
      <c r="C1101" s="60" t="s">
        <v>1053</v>
      </c>
      <c r="D1101" s="59"/>
      <c r="E1101" s="61" t="s">
        <v>57</v>
      </c>
      <c r="F1101" s="62">
        <v>6</v>
      </c>
      <c r="G1101" s="62"/>
      <c r="H1101" s="62"/>
      <c r="I1101" s="62"/>
      <c r="J1101" s="62"/>
      <c r="K1101" s="62"/>
      <c r="L1101" s="62"/>
      <c r="M1101" s="62"/>
      <c r="N1101" s="62"/>
      <c r="O1101" s="62"/>
      <c r="P1101" s="62"/>
      <c r="Q1101" s="62"/>
    </row>
    <row r="1102" spans="1:17">
      <c r="A1102" s="58">
        <v>1078</v>
      </c>
      <c r="B1102" s="59" t="s">
        <v>623</v>
      </c>
      <c r="C1102" s="60" t="s">
        <v>1055</v>
      </c>
      <c r="D1102" s="59"/>
      <c r="E1102" s="61" t="s">
        <v>57</v>
      </c>
      <c r="F1102" s="62">
        <v>2</v>
      </c>
      <c r="G1102" s="62"/>
      <c r="H1102" s="62"/>
      <c r="I1102" s="62"/>
      <c r="J1102" s="62"/>
      <c r="K1102" s="62"/>
      <c r="L1102" s="62"/>
      <c r="M1102" s="62"/>
      <c r="N1102" s="62"/>
      <c r="O1102" s="62"/>
      <c r="P1102" s="62"/>
      <c r="Q1102" s="62"/>
    </row>
    <row r="1103" spans="1:17">
      <c r="A1103" s="58">
        <v>1079</v>
      </c>
      <c r="B1103" s="59" t="s">
        <v>623</v>
      </c>
      <c r="C1103" s="60" t="s">
        <v>895</v>
      </c>
      <c r="D1103" s="59"/>
      <c r="E1103" s="61" t="s">
        <v>57</v>
      </c>
      <c r="F1103" s="62">
        <v>4</v>
      </c>
      <c r="G1103" s="62"/>
      <c r="H1103" s="62"/>
      <c r="I1103" s="62"/>
      <c r="J1103" s="62"/>
      <c r="K1103" s="62"/>
      <c r="L1103" s="62"/>
      <c r="M1103" s="62"/>
      <c r="N1103" s="62"/>
      <c r="O1103" s="62"/>
      <c r="P1103" s="62"/>
      <c r="Q1103" s="62"/>
    </row>
    <row r="1104" spans="1:17">
      <c r="A1104" s="58">
        <v>1080</v>
      </c>
      <c r="B1104" s="59" t="s">
        <v>623</v>
      </c>
      <c r="C1104" s="60" t="s">
        <v>897</v>
      </c>
      <c r="D1104" s="59"/>
      <c r="E1104" s="61" t="s">
        <v>57</v>
      </c>
      <c r="F1104" s="62">
        <v>8</v>
      </c>
      <c r="G1104" s="62"/>
      <c r="H1104" s="62"/>
      <c r="I1104" s="62"/>
      <c r="J1104" s="62"/>
      <c r="K1104" s="62"/>
      <c r="L1104" s="62"/>
      <c r="M1104" s="62"/>
      <c r="N1104" s="62"/>
      <c r="O1104" s="62"/>
      <c r="P1104" s="62"/>
      <c r="Q1104" s="62"/>
    </row>
    <row r="1105" spans="1:17">
      <c r="A1105" s="58">
        <v>1081</v>
      </c>
      <c r="B1105" s="59" t="s">
        <v>623</v>
      </c>
      <c r="C1105" s="60" t="s">
        <v>994</v>
      </c>
      <c r="D1105" s="59"/>
      <c r="E1105" s="61" t="s">
        <v>57</v>
      </c>
      <c r="F1105" s="62">
        <v>4</v>
      </c>
      <c r="G1105" s="62"/>
      <c r="H1105" s="62"/>
      <c r="I1105" s="62"/>
      <c r="J1105" s="62"/>
      <c r="K1105" s="62"/>
      <c r="L1105" s="62"/>
      <c r="M1105" s="62"/>
      <c r="N1105" s="62"/>
      <c r="O1105" s="62"/>
      <c r="P1105" s="62"/>
      <c r="Q1105" s="62"/>
    </row>
    <row r="1106" spans="1:17">
      <c r="A1106" s="58">
        <v>1082</v>
      </c>
      <c r="B1106" s="59" t="s">
        <v>623</v>
      </c>
      <c r="C1106" s="60" t="s">
        <v>898</v>
      </c>
      <c r="D1106" s="59"/>
      <c r="E1106" s="61" t="s">
        <v>57</v>
      </c>
      <c r="F1106" s="62">
        <v>28</v>
      </c>
      <c r="G1106" s="62"/>
      <c r="H1106" s="62"/>
      <c r="I1106" s="62"/>
      <c r="J1106" s="62"/>
      <c r="K1106" s="62"/>
      <c r="L1106" s="62"/>
      <c r="M1106" s="62"/>
      <c r="N1106" s="62"/>
      <c r="O1106" s="62"/>
      <c r="P1106" s="62"/>
      <c r="Q1106" s="62"/>
    </row>
    <row r="1107" spans="1:17">
      <c r="A1107" s="58">
        <v>1083</v>
      </c>
      <c r="B1107" s="59" t="s">
        <v>623</v>
      </c>
      <c r="C1107" s="60" t="s">
        <v>900</v>
      </c>
      <c r="D1107" s="59"/>
      <c r="E1107" s="61" t="s">
        <v>57</v>
      </c>
      <c r="F1107" s="62">
        <v>5</v>
      </c>
      <c r="G1107" s="62"/>
      <c r="H1107" s="62"/>
      <c r="I1107" s="62"/>
      <c r="J1107" s="62"/>
      <c r="K1107" s="62"/>
      <c r="L1107" s="62"/>
      <c r="M1107" s="62"/>
      <c r="N1107" s="62"/>
      <c r="O1107" s="62"/>
      <c r="P1107" s="62"/>
      <c r="Q1107" s="62"/>
    </row>
    <row r="1108" spans="1:17">
      <c r="A1108" s="58">
        <v>1084</v>
      </c>
      <c r="B1108" s="59" t="s">
        <v>623</v>
      </c>
      <c r="C1108" s="60" t="s">
        <v>902</v>
      </c>
      <c r="D1108" s="59"/>
      <c r="E1108" s="61" t="s">
        <v>57</v>
      </c>
      <c r="F1108" s="62">
        <v>2</v>
      </c>
      <c r="G1108" s="62"/>
      <c r="H1108" s="62"/>
      <c r="I1108" s="62"/>
      <c r="J1108" s="62"/>
      <c r="K1108" s="62"/>
      <c r="L1108" s="62"/>
      <c r="M1108" s="62"/>
      <c r="N1108" s="62"/>
      <c r="O1108" s="62"/>
      <c r="P1108" s="62"/>
      <c r="Q1108" s="62"/>
    </row>
    <row r="1109" spans="1:17">
      <c r="A1109" s="58">
        <v>1085</v>
      </c>
      <c r="B1109" s="59" t="s">
        <v>623</v>
      </c>
      <c r="C1109" s="60" t="s">
        <v>1101</v>
      </c>
      <c r="D1109" s="59"/>
      <c r="E1109" s="61" t="s">
        <v>57</v>
      </c>
      <c r="F1109" s="62">
        <v>1</v>
      </c>
      <c r="G1109" s="62"/>
      <c r="H1109" s="62"/>
      <c r="I1109" s="62"/>
      <c r="J1109" s="62"/>
      <c r="K1109" s="62"/>
      <c r="L1109" s="62"/>
      <c r="M1109" s="62"/>
      <c r="N1109" s="62"/>
      <c r="O1109" s="62"/>
      <c r="P1109" s="62"/>
      <c r="Q1109" s="62"/>
    </row>
    <row r="1110" spans="1:17">
      <c r="A1110" s="58">
        <v>1086</v>
      </c>
      <c r="B1110" s="59" t="s">
        <v>623</v>
      </c>
      <c r="C1110" s="60" t="s">
        <v>996</v>
      </c>
      <c r="D1110" s="59"/>
      <c r="E1110" s="61" t="s">
        <v>57</v>
      </c>
      <c r="F1110" s="62">
        <v>1</v>
      </c>
      <c r="G1110" s="62"/>
      <c r="H1110" s="62"/>
      <c r="I1110" s="62"/>
      <c r="J1110" s="62"/>
      <c r="K1110" s="62"/>
      <c r="L1110" s="62"/>
      <c r="M1110" s="62"/>
      <c r="N1110" s="62"/>
      <c r="O1110" s="62"/>
      <c r="P1110" s="62"/>
      <c r="Q1110" s="62"/>
    </row>
    <row r="1111" spans="1:17">
      <c r="A1111" s="58">
        <v>1087</v>
      </c>
      <c r="B1111" s="59" t="s">
        <v>623</v>
      </c>
      <c r="C1111" s="60" t="s">
        <v>904</v>
      </c>
      <c r="D1111" s="59"/>
      <c r="E1111" s="61" t="s">
        <v>57</v>
      </c>
      <c r="F1111" s="62">
        <v>6</v>
      </c>
      <c r="G1111" s="62"/>
      <c r="H1111" s="62"/>
      <c r="I1111" s="62"/>
      <c r="J1111" s="62"/>
      <c r="K1111" s="62"/>
      <c r="L1111" s="62"/>
      <c r="M1111" s="62"/>
      <c r="N1111" s="62"/>
      <c r="O1111" s="62"/>
      <c r="P1111" s="62"/>
      <c r="Q1111" s="62"/>
    </row>
    <row r="1112" spans="1:17">
      <c r="A1112" s="58">
        <v>1088</v>
      </c>
      <c r="B1112" s="59" t="s">
        <v>623</v>
      </c>
      <c r="C1112" s="60" t="s">
        <v>1056</v>
      </c>
      <c r="D1112" s="59"/>
      <c r="E1112" s="61" t="s">
        <v>57</v>
      </c>
      <c r="F1112" s="62">
        <v>2</v>
      </c>
      <c r="G1112" s="62"/>
      <c r="H1112" s="62"/>
      <c r="I1112" s="62"/>
      <c r="J1112" s="62"/>
      <c r="K1112" s="62"/>
      <c r="L1112" s="62"/>
      <c r="M1112" s="62"/>
      <c r="N1112" s="62"/>
      <c r="O1112" s="62"/>
      <c r="P1112" s="62"/>
      <c r="Q1112" s="62"/>
    </row>
    <row r="1113" spans="1:17">
      <c r="A1113" s="58">
        <v>1089</v>
      </c>
      <c r="B1113" s="59" t="s">
        <v>623</v>
      </c>
      <c r="C1113" s="60" t="s">
        <v>906</v>
      </c>
      <c r="D1113" s="59"/>
      <c r="E1113" s="61" t="s">
        <v>57</v>
      </c>
      <c r="F1113" s="62">
        <v>2</v>
      </c>
      <c r="G1113" s="62"/>
      <c r="H1113" s="62"/>
      <c r="I1113" s="62"/>
      <c r="J1113" s="62"/>
      <c r="K1113" s="62"/>
      <c r="L1113" s="62"/>
      <c r="M1113" s="62"/>
      <c r="N1113" s="62"/>
      <c r="O1113" s="62"/>
      <c r="P1113" s="62"/>
      <c r="Q1113" s="62"/>
    </row>
    <row r="1114" spans="1:17">
      <c r="A1114" s="58">
        <v>1090</v>
      </c>
      <c r="B1114" s="59" t="s">
        <v>623</v>
      </c>
      <c r="C1114" s="60" t="s">
        <v>907</v>
      </c>
      <c r="D1114" s="59"/>
      <c r="E1114" s="61" t="s">
        <v>57</v>
      </c>
      <c r="F1114" s="62">
        <v>4</v>
      </c>
      <c r="G1114" s="62"/>
      <c r="H1114" s="62"/>
      <c r="I1114" s="62"/>
      <c r="J1114" s="62"/>
      <c r="K1114" s="62"/>
      <c r="L1114" s="62"/>
      <c r="M1114" s="62"/>
      <c r="N1114" s="62"/>
      <c r="O1114" s="62"/>
      <c r="P1114" s="62"/>
      <c r="Q1114" s="62"/>
    </row>
    <row r="1115" spans="1:17">
      <c r="A1115" s="58">
        <v>1091</v>
      </c>
      <c r="B1115" s="59" t="s">
        <v>623</v>
      </c>
      <c r="C1115" s="60" t="s">
        <v>997</v>
      </c>
      <c r="D1115" s="59"/>
      <c r="E1115" s="61" t="s">
        <v>57</v>
      </c>
      <c r="F1115" s="62">
        <v>16</v>
      </c>
      <c r="G1115" s="62"/>
      <c r="H1115" s="62"/>
      <c r="I1115" s="62"/>
      <c r="J1115" s="62"/>
      <c r="K1115" s="62"/>
      <c r="L1115" s="62"/>
      <c r="M1115" s="62"/>
      <c r="N1115" s="62"/>
      <c r="O1115" s="62"/>
      <c r="P1115" s="62"/>
      <c r="Q1115" s="62"/>
    </row>
    <row r="1116" spans="1:17" ht="25.5">
      <c r="A1116" s="58">
        <v>1092</v>
      </c>
      <c r="B1116" s="59" t="s">
        <v>623</v>
      </c>
      <c r="C1116" s="60" t="s">
        <v>910</v>
      </c>
      <c r="D1116" s="59"/>
      <c r="E1116" s="61" t="s">
        <v>57</v>
      </c>
      <c r="F1116" s="62">
        <v>10</v>
      </c>
      <c r="G1116" s="62"/>
      <c r="H1116" s="62"/>
      <c r="I1116" s="62"/>
      <c r="J1116" s="62"/>
      <c r="K1116" s="62"/>
      <c r="L1116" s="62"/>
      <c r="M1116" s="62"/>
      <c r="N1116" s="62"/>
      <c r="O1116" s="62"/>
      <c r="P1116" s="62"/>
      <c r="Q1116" s="62"/>
    </row>
    <row r="1117" spans="1:17" ht="25.5">
      <c r="A1117" s="58">
        <v>1093</v>
      </c>
      <c r="B1117" s="59" t="s">
        <v>623</v>
      </c>
      <c r="C1117" s="60" t="s">
        <v>911</v>
      </c>
      <c r="D1117" s="59"/>
      <c r="E1117" s="61" t="s">
        <v>57</v>
      </c>
      <c r="F1117" s="62">
        <v>8</v>
      </c>
      <c r="G1117" s="62"/>
      <c r="H1117" s="62"/>
      <c r="I1117" s="62"/>
      <c r="J1117" s="62"/>
      <c r="K1117" s="62"/>
      <c r="L1117" s="62"/>
      <c r="M1117" s="62"/>
      <c r="N1117" s="62"/>
      <c r="O1117" s="62"/>
      <c r="P1117" s="62"/>
      <c r="Q1117" s="62"/>
    </row>
    <row r="1118" spans="1:17" ht="25.5">
      <c r="A1118" s="58">
        <v>1094</v>
      </c>
      <c r="B1118" s="59" t="s">
        <v>623</v>
      </c>
      <c r="C1118" s="60" t="s">
        <v>999</v>
      </c>
      <c r="D1118" s="59"/>
      <c r="E1118" s="61" t="s">
        <v>57</v>
      </c>
      <c r="F1118" s="62">
        <v>4</v>
      </c>
      <c r="G1118" s="62"/>
      <c r="H1118" s="62"/>
      <c r="I1118" s="62"/>
      <c r="J1118" s="62"/>
      <c r="K1118" s="62"/>
      <c r="L1118" s="62"/>
      <c r="M1118" s="62"/>
      <c r="N1118" s="62"/>
      <c r="O1118" s="62"/>
      <c r="P1118" s="62"/>
      <c r="Q1118" s="62"/>
    </row>
    <row r="1119" spans="1:17" ht="25.5">
      <c r="A1119" s="58">
        <v>1095</v>
      </c>
      <c r="B1119" s="59" t="s">
        <v>623</v>
      </c>
      <c r="C1119" s="60" t="s">
        <v>1057</v>
      </c>
      <c r="D1119" s="59"/>
      <c r="E1119" s="61" t="s">
        <v>57</v>
      </c>
      <c r="F1119" s="62">
        <v>1</v>
      </c>
      <c r="G1119" s="62"/>
      <c r="H1119" s="62"/>
      <c r="I1119" s="62"/>
      <c r="J1119" s="62"/>
      <c r="K1119" s="62"/>
      <c r="L1119" s="62"/>
      <c r="M1119" s="62"/>
      <c r="N1119" s="62"/>
      <c r="O1119" s="62"/>
      <c r="P1119" s="62"/>
      <c r="Q1119" s="62"/>
    </row>
    <row r="1120" spans="1:17" ht="25.5">
      <c r="A1120" s="58">
        <v>1096</v>
      </c>
      <c r="B1120" s="59" t="s">
        <v>623</v>
      </c>
      <c r="C1120" s="60" t="s">
        <v>1104</v>
      </c>
      <c r="D1120" s="59"/>
      <c r="E1120" s="61" t="s">
        <v>57</v>
      </c>
      <c r="F1120" s="62">
        <v>1</v>
      </c>
      <c r="G1120" s="62"/>
      <c r="H1120" s="62"/>
      <c r="I1120" s="62"/>
      <c r="J1120" s="62"/>
      <c r="K1120" s="62"/>
      <c r="L1120" s="62"/>
      <c r="M1120" s="62"/>
      <c r="N1120" s="62"/>
      <c r="O1120" s="62"/>
      <c r="P1120" s="62"/>
      <c r="Q1120" s="62"/>
    </row>
    <row r="1121" spans="1:17">
      <c r="A1121" s="58">
        <v>1097</v>
      </c>
      <c r="B1121" s="59" t="s">
        <v>623</v>
      </c>
      <c r="C1121" s="60" t="s">
        <v>913</v>
      </c>
      <c r="D1121" s="59"/>
      <c r="E1121" s="61" t="s">
        <v>57</v>
      </c>
      <c r="F1121" s="62">
        <v>1</v>
      </c>
      <c r="G1121" s="62"/>
      <c r="H1121" s="62"/>
      <c r="I1121" s="62"/>
      <c r="J1121" s="62"/>
      <c r="K1121" s="62"/>
      <c r="L1121" s="62"/>
      <c r="M1121" s="62"/>
      <c r="N1121" s="62"/>
      <c r="O1121" s="62"/>
      <c r="P1121" s="62"/>
      <c r="Q1121" s="62"/>
    </row>
    <row r="1122" spans="1:17">
      <c r="A1122" s="58">
        <v>1098</v>
      </c>
      <c r="B1122" s="59" t="s">
        <v>623</v>
      </c>
      <c r="C1122" s="60" t="s">
        <v>914</v>
      </c>
      <c r="D1122" s="59"/>
      <c r="E1122" s="61" t="s">
        <v>57</v>
      </c>
      <c r="F1122" s="62">
        <v>3</v>
      </c>
      <c r="G1122" s="62"/>
      <c r="H1122" s="62"/>
      <c r="I1122" s="62"/>
      <c r="J1122" s="62"/>
      <c r="K1122" s="62"/>
      <c r="L1122" s="62"/>
      <c r="M1122" s="62"/>
      <c r="N1122" s="62"/>
      <c r="O1122" s="62"/>
      <c r="P1122" s="62"/>
      <c r="Q1122" s="62"/>
    </row>
    <row r="1123" spans="1:17">
      <c r="A1123" s="58">
        <v>1099</v>
      </c>
      <c r="B1123" s="59" t="s">
        <v>623</v>
      </c>
      <c r="C1123" s="60" t="s">
        <v>917</v>
      </c>
      <c r="D1123" s="59"/>
      <c r="E1123" s="61" t="s">
        <v>57</v>
      </c>
      <c r="F1123" s="62">
        <v>7</v>
      </c>
      <c r="G1123" s="62"/>
      <c r="H1123" s="62"/>
      <c r="I1123" s="62"/>
      <c r="J1123" s="62"/>
      <c r="K1123" s="62"/>
      <c r="L1123" s="62"/>
      <c r="M1123" s="62"/>
      <c r="N1123" s="62"/>
      <c r="O1123" s="62"/>
      <c r="P1123" s="62"/>
      <c r="Q1123" s="62"/>
    </row>
    <row r="1124" spans="1:17">
      <c r="A1124" s="58">
        <v>1100</v>
      </c>
      <c r="B1124" s="59" t="s">
        <v>623</v>
      </c>
      <c r="C1124" s="60" t="s">
        <v>918</v>
      </c>
      <c r="D1124" s="59"/>
      <c r="E1124" s="61" t="s">
        <v>57</v>
      </c>
      <c r="F1124" s="62">
        <v>40</v>
      </c>
      <c r="G1124" s="62"/>
      <c r="H1124" s="62"/>
      <c r="I1124" s="62"/>
      <c r="J1124" s="62"/>
      <c r="K1124" s="62"/>
      <c r="L1124" s="62"/>
      <c r="M1124" s="62"/>
      <c r="N1124" s="62"/>
      <c r="O1124" s="62"/>
      <c r="P1124" s="62"/>
      <c r="Q1124" s="62"/>
    </row>
    <row r="1125" spans="1:17">
      <c r="A1125" s="58">
        <v>1101</v>
      </c>
      <c r="B1125" s="59" t="s">
        <v>623</v>
      </c>
      <c r="C1125" s="60" t="s">
        <v>919</v>
      </c>
      <c r="D1125" s="59"/>
      <c r="E1125" s="61" t="s">
        <v>57</v>
      </c>
      <c r="F1125" s="62">
        <v>28</v>
      </c>
      <c r="G1125" s="62"/>
      <c r="H1125" s="62"/>
      <c r="I1125" s="62"/>
      <c r="J1125" s="62"/>
      <c r="K1125" s="62"/>
      <c r="L1125" s="62"/>
      <c r="M1125" s="62"/>
      <c r="N1125" s="62"/>
      <c r="O1125" s="62"/>
      <c r="P1125" s="62"/>
      <c r="Q1125" s="62"/>
    </row>
    <row r="1126" spans="1:17">
      <c r="A1126" s="58">
        <v>1102</v>
      </c>
      <c r="B1126" s="59" t="s">
        <v>623</v>
      </c>
      <c r="C1126" s="60" t="s">
        <v>920</v>
      </c>
      <c r="D1126" s="59"/>
      <c r="E1126" s="61" t="s">
        <v>57</v>
      </c>
      <c r="F1126" s="62">
        <v>31</v>
      </c>
      <c r="G1126" s="62"/>
      <c r="H1126" s="62"/>
      <c r="I1126" s="62"/>
      <c r="J1126" s="62"/>
      <c r="K1126" s="62"/>
      <c r="L1126" s="62"/>
      <c r="M1126" s="62"/>
      <c r="N1126" s="62"/>
      <c r="O1126" s="62"/>
      <c r="P1126" s="62"/>
      <c r="Q1126" s="62"/>
    </row>
    <row r="1127" spans="1:17">
      <c r="A1127" s="58">
        <v>1103</v>
      </c>
      <c r="B1127" s="59" t="s">
        <v>623</v>
      </c>
      <c r="C1127" s="60" t="s">
        <v>921</v>
      </c>
      <c r="D1127" s="59"/>
      <c r="E1127" s="61" t="s">
        <v>57</v>
      </c>
      <c r="F1127" s="62">
        <v>17</v>
      </c>
      <c r="G1127" s="62"/>
      <c r="H1127" s="62"/>
      <c r="I1127" s="62"/>
      <c r="J1127" s="62"/>
      <c r="K1127" s="62"/>
      <c r="L1127" s="62"/>
      <c r="M1127" s="62"/>
      <c r="N1127" s="62"/>
      <c r="O1127" s="62"/>
      <c r="P1127" s="62"/>
      <c r="Q1127" s="62"/>
    </row>
    <row r="1128" spans="1:17">
      <c r="A1128" s="58">
        <v>1104</v>
      </c>
      <c r="B1128" s="59" t="s">
        <v>623</v>
      </c>
      <c r="C1128" s="60" t="s">
        <v>1058</v>
      </c>
      <c r="D1128" s="59"/>
      <c r="E1128" s="61" t="s">
        <v>57</v>
      </c>
      <c r="F1128" s="62">
        <v>4</v>
      </c>
      <c r="G1128" s="62"/>
      <c r="H1128" s="62"/>
      <c r="I1128" s="62"/>
      <c r="J1128" s="62"/>
      <c r="K1128" s="62"/>
      <c r="L1128" s="62"/>
      <c r="M1128" s="62"/>
      <c r="N1128" s="62"/>
      <c r="O1128" s="62"/>
      <c r="P1128" s="62"/>
      <c r="Q1128" s="62"/>
    </row>
    <row r="1129" spans="1:17" ht="25.5">
      <c r="A1129" s="58">
        <v>1105</v>
      </c>
      <c r="B1129" s="59" t="s">
        <v>623</v>
      </c>
      <c r="C1129" s="60" t="s">
        <v>1218</v>
      </c>
      <c r="D1129" s="59"/>
      <c r="E1129" s="61" t="s">
        <v>57</v>
      </c>
      <c r="F1129" s="62">
        <v>2</v>
      </c>
      <c r="G1129" s="62"/>
      <c r="H1129" s="62"/>
      <c r="I1129" s="62"/>
      <c r="J1129" s="62"/>
      <c r="K1129" s="62"/>
      <c r="L1129" s="62"/>
      <c r="M1129" s="62"/>
      <c r="N1129" s="62"/>
      <c r="O1129" s="62"/>
      <c r="P1129" s="62"/>
      <c r="Q1129" s="62"/>
    </row>
    <row r="1130" spans="1:17" ht="25.5">
      <c r="A1130" s="58">
        <v>1106</v>
      </c>
      <c r="B1130" s="59" t="s">
        <v>623</v>
      </c>
      <c r="C1130" s="60" t="s">
        <v>1001</v>
      </c>
      <c r="D1130" s="59"/>
      <c r="E1130" s="61" t="s">
        <v>57</v>
      </c>
      <c r="F1130" s="62">
        <v>16</v>
      </c>
      <c r="G1130" s="62"/>
      <c r="H1130" s="62"/>
      <c r="I1130" s="62"/>
      <c r="J1130" s="62"/>
      <c r="K1130" s="62"/>
      <c r="L1130" s="62"/>
      <c r="M1130" s="62"/>
      <c r="N1130" s="62"/>
      <c r="O1130" s="62"/>
      <c r="P1130" s="62"/>
      <c r="Q1130" s="62"/>
    </row>
    <row r="1131" spans="1:17" ht="25.5">
      <c r="A1131" s="58">
        <v>1107</v>
      </c>
      <c r="B1131" s="59" t="s">
        <v>623</v>
      </c>
      <c r="C1131" s="60" t="s">
        <v>924</v>
      </c>
      <c r="D1131" s="59"/>
      <c r="E1131" s="61" t="s">
        <v>56</v>
      </c>
      <c r="F1131" s="62">
        <v>91</v>
      </c>
      <c r="G1131" s="62"/>
      <c r="H1131" s="62"/>
      <c r="I1131" s="62"/>
      <c r="J1131" s="62"/>
      <c r="K1131" s="62"/>
      <c r="L1131" s="62"/>
      <c r="M1131" s="62"/>
      <c r="N1131" s="62"/>
      <c r="O1131" s="62"/>
      <c r="P1131" s="62"/>
      <c r="Q1131" s="62"/>
    </row>
    <row r="1132" spans="1:17" ht="25.5">
      <c r="A1132" s="58">
        <v>1108</v>
      </c>
      <c r="B1132" s="59" t="s">
        <v>623</v>
      </c>
      <c r="C1132" s="60" t="s">
        <v>925</v>
      </c>
      <c r="D1132" s="59"/>
      <c r="E1132" s="61" t="s">
        <v>56</v>
      </c>
      <c r="F1132" s="62">
        <v>42</v>
      </c>
      <c r="G1132" s="62"/>
      <c r="H1132" s="62"/>
      <c r="I1132" s="62"/>
      <c r="J1132" s="62"/>
      <c r="K1132" s="62"/>
      <c r="L1132" s="62"/>
      <c r="M1132" s="62"/>
      <c r="N1132" s="62"/>
      <c r="O1132" s="62"/>
      <c r="P1132" s="62"/>
      <c r="Q1132" s="62"/>
    </row>
    <row r="1133" spans="1:17" ht="25.5">
      <c r="A1133" s="58">
        <v>1109</v>
      </c>
      <c r="B1133" s="59" t="s">
        <v>623</v>
      </c>
      <c r="C1133" s="60" t="s">
        <v>1219</v>
      </c>
      <c r="D1133" s="59"/>
      <c r="E1133" s="61" t="s">
        <v>57</v>
      </c>
      <c r="F1133" s="62">
        <v>2</v>
      </c>
      <c r="G1133" s="62"/>
      <c r="H1133" s="62"/>
      <c r="I1133" s="62"/>
      <c r="J1133" s="62"/>
      <c r="K1133" s="62"/>
      <c r="L1133" s="62"/>
      <c r="M1133" s="62"/>
      <c r="N1133" s="62"/>
      <c r="O1133" s="62"/>
      <c r="P1133" s="62"/>
      <c r="Q1133" s="62"/>
    </row>
    <row r="1134" spans="1:17" ht="25.5">
      <c r="A1134" s="58">
        <v>1110</v>
      </c>
      <c r="B1134" s="59" t="s">
        <v>623</v>
      </c>
      <c r="C1134" s="60" t="s">
        <v>1006</v>
      </c>
      <c r="D1134" s="59"/>
      <c r="E1134" s="61" t="s">
        <v>57</v>
      </c>
      <c r="F1134" s="62">
        <v>2</v>
      </c>
      <c r="G1134" s="62"/>
      <c r="H1134" s="62"/>
      <c r="I1134" s="62"/>
      <c r="J1134" s="62"/>
      <c r="K1134" s="62"/>
      <c r="L1134" s="62"/>
      <c r="M1134" s="62"/>
      <c r="N1134" s="62"/>
      <c r="O1134" s="62"/>
      <c r="P1134" s="62"/>
      <c r="Q1134" s="62"/>
    </row>
    <row r="1135" spans="1:17" ht="25.5">
      <c r="A1135" s="58">
        <v>1111</v>
      </c>
      <c r="B1135" s="59" t="s">
        <v>623</v>
      </c>
      <c r="C1135" s="60" t="s">
        <v>928</v>
      </c>
      <c r="D1135" s="59"/>
      <c r="E1135" s="61" t="s">
        <v>57</v>
      </c>
      <c r="F1135" s="62">
        <v>1</v>
      </c>
      <c r="G1135" s="62"/>
      <c r="H1135" s="62"/>
      <c r="I1135" s="62"/>
      <c r="J1135" s="62"/>
      <c r="K1135" s="62"/>
      <c r="L1135" s="62"/>
      <c r="M1135" s="62"/>
      <c r="N1135" s="62"/>
      <c r="O1135" s="62"/>
      <c r="P1135" s="62"/>
      <c r="Q1135" s="62"/>
    </row>
    <row r="1136" spans="1:17" ht="25.5">
      <c r="A1136" s="58">
        <v>1112</v>
      </c>
      <c r="B1136" s="59" t="s">
        <v>623</v>
      </c>
      <c r="C1136" s="60" t="s">
        <v>1161</v>
      </c>
      <c r="D1136" s="59"/>
      <c r="E1136" s="61" t="s">
        <v>57</v>
      </c>
      <c r="F1136" s="62">
        <v>1</v>
      </c>
      <c r="G1136" s="62"/>
      <c r="H1136" s="62"/>
      <c r="I1136" s="62"/>
      <c r="J1136" s="62"/>
      <c r="K1136" s="62"/>
      <c r="L1136" s="62"/>
      <c r="M1136" s="62"/>
      <c r="N1136" s="62"/>
      <c r="O1136" s="62"/>
      <c r="P1136" s="62"/>
      <c r="Q1136" s="62"/>
    </row>
    <row r="1137" spans="1:17" ht="25.5">
      <c r="A1137" s="58">
        <v>1113</v>
      </c>
      <c r="B1137" s="59" t="s">
        <v>623</v>
      </c>
      <c r="C1137" s="60" t="s">
        <v>1134</v>
      </c>
      <c r="D1137" s="59"/>
      <c r="E1137" s="61" t="s">
        <v>57</v>
      </c>
      <c r="F1137" s="62">
        <v>1</v>
      </c>
      <c r="G1137" s="62"/>
      <c r="H1137" s="62"/>
      <c r="I1137" s="62"/>
      <c r="J1137" s="62"/>
      <c r="K1137" s="62"/>
      <c r="L1137" s="62"/>
      <c r="M1137" s="62"/>
      <c r="N1137" s="62"/>
      <c r="O1137" s="62"/>
      <c r="P1137" s="62"/>
      <c r="Q1137" s="62"/>
    </row>
    <row r="1138" spans="1:17" ht="25.5">
      <c r="A1138" s="58">
        <v>1114</v>
      </c>
      <c r="B1138" s="59" t="s">
        <v>623</v>
      </c>
      <c r="C1138" s="60" t="s">
        <v>1220</v>
      </c>
      <c r="D1138" s="59"/>
      <c r="E1138" s="61" t="s">
        <v>57</v>
      </c>
      <c r="F1138" s="62">
        <v>2</v>
      </c>
      <c r="G1138" s="62"/>
      <c r="H1138" s="62"/>
      <c r="I1138" s="62"/>
      <c r="J1138" s="62"/>
      <c r="K1138" s="62"/>
      <c r="L1138" s="62"/>
      <c r="M1138" s="62"/>
      <c r="N1138" s="62"/>
      <c r="O1138" s="62"/>
      <c r="P1138" s="62"/>
      <c r="Q1138" s="62"/>
    </row>
    <row r="1139" spans="1:17" ht="25.5">
      <c r="A1139" s="58">
        <v>1115</v>
      </c>
      <c r="B1139" s="59" t="s">
        <v>623</v>
      </c>
      <c r="C1139" s="60" t="s">
        <v>1221</v>
      </c>
      <c r="D1139" s="59"/>
      <c r="E1139" s="61" t="s">
        <v>57</v>
      </c>
      <c r="F1139" s="62">
        <v>4</v>
      </c>
      <c r="G1139" s="62"/>
      <c r="H1139" s="62"/>
      <c r="I1139" s="62"/>
      <c r="J1139" s="62"/>
      <c r="K1139" s="62"/>
      <c r="L1139" s="62"/>
      <c r="M1139" s="62"/>
      <c r="N1139" s="62"/>
      <c r="O1139" s="62"/>
      <c r="P1139" s="62"/>
      <c r="Q1139" s="62"/>
    </row>
    <row r="1140" spans="1:17" ht="25.5">
      <c r="A1140" s="58">
        <v>1116</v>
      </c>
      <c r="B1140" s="59" t="s">
        <v>623</v>
      </c>
      <c r="C1140" s="60" t="s">
        <v>1163</v>
      </c>
      <c r="D1140" s="59"/>
      <c r="E1140" s="61" t="s">
        <v>57</v>
      </c>
      <c r="F1140" s="62">
        <v>2</v>
      </c>
      <c r="G1140" s="62"/>
      <c r="H1140" s="62"/>
      <c r="I1140" s="62"/>
      <c r="J1140" s="62"/>
      <c r="K1140" s="62"/>
      <c r="L1140" s="62"/>
      <c r="M1140" s="62"/>
      <c r="N1140" s="62"/>
      <c r="O1140" s="62"/>
      <c r="P1140" s="62"/>
      <c r="Q1140" s="62"/>
    </row>
    <row r="1141" spans="1:17" ht="25.5">
      <c r="A1141" s="58">
        <v>1117</v>
      </c>
      <c r="B1141" s="59" t="s">
        <v>623</v>
      </c>
      <c r="C1141" s="60" t="s">
        <v>1065</v>
      </c>
      <c r="D1141" s="59"/>
      <c r="E1141" s="61" t="s">
        <v>57</v>
      </c>
      <c r="F1141" s="62">
        <v>2</v>
      </c>
      <c r="G1141" s="62"/>
      <c r="H1141" s="62"/>
      <c r="I1141" s="62"/>
      <c r="J1141" s="62"/>
      <c r="K1141" s="62"/>
      <c r="L1141" s="62"/>
      <c r="M1141" s="62"/>
      <c r="N1141" s="62"/>
      <c r="O1141" s="62"/>
      <c r="P1141" s="62"/>
      <c r="Q1141" s="62"/>
    </row>
    <row r="1142" spans="1:17" ht="25.5">
      <c r="A1142" s="58">
        <v>1118</v>
      </c>
      <c r="B1142" s="59" t="s">
        <v>623</v>
      </c>
      <c r="C1142" s="60" t="s">
        <v>1010</v>
      </c>
      <c r="D1142" s="59"/>
      <c r="E1142" s="61" t="s">
        <v>57</v>
      </c>
      <c r="F1142" s="62">
        <v>2</v>
      </c>
      <c r="G1142" s="62"/>
      <c r="H1142" s="62"/>
      <c r="I1142" s="62"/>
      <c r="J1142" s="62"/>
      <c r="K1142" s="62"/>
      <c r="L1142" s="62"/>
      <c r="M1142" s="62"/>
      <c r="N1142" s="62"/>
      <c r="O1142" s="62"/>
      <c r="P1142" s="62"/>
      <c r="Q1142" s="62"/>
    </row>
    <row r="1143" spans="1:17" ht="25.5">
      <c r="A1143" s="58">
        <v>1119</v>
      </c>
      <c r="B1143" s="59" t="s">
        <v>623</v>
      </c>
      <c r="C1143" s="60" t="s">
        <v>1222</v>
      </c>
      <c r="D1143" s="59"/>
      <c r="E1143" s="61" t="s">
        <v>57</v>
      </c>
      <c r="F1143" s="62">
        <v>2</v>
      </c>
      <c r="G1143" s="62"/>
      <c r="H1143" s="62"/>
      <c r="I1143" s="62"/>
      <c r="J1143" s="62"/>
      <c r="K1143" s="62"/>
      <c r="L1143" s="62"/>
      <c r="M1143" s="62"/>
      <c r="N1143" s="62"/>
      <c r="O1143" s="62"/>
      <c r="P1143" s="62"/>
      <c r="Q1143" s="62"/>
    </row>
    <row r="1144" spans="1:17" ht="25.5">
      <c r="A1144" s="58">
        <v>1120</v>
      </c>
      <c r="B1144" s="59" t="s">
        <v>623</v>
      </c>
      <c r="C1144" s="60" t="s">
        <v>934</v>
      </c>
      <c r="D1144" s="59"/>
      <c r="E1144" s="61" t="s">
        <v>57</v>
      </c>
      <c r="F1144" s="62">
        <v>16</v>
      </c>
      <c r="G1144" s="62"/>
      <c r="H1144" s="62"/>
      <c r="I1144" s="62"/>
      <c r="J1144" s="62"/>
      <c r="K1144" s="62"/>
      <c r="L1144" s="62"/>
      <c r="M1144" s="62"/>
      <c r="N1144" s="62"/>
      <c r="O1144" s="62"/>
      <c r="P1144" s="62"/>
      <c r="Q1144" s="62"/>
    </row>
    <row r="1145" spans="1:17" ht="25.5">
      <c r="A1145" s="58">
        <v>1121</v>
      </c>
      <c r="B1145" s="59" t="s">
        <v>623</v>
      </c>
      <c r="C1145" s="60" t="s">
        <v>933</v>
      </c>
      <c r="D1145" s="59"/>
      <c r="E1145" s="61" t="s">
        <v>57</v>
      </c>
      <c r="F1145" s="62">
        <v>6</v>
      </c>
      <c r="G1145" s="62"/>
      <c r="H1145" s="62"/>
      <c r="I1145" s="62"/>
      <c r="J1145" s="62"/>
      <c r="K1145" s="62"/>
      <c r="L1145" s="62"/>
      <c r="M1145" s="62"/>
      <c r="N1145" s="62"/>
      <c r="O1145" s="62"/>
      <c r="P1145" s="62"/>
      <c r="Q1145" s="62"/>
    </row>
    <row r="1146" spans="1:17" ht="25.5">
      <c r="A1146" s="58">
        <v>1122</v>
      </c>
      <c r="B1146" s="59" t="s">
        <v>623</v>
      </c>
      <c r="C1146" s="60" t="s">
        <v>1223</v>
      </c>
      <c r="D1146" s="59"/>
      <c r="E1146" s="61" t="s">
        <v>57</v>
      </c>
      <c r="F1146" s="62">
        <v>2</v>
      </c>
      <c r="G1146" s="62"/>
      <c r="H1146" s="62"/>
      <c r="I1146" s="62"/>
      <c r="J1146" s="62"/>
      <c r="K1146" s="62"/>
      <c r="L1146" s="62"/>
      <c r="M1146" s="62"/>
      <c r="N1146" s="62"/>
      <c r="O1146" s="62"/>
      <c r="P1146" s="62"/>
      <c r="Q1146" s="62"/>
    </row>
    <row r="1147" spans="1:17" ht="25.5">
      <c r="A1147" s="58">
        <v>1123</v>
      </c>
      <c r="B1147" s="59" t="s">
        <v>623</v>
      </c>
      <c r="C1147" s="60" t="s">
        <v>1166</v>
      </c>
      <c r="D1147" s="59"/>
      <c r="E1147" s="61" t="s">
        <v>57</v>
      </c>
      <c r="F1147" s="62">
        <v>2</v>
      </c>
      <c r="G1147" s="62"/>
      <c r="H1147" s="62"/>
      <c r="I1147" s="62"/>
      <c r="J1147" s="62"/>
      <c r="K1147" s="62"/>
      <c r="L1147" s="62"/>
      <c r="M1147" s="62"/>
      <c r="N1147" s="62"/>
      <c r="O1147" s="62"/>
      <c r="P1147" s="62"/>
      <c r="Q1147" s="62"/>
    </row>
    <row r="1148" spans="1:17" ht="25.5">
      <c r="A1148" s="58">
        <v>1124</v>
      </c>
      <c r="B1148" s="59" t="s">
        <v>623</v>
      </c>
      <c r="C1148" s="60" t="s">
        <v>1224</v>
      </c>
      <c r="D1148" s="59"/>
      <c r="E1148" s="61" t="s">
        <v>57</v>
      </c>
      <c r="F1148" s="62">
        <v>2</v>
      </c>
      <c r="G1148" s="62"/>
      <c r="H1148" s="62"/>
      <c r="I1148" s="62"/>
      <c r="J1148" s="62"/>
      <c r="K1148" s="62"/>
      <c r="L1148" s="62"/>
      <c r="M1148" s="62"/>
      <c r="N1148" s="62"/>
      <c r="O1148" s="62"/>
      <c r="P1148" s="62"/>
      <c r="Q1148" s="62"/>
    </row>
    <row r="1149" spans="1:17" ht="25.5">
      <c r="A1149" s="58">
        <v>1125</v>
      </c>
      <c r="B1149" s="59" t="s">
        <v>623</v>
      </c>
      <c r="C1149" s="60" t="s">
        <v>937</v>
      </c>
      <c r="D1149" s="59"/>
      <c r="E1149" s="61" t="s">
        <v>57</v>
      </c>
      <c r="F1149" s="62">
        <v>1</v>
      </c>
      <c r="G1149" s="62"/>
      <c r="H1149" s="62"/>
      <c r="I1149" s="62"/>
      <c r="J1149" s="62"/>
      <c r="K1149" s="62"/>
      <c r="L1149" s="62"/>
      <c r="M1149" s="62"/>
      <c r="N1149" s="62"/>
      <c r="O1149" s="62"/>
      <c r="P1149" s="62"/>
      <c r="Q1149" s="62"/>
    </row>
    <row r="1150" spans="1:17" ht="25.5">
      <c r="A1150" s="58">
        <v>1126</v>
      </c>
      <c r="B1150" s="59" t="s">
        <v>623</v>
      </c>
      <c r="C1150" s="60" t="s">
        <v>1225</v>
      </c>
      <c r="D1150" s="59"/>
      <c r="E1150" s="61" t="s">
        <v>57</v>
      </c>
      <c r="F1150" s="62">
        <v>3</v>
      </c>
      <c r="G1150" s="62"/>
      <c r="H1150" s="62"/>
      <c r="I1150" s="62"/>
      <c r="J1150" s="62"/>
      <c r="K1150" s="62"/>
      <c r="L1150" s="62"/>
      <c r="M1150" s="62"/>
      <c r="N1150" s="62"/>
      <c r="O1150" s="62"/>
      <c r="P1150" s="62"/>
      <c r="Q1150" s="62"/>
    </row>
    <row r="1151" spans="1:17" ht="25.5">
      <c r="A1151" s="58">
        <v>1127</v>
      </c>
      <c r="B1151" s="59" t="s">
        <v>623</v>
      </c>
      <c r="C1151" s="60" t="s">
        <v>1020</v>
      </c>
      <c r="D1151" s="59"/>
      <c r="E1151" s="61" t="s">
        <v>57</v>
      </c>
      <c r="F1151" s="62">
        <v>4</v>
      </c>
      <c r="G1151" s="62"/>
      <c r="H1151" s="62"/>
      <c r="I1151" s="62"/>
      <c r="J1151" s="62"/>
      <c r="K1151" s="62"/>
      <c r="L1151" s="62"/>
      <c r="M1151" s="62"/>
      <c r="N1151" s="62"/>
      <c r="O1151" s="62"/>
      <c r="P1151" s="62"/>
      <c r="Q1151" s="62"/>
    </row>
    <row r="1152" spans="1:17" ht="25.5">
      <c r="A1152" s="58">
        <v>1128</v>
      </c>
      <c r="B1152" s="59" t="s">
        <v>623</v>
      </c>
      <c r="C1152" s="60" t="s">
        <v>1017</v>
      </c>
      <c r="D1152" s="59"/>
      <c r="E1152" s="61" t="s">
        <v>57</v>
      </c>
      <c r="F1152" s="62">
        <v>2</v>
      </c>
      <c r="G1152" s="62"/>
      <c r="H1152" s="62"/>
      <c r="I1152" s="62"/>
      <c r="J1152" s="62"/>
      <c r="K1152" s="62"/>
      <c r="L1152" s="62"/>
      <c r="M1152" s="62"/>
      <c r="N1152" s="62"/>
      <c r="O1152" s="62"/>
      <c r="P1152" s="62"/>
      <c r="Q1152" s="62"/>
    </row>
    <row r="1153" spans="1:17" ht="25.5">
      <c r="A1153" s="58">
        <v>1129</v>
      </c>
      <c r="B1153" s="59" t="s">
        <v>623</v>
      </c>
      <c r="C1153" s="60" t="s">
        <v>942</v>
      </c>
      <c r="D1153" s="59"/>
      <c r="E1153" s="61" t="s">
        <v>57</v>
      </c>
      <c r="F1153" s="62">
        <v>1</v>
      </c>
      <c r="G1153" s="62"/>
      <c r="H1153" s="62"/>
      <c r="I1153" s="62"/>
      <c r="J1153" s="62"/>
      <c r="K1153" s="62"/>
      <c r="L1153" s="62"/>
      <c r="M1153" s="62"/>
      <c r="N1153" s="62"/>
      <c r="O1153" s="62"/>
      <c r="P1153" s="62"/>
      <c r="Q1153" s="62"/>
    </row>
    <row r="1154" spans="1:17" ht="25.5">
      <c r="A1154" s="58">
        <v>1130</v>
      </c>
      <c r="B1154" s="59" t="s">
        <v>623</v>
      </c>
      <c r="C1154" s="60" t="s">
        <v>1172</v>
      </c>
      <c r="D1154" s="59"/>
      <c r="E1154" s="61" t="s">
        <v>57</v>
      </c>
      <c r="F1154" s="62">
        <v>2</v>
      </c>
      <c r="G1154" s="62"/>
      <c r="H1154" s="62"/>
      <c r="I1154" s="62"/>
      <c r="J1154" s="62"/>
      <c r="K1154" s="62"/>
      <c r="L1154" s="62"/>
      <c r="M1154" s="62"/>
      <c r="N1154" s="62"/>
      <c r="O1154" s="62"/>
      <c r="P1154" s="62"/>
      <c r="Q1154" s="62"/>
    </row>
    <row r="1155" spans="1:17" ht="25.5">
      <c r="A1155" s="58">
        <v>1131</v>
      </c>
      <c r="B1155" s="59" t="s">
        <v>623</v>
      </c>
      <c r="C1155" s="60" t="s">
        <v>1018</v>
      </c>
      <c r="D1155" s="59"/>
      <c r="E1155" s="61" t="s">
        <v>57</v>
      </c>
      <c r="F1155" s="62">
        <v>1</v>
      </c>
      <c r="G1155" s="62"/>
      <c r="H1155" s="62"/>
      <c r="I1155" s="62"/>
      <c r="J1155" s="62"/>
      <c r="K1155" s="62"/>
      <c r="L1155" s="62"/>
      <c r="M1155" s="62"/>
      <c r="N1155" s="62"/>
      <c r="O1155" s="62"/>
      <c r="P1155" s="62"/>
      <c r="Q1155" s="62"/>
    </row>
    <row r="1156" spans="1:17" ht="25.5">
      <c r="A1156" s="58">
        <v>1132</v>
      </c>
      <c r="B1156" s="59" t="s">
        <v>623</v>
      </c>
      <c r="C1156" s="60" t="s">
        <v>1022</v>
      </c>
      <c r="D1156" s="59"/>
      <c r="E1156" s="61" t="s">
        <v>57</v>
      </c>
      <c r="F1156" s="62">
        <v>1</v>
      </c>
      <c r="G1156" s="62"/>
      <c r="H1156" s="62"/>
      <c r="I1156" s="62"/>
      <c r="J1156" s="62"/>
      <c r="K1156" s="62"/>
      <c r="L1156" s="62"/>
      <c r="M1156" s="62"/>
      <c r="N1156" s="62"/>
      <c r="O1156" s="62"/>
      <c r="P1156" s="62"/>
      <c r="Q1156" s="62"/>
    </row>
    <row r="1157" spans="1:17" ht="25.5">
      <c r="A1157" s="58">
        <v>1133</v>
      </c>
      <c r="B1157" s="59" t="s">
        <v>623</v>
      </c>
      <c r="C1157" s="60" t="s">
        <v>945</v>
      </c>
      <c r="D1157" s="59"/>
      <c r="E1157" s="61" t="s">
        <v>57</v>
      </c>
      <c r="F1157" s="62">
        <v>2</v>
      </c>
      <c r="G1157" s="62"/>
      <c r="H1157" s="62"/>
      <c r="I1157" s="62"/>
      <c r="J1157" s="62"/>
      <c r="K1157" s="62"/>
      <c r="L1157" s="62"/>
      <c r="M1157" s="62"/>
      <c r="N1157" s="62"/>
      <c r="O1157" s="62"/>
      <c r="P1157" s="62"/>
      <c r="Q1157" s="62"/>
    </row>
    <row r="1158" spans="1:17" ht="25.5">
      <c r="A1158" s="58">
        <v>1134</v>
      </c>
      <c r="B1158" s="59" t="s">
        <v>623</v>
      </c>
      <c r="C1158" s="60" t="s">
        <v>1226</v>
      </c>
      <c r="D1158" s="59"/>
      <c r="E1158" s="61" t="s">
        <v>57</v>
      </c>
      <c r="F1158" s="62">
        <v>1</v>
      </c>
      <c r="G1158" s="62"/>
      <c r="H1158" s="62"/>
      <c r="I1158" s="62"/>
      <c r="J1158" s="62"/>
      <c r="K1158" s="62"/>
      <c r="L1158" s="62"/>
      <c r="M1158" s="62"/>
      <c r="N1158" s="62"/>
      <c r="O1158" s="62"/>
      <c r="P1158" s="62"/>
      <c r="Q1158" s="62"/>
    </row>
    <row r="1159" spans="1:17" ht="25.5">
      <c r="A1159" s="58">
        <v>1135</v>
      </c>
      <c r="B1159" s="59" t="s">
        <v>623</v>
      </c>
      <c r="C1159" s="60" t="s">
        <v>1227</v>
      </c>
      <c r="D1159" s="59"/>
      <c r="E1159" s="61" t="s">
        <v>57</v>
      </c>
      <c r="F1159" s="62">
        <v>1</v>
      </c>
      <c r="G1159" s="62"/>
      <c r="H1159" s="62"/>
      <c r="I1159" s="62"/>
      <c r="J1159" s="62"/>
      <c r="K1159" s="62"/>
      <c r="L1159" s="62"/>
      <c r="M1159" s="62"/>
      <c r="N1159" s="62"/>
      <c r="O1159" s="62"/>
      <c r="P1159" s="62"/>
      <c r="Q1159" s="62"/>
    </row>
    <row r="1160" spans="1:17" ht="25.5">
      <c r="A1160" s="58">
        <v>1136</v>
      </c>
      <c r="B1160" s="59" t="s">
        <v>623</v>
      </c>
      <c r="C1160" s="60" t="s">
        <v>1228</v>
      </c>
      <c r="D1160" s="59"/>
      <c r="E1160" s="61" t="s">
        <v>57</v>
      </c>
      <c r="F1160" s="62">
        <v>1</v>
      </c>
      <c r="G1160" s="62"/>
      <c r="H1160" s="62"/>
      <c r="I1160" s="62"/>
      <c r="J1160" s="62"/>
      <c r="K1160" s="62"/>
      <c r="L1160" s="62"/>
      <c r="M1160" s="62"/>
      <c r="N1160" s="62"/>
      <c r="O1160" s="62"/>
      <c r="P1160" s="62"/>
      <c r="Q1160" s="62"/>
    </row>
    <row r="1161" spans="1:17" ht="25.5">
      <c r="A1161" s="58">
        <v>1137</v>
      </c>
      <c r="B1161" s="59" t="s">
        <v>623</v>
      </c>
      <c r="C1161" s="60" t="s">
        <v>1229</v>
      </c>
      <c r="D1161" s="59"/>
      <c r="E1161" s="61" t="s">
        <v>57</v>
      </c>
      <c r="F1161" s="62">
        <v>1</v>
      </c>
      <c r="G1161" s="62"/>
      <c r="H1161" s="62"/>
      <c r="I1161" s="62"/>
      <c r="J1161" s="62"/>
      <c r="K1161" s="62"/>
      <c r="L1161" s="62"/>
      <c r="M1161" s="62"/>
      <c r="N1161" s="62"/>
      <c r="O1161" s="62"/>
      <c r="P1161" s="62"/>
      <c r="Q1161" s="62"/>
    </row>
    <row r="1162" spans="1:17" ht="25.5">
      <c r="A1162" s="58">
        <v>1138</v>
      </c>
      <c r="B1162" s="59" t="s">
        <v>623</v>
      </c>
      <c r="C1162" s="60" t="s">
        <v>1230</v>
      </c>
      <c r="D1162" s="59"/>
      <c r="E1162" s="61" t="s">
        <v>57</v>
      </c>
      <c r="F1162" s="62">
        <v>1</v>
      </c>
      <c r="G1162" s="62"/>
      <c r="H1162" s="62"/>
      <c r="I1162" s="62"/>
      <c r="J1162" s="62"/>
      <c r="K1162" s="62"/>
      <c r="L1162" s="62"/>
      <c r="M1162" s="62"/>
      <c r="N1162" s="62"/>
      <c r="O1162" s="62"/>
      <c r="P1162" s="62"/>
      <c r="Q1162" s="62"/>
    </row>
    <row r="1163" spans="1:17" ht="25.5">
      <c r="A1163" s="58">
        <v>1139</v>
      </c>
      <c r="B1163" s="59" t="s">
        <v>623</v>
      </c>
      <c r="C1163" s="60" t="s">
        <v>1231</v>
      </c>
      <c r="D1163" s="59"/>
      <c r="E1163" s="61" t="s">
        <v>57</v>
      </c>
      <c r="F1163" s="62">
        <v>1</v>
      </c>
      <c r="G1163" s="62"/>
      <c r="H1163" s="62"/>
      <c r="I1163" s="62"/>
      <c r="J1163" s="62"/>
      <c r="K1163" s="62"/>
      <c r="L1163" s="62"/>
      <c r="M1163" s="62"/>
      <c r="N1163" s="62"/>
      <c r="O1163" s="62"/>
      <c r="P1163" s="62"/>
      <c r="Q1163" s="62"/>
    </row>
    <row r="1164" spans="1:17" ht="25.5">
      <c r="A1164" s="58">
        <v>1140</v>
      </c>
      <c r="B1164" s="59" t="s">
        <v>623</v>
      </c>
      <c r="C1164" s="60" t="s">
        <v>1232</v>
      </c>
      <c r="D1164" s="59"/>
      <c r="E1164" s="61" t="s">
        <v>57</v>
      </c>
      <c r="F1164" s="62">
        <v>1</v>
      </c>
      <c r="G1164" s="62"/>
      <c r="H1164" s="62"/>
      <c r="I1164" s="62"/>
      <c r="J1164" s="62"/>
      <c r="K1164" s="62"/>
      <c r="L1164" s="62"/>
      <c r="M1164" s="62"/>
      <c r="N1164" s="62"/>
      <c r="O1164" s="62"/>
      <c r="P1164" s="62"/>
      <c r="Q1164" s="62"/>
    </row>
    <row r="1165" spans="1:17" ht="25.5">
      <c r="A1165" s="58">
        <v>1141</v>
      </c>
      <c r="B1165" s="59" t="s">
        <v>623</v>
      </c>
      <c r="C1165" s="60" t="s">
        <v>1178</v>
      </c>
      <c r="D1165" s="59"/>
      <c r="E1165" s="61" t="s">
        <v>57</v>
      </c>
      <c r="F1165" s="62">
        <v>2</v>
      </c>
      <c r="G1165" s="62"/>
      <c r="H1165" s="62"/>
      <c r="I1165" s="62"/>
      <c r="J1165" s="62"/>
      <c r="K1165" s="62"/>
      <c r="L1165" s="62"/>
      <c r="M1165" s="62"/>
      <c r="N1165" s="62"/>
      <c r="O1165" s="62"/>
      <c r="P1165" s="62"/>
      <c r="Q1165" s="62"/>
    </row>
    <row r="1166" spans="1:17" ht="25.5">
      <c r="A1166" s="58">
        <v>1142</v>
      </c>
      <c r="B1166" s="59" t="s">
        <v>623</v>
      </c>
      <c r="C1166" s="60" t="s">
        <v>953</v>
      </c>
      <c r="D1166" s="59"/>
      <c r="E1166" s="61" t="s">
        <v>57</v>
      </c>
      <c r="F1166" s="62">
        <v>1</v>
      </c>
      <c r="G1166" s="62"/>
      <c r="H1166" s="62"/>
      <c r="I1166" s="62"/>
      <c r="J1166" s="62"/>
      <c r="K1166" s="62"/>
      <c r="L1166" s="62"/>
      <c r="M1166" s="62"/>
      <c r="N1166" s="62"/>
      <c r="O1166" s="62"/>
      <c r="P1166" s="62"/>
      <c r="Q1166" s="62"/>
    </row>
    <row r="1167" spans="1:17" ht="25.5">
      <c r="A1167" s="58">
        <v>1143</v>
      </c>
      <c r="B1167" s="59" t="s">
        <v>623</v>
      </c>
      <c r="C1167" s="60" t="s">
        <v>955</v>
      </c>
      <c r="D1167" s="59"/>
      <c r="E1167" s="61" t="s">
        <v>57</v>
      </c>
      <c r="F1167" s="62">
        <v>1</v>
      </c>
      <c r="G1167" s="62"/>
      <c r="H1167" s="62"/>
      <c r="I1167" s="62"/>
      <c r="J1167" s="62"/>
      <c r="K1167" s="62"/>
      <c r="L1167" s="62"/>
      <c r="M1167" s="62"/>
      <c r="N1167" s="62"/>
      <c r="O1167" s="62"/>
      <c r="P1167" s="62"/>
      <c r="Q1167" s="62"/>
    </row>
    <row r="1168" spans="1:17" ht="25.5">
      <c r="A1168" s="58">
        <v>1144</v>
      </c>
      <c r="B1168" s="59" t="s">
        <v>623</v>
      </c>
      <c r="C1168" s="60" t="s">
        <v>1233</v>
      </c>
      <c r="D1168" s="59"/>
      <c r="E1168" s="61" t="s">
        <v>57</v>
      </c>
      <c r="F1168" s="62">
        <v>1</v>
      </c>
      <c r="G1168" s="62"/>
      <c r="H1168" s="62"/>
      <c r="I1168" s="62"/>
      <c r="J1168" s="62"/>
      <c r="K1168" s="62"/>
      <c r="L1168" s="62"/>
      <c r="M1168" s="62"/>
      <c r="N1168" s="62"/>
      <c r="O1168" s="62"/>
      <c r="P1168" s="62"/>
      <c r="Q1168" s="62"/>
    </row>
    <row r="1169" spans="1:17" ht="25.5">
      <c r="A1169" s="58">
        <v>1145</v>
      </c>
      <c r="B1169" s="59" t="s">
        <v>623</v>
      </c>
      <c r="C1169" s="60" t="s">
        <v>1234</v>
      </c>
      <c r="D1169" s="59"/>
      <c r="E1169" s="61" t="s">
        <v>57</v>
      </c>
      <c r="F1169" s="62">
        <v>1</v>
      </c>
      <c r="G1169" s="62"/>
      <c r="H1169" s="62"/>
      <c r="I1169" s="62"/>
      <c r="J1169" s="62"/>
      <c r="K1169" s="62"/>
      <c r="L1169" s="62"/>
      <c r="M1169" s="62"/>
      <c r="N1169" s="62"/>
      <c r="O1169" s="62"/>
      <c r="P1169" s="62"/>
      <c r="Q1169" s="62"/>
    </row>
    <row r="1170" spans="1:17" ht="25.5">
      <c r="A1170" s="58">
        <v>1146</v>
      </c>
      <c r="B1170" s="59" t="s">
        <v>623</v>
      </c>
      <c r="C1170" s="60" t="s">
        <v>1149</v>
      </c>
      <c r="D1170" s="59"/>
      <c r="E1170" s="61" t="s">
        <v>57</v>
      </c>
      <c r="F1170" s="62">
        <v>1</v>
      </c>
      <c r="G1170" s="62"/>
      <c r="H1170" s="62"/>
      <c r="I1170" s="62"/>
      <c r="J1170" s="62"/>
      <c r="K1170" s="62"/>
      <c r="L1170" s="62"/>
      <c r="M1170" s="62"/>
      <c r="N1170" s="62"/>
      <c r="O1170" s="62"/>
      <c r="P1170" s="62"/>
      <c r="Q1170" s="62"/>
    </row>
    <row r="1171" spans="1:17" ht="25.5">
      <c r="A1171" s="58">
        <v>1147</v>
      </c>
      <c r="B1171" s="59" t="s">
        <v>623</v>
      </c>
      <c r="C1171" s="60" t="s">
        <v>1035</v>
      </c>
      <c r="D1171" s="59"/>
      <c r="E1171" s="61" t="s">
        <v>57</v>
      </c>
      <c r="F1171" s="62">
        <v>3</v>
      </c>
      <c r="G1171" s="62"/>
      <c r="H1171" s="62"/>
      <c r="I1171" s="62"/>
      <c r="J1171" s="62"/>
      <c r="K1171" s="62"/>
      <c r="L1171" s="62"/>
      <c r="M1171" s="62"/>
      <c r="N1171" s="62"/>
      <c r="O1171" s="62"/>
      <c r="P1171" s="62"/>
      <c r="Q1171" s="62"/>
    </row>
    <row r="1172" spans="1:17" ht="25.5">
      <c r="A1172" s="58">
        <v>1148</v>
      </c>
      <c r="B1172" s="59" t="s">
        <v>623</v>
      </c>
      <c r="C1172" s="60" t="s">
        <v>1235</v>
      </c>
      <c r="D1172" s="59"/>
      <c r="E1172" s="61" t="s">
        <v>57</v>
      </c>
      <c r="F1172" s="62">
        <v>1</v>
      </c>
      <c r="G1172" s="62"/>
      <c r="H1172" s="62"/>
      <c r="I1172" s="62"/>
      <c r="J1172" s="62"/>
      <c r="K1172" s="62"/>
      <c r="L1172" s="62"/>
      <c r="M1172" s="62"/>
      <c r="N1172" s="62"/>
      <c r="O1172" s="62"/>
      <c r="P1172" s="62"/>
      <c r="Q1172" s="62"/>
    </row>
    <row r="1173" spans="1:17" ht="25.5">
      <c r="A1173" s="58">
        <v>1149</v>
      </c>
      <c r="B1173" s="59" t="s">
        <v>623</v>
      </c>
      <c r="C1173" s="60" t="s">
        <v>1236</v>
      </c>
      <c r="D1173" s="59"/>
      <c r="E1173" s="61" t="s">
        <v>57</v>
      </c>
      <c r="F1173" s="62">
        <v>1</v>
      </c>
      <c r="G1173" s="62"/>
      <c r="H1173" s="62"/>
      <c r="I1173" s="62"/>
      <c r="J1173" s="62"/>
      <c r="K1173" s="62"/>
      <c r="L1173" s="62"/>
      <c r="M1173" s="62"/>
      <c r="N1173" s="62"/>
      <c r="O1173" s="62"/>
      <c r="P1173" s="62"/>
      <c r="Q1173" s="62"/>
    </row>
    <row r="1174" spans="1:17" ht="25.5">
      <c r="A1174" s="58">
        <v>1150</v>
      </c>
      <c r="B1174" s="59" t="s">
        <v>623</v>
      </c>
      <c r="C1174" s="60" t="s">
        <v>1150</v>
      </c>
      <c r="D1174" s="59"/>
      <c r="E1174" s="61" t="s">
        <v>57</v>
      </c>
      <c r="F1174" s="62">
        <v>1</v>
      </c>
      <c r="G1174" s="62"/>
      <c r="H1174" s="62"/>
      <c r="I1174" s="62"/>
      <c r="J1174" s="62"/>
      <c r="K1174" s="62"/>
      <c r="L1174" s="62"/>
      <c r="M1174" s="62"/>
      <c r="N1174" s="62"/>
      <c r="O1174" s="62"/>
      <c r="P1174" s="62"/>
      <c r="Q1174" s="62"/>
    </row>
    <row r="1175" spans="1:17" ht="25.5">
      <c r="A1175" s="58">
        <v>1151</v>
      </c>
      <c r="B1175" s="59" t="s">
        <v>623</v>
      </c>
      <c r="C1175" s="60" t="s">
        <v>1237</v>
      </c>
      <c r="D1175" s="59"/>
      <c r="E1175" s="61" t="s">
        <v>57</v>
      </c>
      <c r="F1175" s="62">
        <v>1</v>
      </c>
      <c r="G1175" s="62"/>
      <c r="H1175" s="62"/>
      <c r="I1175" s="62"/>
      <c r="J1175" s="62"/>
      <c r="K1175" s="62"/>
      <c r="L1175" s="62"/>
      <c r="M1175" s="62"/>
      <c r="N1175" s="62"/>
      <c r="O1175" s="62"/>
      <c r="P1175" s="62"/>
      <c r="Q1175" s="62"/>
    </row>
    <row r="1176" spans="1:17" ht="25.5">
      <c r="A1176" s="58">
        <v>1152</v>
      </c>
      <c r="B1176" s="59" t="s">
        <v>623</v>
      </c>
      <c r="C1176" s="60" t="s">
        <v>962</v>
      </c>
      <c r="D1176" s="59"/>
      <c r="E1176" s="61" t="s">
        <v>57</v>
      </c>
      <c r="F1176" s="62">
        <v>1</v>
      </c>
      <c r="G1176" s="62"/>
      <c r="H1176" s="62"/>
      <c r="I1176" s="62"/>
      <c r="J1176" s="62"/>
      <c r="K1176" s="62"/>
      <c r="L1176" s="62"/>
      <c r="M1176" s="62"/>
      <c r="N1176" s="62"/>
      <c r="O1176" s="62"/>
      <c r="P1176" s="62"/>
      <c r="Q1176" s="62"/>
    </row>
    <row r="1177" spans="1:17" ht="25.5">
      <c r="A1177" s="58">
        <v>1153</v>
      </c>
      <c r="B1177" s="59" t="s">
        <v>623</v>
      </c>
      <c r="C1177" s="60" t="s">
        <v>1181</v>
      </c>
      <c r="D1177" s="59"/>
      <c r="E1177" s="61" t="s">
        <v>57</v>
      </c>
      <c r="F1177" s="62">
        <v>2</v>
      </c>
      <c r="G1177" s="62"/>
      <c r="H1177" s="62"/>
      <c r="I1177" s="62"/>
      <c r="J1177" s="62"/>
      <c r="K1177" s="62"/>
      <c r="L1177" s="62"/>
      <c r="M1177" s="62"/>
      <c r="N1177" s="62"/>
      <c r="O1177" s="62"/>
      <c r="P1177" s="62"/>
      <c r="Q1177" s="62"/>
    </row>
    <row r="1178" spans="1:17" ht="25.5">
      <c r="A1178" s="58">
        <v>1154</v>
      </c>
      <c r="B1178" s="59" t="s">
        <v>623</v>
      </c>
      <c r="C1178" s="60" t="s">
        <v>1238</v>
      </c>
      <c r="D1178" s="59"/>
      <c r="E1178" s="61" t="s">
        <v>57</v>
      </c>
      <c r="F1178" s="62">
        <v>1</v>
      </c>
      <c r="G1178" s="62"/>
      <c r="H1178" s="62"/>
      <c r="I1178" s="62"/>
      <c r="J1178" s="62"/>
      <c r="K1178" s="62"/>
      <c r="L1178" s="62"/>
      <c r="M1178" s="62"/>
      <c r="N1178" s="62"/>
      <c r="O1178" s="62"/>
      <c r="P1178" s="62"/>
      <c r="Q1178" s="62"/>
    </row>
    <row r="1179" spans="1:17" ht="25.5">
      <c r="A1179" s="58">
        <v>1155</v>
      </c>
      <c r="B1179" s="59" t="s">
        <v>623</v>
      </c>
      <c r="C1179" s="60" t="s">
        <v>1037</v>
      </c>
      <c r="D1179" s="59"/>
      <c r="E1179" s="61" t="s">
        <v>57</v>
      </c>
      <c r="F1179" s="62">
        <v>1</v>
      </c>
      <c r="G1179" s="62"/>
      <c r="H1179" s="62"/>
      <c r="I1179" s="62"/>
      <c r="J1179" s="62"/>
      <c r="K1179" s="62"/>
      <c r="L1179" s="62"/>
      <c r="M1179" s="62"/>
      <c r="N1179" s="62"/>
      <c r="O1179" s="62"/>
      <c r="P1179" s="62"/>
      <c r="Q1179" s="62"/>
    </row>
    <row r="1180" spans="1:17" ht="25.5">
      <c r="A1180" s="58">
        <v>1156</v>
      </c>
      <c r="B1180" s="59" t="s">
        <v>623</v>
      </c>
      <c r="C1180" s="60" t="s">
        <v>1039</v>
      </c>
      <c r="D1180" s="59"/>
      <c r="E1180" s="61" t="s">
        <v>57</v>
      </c>
      <c r="F1180" s="62">
        <v>4</v>
      </c>
      <c r="G1180" s="62"/>
      <c r="H1180" s="62"/>
      <c r="I1180" s="62"/>
      <c r="J1180" s="62"/>
      <c r="K1180" s="62"/>
      <c r="L1180" s="62"/>
      <c r="M1180" s="62"/>
      <c r="N1180" s="62"/>
      <c r="O1180" s="62"/>
      <c r="P1180" s="62"/>
      <c r="Q1180" s="62"/>
    </row>
    <row r="1181" spans="1:17">
      <c r="A1181" s="58">
        <v>1157</v>
      </c>
      <c r="B1181" s="59" t="s">
        <v>623</v>
      </c>
      <c r="C1181" s="60" t="s">
        <v>971</v>
      </c>
      <c r="D1181" s="59"/>
      <c r="E1181" s="61" t="s">
        <v>55</v>
      </c>
      <c r="F1181" s="62">
        <v>16</v>
      </c>
      <c r="G1181" s="62"/>
      <c r="H1181" s="62"/>
      <c r="I1181" s="62"/>
      <c r="J1181" s="62"/>
      <c r="K1181" s="62"/>
      <c r="L1181" s="62"/>
      <c r="M1181" s="62"/>
      <c r="N1181" s="62"/>
      <c r="O1181" s="62"/>
      <c r="P1181" s="62"/>
      <c r="Q1181" s="62"/>
    </row>
    <row r="1182" spans="1:17">
      <c r="A1182" s="58">
        <v>1158</v>
      </c>
      <c r="B1182" s="59" t="s">
        <v>623</v>
      </c>
      <c r="C1182" s="60" t="s">
        <v>973</v>
      </c>
      <c r="D1182" s="59"/>
      <c r="E1182" s="61" t="s">
        <v>55</v>
      </c>
      <c r="F1182" s="62">
        <v>5</v>
      </c>
      <c r="G1182" s="62"/>
      <c r="H1182" s="62"/>
      <c r="I1182" s="62"/>
      <c r="J1182" s="62"/>
      <c r="K1182" s="62"/>
      <c r="L1182" s="62"/>
      <c r="M1182" s="62"/>
      <c r="N1182" s="62"/>
      <c r="O1182" s="62"/>
      <c r="P1182" s="62"/>
      <c r="Q1182" s="62"/>
    </row>
    <row r="1183" spans="1:17">
      <c r="A1183" s="58">
        <v>1159</v>
      </c>
      <c r="B1183" s="59" t="s">
        <v>623</v>
      </c>
      <c r="C1183" s="60" t="s">
        <v>1182</v>
      </c>
      <c r="D1183" s="59"/>
      <c r="E1183" s="61" t="s">
        <v>55</v>
      </c>
      <c r="F1183" s="62">
        <v>1</v>
      </c>
      <c r="G1183" s="62"/>
      <c r="H1183" s="62"/>
      <c r="I1183" s="62"/>
      <c r="J1183" s="62"/>
      <c r="K1183" s="62"/>
      <c r="L1183" s="62"/>
      <c r="M1183" s="62"/>
      <c r="N1183" s="62"/>
      <c r="O1183" s="62"/>
      <c r="P1183" s="62"/>
      <c r="Q1183" s="62"/>
    </row>
    <row r="1184" spans="1:17">
      <c r="A1184" s="58">
        <v>1160</v>
      </c>
      <c r="B1184" s="59" t="s">
        <v>623</v>
      </c>
      <c r="C1184" s="60" t="s">
        <v>1183</v>
      </c>
      <c r="D1184" s="59"/>
      <c r="E1184" s="61" t="s">
        <v>55</v>
      </c>
      <c r="F1184" s="62">
        <v>12</v>
      </c>
      <c r="G1184" s="62"/>
      <c r="H1184" s="62"/>
      <c r="I1184" s="62"/>
      <c r="J1184" s="62"/>
      <c r="K1184" s="62"/>
      <c r="L1184" s="62"/>
      <c r="M1184" s="62"/>
      <c r="N1184" s="62"/>
      <c r="O1184" s="62"/>
      <c r="P1184" s="62"/>
      <c r="Q1184" s="62"/>
    </row>
    <row r="1185" spans="1:17">
      <c r="A1185" s="58">
        <v>1161</v>
      </c>
      <c r="B1185" s="59" t="s">
        <v>623</v>
      </c>
      <c r="C1185" s="60" t="s">
        <v>1154</v>
      </c>
      <c r="D1185" s="59"/>
      <c r="E1185" s="61" t="s">
        <v>55</v>
      </c>
      <c r="F1185" s="62">
        <v>2</v>
      </c>
      <c r="G1185" s="62"/>
      <c r="H1185" s="62"/>
      <c r="I1185" s="62"/>
      <c r="J1185" s="62"/>
      <c r="K1185" s="62"/>
      <c r="L1185" s="62"/>
      <c r="M1185" s="62"/>
      <c r="N1185" s="62"/>
      <c r="O1185" s="62"/>
      <c r="P1185" s="62"/>
      <c r="Q1185" s="62"/>
    </row>
    <row r="1186" spans="1:17">
      <c r="A1186" s="58">
        <v>1162</v>
      </c>
      <c r="B1186" s="59" t="s">
        <v>623</v>
      </c>
      <c r="C1186" s="60" t="s">
        <v>1239</v>
      </c>
      <c r="D1186" s="59"/>
      <c r="E1186" s="61" t="s">
        <v>55</v>
      </c>
      <c r="F1186" s="62">
        <v>2</v>
      </c>
      <c r="G1186" s="62"/>
      <c r="H1186" s="62"/>
      <c r="I1186" s="62"/>
      <c r="J1186" s="62"/>
      <c r="K1186" s="62"/>
      <c r="L1186" s="62"/>
      <c r="M1186" s="62"/>
      <c r="N1186" s="62"/>
      <c r="O1186" s="62"/>
      <c r="P1186" s="62"/>
      <c r="Q1186" s="62"/>
    </row>
    <row r="1187" spans="1:17">
      <c r="A1187" s="58">
        <v>1163</v>
      </c>
      <c r="B1187" s="59" t="s">
        <v>623</v>
      </c>
      <c r="C1187" s="60" t="s">
        <v>1042</v>
      </c>
      <c r="D1187" s="59"/>
      <c r="E1187" s="61" t="s">
        <v>55</v>
      </c>
      <c r="F1187" s="62">
        <v>6</v>
      </c>
      <c r="G1187" s="62"/>
      <c r="H1187" s="62"/>
      <c r="I1187" s="62"/>
      <c r="J1187" s="62"/>
      <c r="K1187" s="62"/>
      <c r="L1187" s="62"/>
      <c r="M1187" s="62"/>
      <c r="N1187" s="62"/>
      <c r="O1187" s="62"/>
      <c r="P1187" s="62"/>
      <c r="Q1187" s="62"/>
    </row>
    <row r="1188" spans="1:17">
      <c r="A1188" s="58">
        <v>1164</v>
      </c>
      <c r="B1188" s="59" t="s">
        <v>623</v>
      </c>
      <c r="C1188" s="60" t="s">
        <v>975</v>
      </c>
      <c r="D1188" s="59"/>
      <c r="E1188" s="61" t="s">
        <v>55</v>
      </c>
      <c r="F1188" s="62">
        <v>27</v>
      </c>
      <c r="G1188" s="62"/>
      <c r="H1188" s="62"/>
      <c r="I1188" s="62"/>
      <c r="J1188" s="62"/>
      <c r="K1188" s="62"/>
      <c r="L1188" s="62"/>
      <c r="M1188" s="62"/>
      <c r="N1188" s="62"/>
      <c r="O1188" s="62"/>
      <c r="P1188" s="62"/>
      <c r="Q1188" s="62"/>
    </row>
    <row r="1189" spans="1:17">
      <c r="A1189" s="58">
        <v>1165</v>
      </c>
      <c r="B1189" s="59" t="s">
        <v>623</v>
      </c>
      <c r="C1189" s="60" t="s">
        <v>1043</v>
      </c>
      <c r="D1189" s="59"/>
      <c r="E1189" s="61" t="s">
        <v>55</v>
      </c>
      <c r="F1189" s="62">
        <v>56</v>
      </c>
      <c r="G1189" s="62"/>
      <c r="H1189" s="62"/>
      <c r="I1189" s="62"/>
      <c r="J1189" s="62"/>
      <c r="K1189" s="62"/>
      <c r="L1189" s="62"/>
      <c r="M1189" s="62"/>
      <c r="N1189" s="62"/>
      <c r="O1189" s="62"/>
      <c r="P1189" s="62"/>
      <c r="Q1189" s="62"/>
    </row>
    <row r="1190" spans="1:17">
      <c r="A1190" s="58">
        <v>1166</v>
      </c>
      <c r="B1190" s="59" t="s">
        <v>623</v>
      </c>
      <c r="C1190" s="60" t="s">
        <v>1041</v>
      </c>
      <c r="D1190" s="59"/>
      <c r="E1190" s="61" t="s">
        <v>55</v>
      </c>
      <c r="F1190" s="62">
        <v>2</v>
      </c>
      <c r="G1190" s="62"/>
      <c r="H1190" s="62"/>
      <c r="I1190" s="62"/>
      <c r="J1190" s="62"/>
      <c r="K1190" s="62"/>
      <c r="L1190" s="62"/>
      <c r="M1190" s="62"/>
      <c r="N1190" s="62"/>
      <c r="O1190" s="62"/>
      <c r="P1190" s="62"/>
      <c r="Q1190" s="62"/>
    </row>
    <row r="1191" spans="1:17">
      <c r="A1191" s="58">
        <v>1167</v>
      </c>
      <c r="B1191" s="59" t="s">
        <v>623</v>
      </c>
      <c r="C1191" s="60" t="s">
        <v>978</v>
      </c>
      <c r="D1191" s="59"/>
      <c r="E1191" s="61" t="s">
        <v>55</v>
      </c>
      <c r="F1191" s="62">
        <v>1</v>
      </c>
      <c r="G1191" s="62"/>
      <c r="H1191" s="62"/>
      <c r="I1191" s="62"/>
      <c r="J1191" s="62"/>
      <c r="K1191" s="62"/>
      <c r="L1191" s="62"/>
      <c r="M1191" s="62"/>
      <c r="N1191" s="62"/>
      <c r="O1191" s="62"/>
      <c r="P1191" s="62"/>
      <c r="Q1191" s="62"/>
    </row>
    <row r="1192" spans="1:17">
      <c r="A1192" s="58">
        <v>1168</v>
      </c>
      <c r="B1192" s="59" t="s">
        <v>623</v>
      </c>
      <c r="C1192" s="60" t="s">
        <v>979</v>
      </c>
      <c r="D1192" s="59"/>
      <c r="E1192" s="61" t="s">
        <v>55</v>
      </c>
      <c r="F1192" s="62">
        <v>5</v>
      </c>
      <c r="G1192" s="62"/>
      <c r="H1192" s="62"/>
      <c r="I1192" s="62"/>
      <c r="J1192" s="62"/>
      <c r="K1192" s="62"/>
      <c r="L1192" s="62"/>
      <c r="M1192" s="62"/>
      <c r="N1192" s="62"/>
      <c r="O1192" s="62"/>
      <c r="P1192" s="62"/>
      <c r="Q1192" s="62"/>
    </row>
    <row r="1193" spans="1:17">
      <c r="A1193" s="58">
        <v>1169</v>
      </c>
      <c r="B1193" s="59" t="s">
        <v>623</v>
      </c>
      <c r="C1193" s="60" t="s">
        <v>1184</v>
      </c>
      <c r="D1193" s="59"/>
      <c r="E1193" s="61" t="s">
        <v>55</v>
      </c>
      <c r="F1193" s="62">
        <v>3</v>
      </c>
      <c r="G1193" s="62"/>
      <c r="H1193" s="62"/>
      <c r="I1193" s="62"/>
      <c r="J1193" s="62"/>
      <c r="K1193" s="62"/>
      <c r="L1193" s="62"/>
      <c r="M1193" s="62"/>
      <c r="N1193" s="62"/>
      <c r="O1193" s="62"/>
      <c r="P1193" s="62"/>
      <c r="Q1193" s="62"/>
    </row>
    <row r="1194" spans="1:17">
      <c r="A1194" s="58">
        <v>1170</v>
      </c>
      <c r="B1194" s="59" t="s">
        <v>623</v>
      </c>
      <c r="C1194" s="60" t="s">
        <v>1185</v>
      </c>
      <c r="D1194" s="59"/>
      <c r="E1194" s="61" t="s">
        <v>55</v>
      </c>
      <c r="F1194" s="62">
        <v>2</v>
      </c>
      <c r="G1194" s="62"/>
      <c r="H1194" s="62"/>
      <c r="I1194" s="62"/>
      <c r="J1194" s="62"/>
      <c r="K1194" s="62"/>
      <c r="L1194" s="62"/>
      <c r="M1194" s="62"/>
      <c r="N1194" s="62"/>
      <c r="O1194" s="62"/>
      <c r="P1194" s="62"/>
      <c r="Q1194" s="62"/>
    </row>
    <row r="1195" spans="1:17">
      <c r="A1195" s="58">
        <v>1171</v>
      </c>
      <c r="B1195" s="59" t="s">
        <v>623</v>
      </c>
      <c r="C1195" s="60" t="s">
        <v>981</v>
      </c>
      <c r="D1195" s="59"/>
      <c r="E1195" s="61" t="s">
        <v>55</v>
      </c>
      <c r="F1195" s="62">
        <v>2</v>
      </c>
      <c r="G1195" s="62"/>
      <c r="H1195" s="62"/>
      <c r="I1195" s="62"/>
      <c r="J1195" s="62"/>
      <c r="K1195" s="62"/>
      <c r="L1195" s="62"/>
      <c r="M1195" s="62"/>
      <c r="N1195" s="62"/>
      <c r="O1195" s="62"/>
      <c r="P1195" s="62"/>
      <c r="Q1195" s="62"/>
    </row>
    <row r="1196" spans="1:17">
      <c r="A1196" s="58">
        <v>1172</v>
      </c>
      <c r="B1196" s="59" t="s">
        <v>623</v>
      </c>
      <c r="C1196" s="60" t="s">
        <v>1090</v>
      </c>
      <c r="D1196" s="59"/>
      <c r="E1196" s="61" t="s">
        <v>55</v>
      </c>
      <c r="F1196" s="62">
        <v>8</v>
      </c>
      <c r="G1196" s="62"/>
      <c r="H1196" s="62"/>
      <c r="I1196" s="62"/>
      <c r="J1196" s="62"/>
      <c r="K1196" s="62"/>
      <c r="L1196" s="62"/>
      <c r="M1196" s="62"/>
      <c r="N1196" s="62"/>
      <c r="O1196" s="62"/>
      <c r="P1196" s="62"/>
      <c r="Q1196" s="62"/>
    </row>
    <row r="1197" spans="1:17">
      <c r="A1197" s="58" t="s">
        <v>28</v>
      </c>
      <c r="B1197" s="59"/>
      <c r="C1197" s="60" t="s">
        <v>28</v>
      </c>
      <c r="D1197" s="59"/>
      <c r="E1197" s="61"/>
      <c r="F1197" s="62">
        <v>0</v>
      </c>
      <c r="G1197" s="62"/>
      <c r="H1197" s="62"/>
      <c r="I1197" s="62"/>
      <c r="J1197" s="62"/>
      <c r="K1197" s="62"/>
      <c r="L1197" s="62"/>
      <c r="M1197" s="62"/>
      <c r="N1197" s="62"/>
      <c r="O1197" s="62"/>
      <c r="P1197" s="62"/>
      <c r="Q1197" s="62"/>
    </row>
    <row r="1198" spans="1:17">
      <c r="A1198" s="58" t="s">
        <v>28</v>
      </c>
      <c r="B1198" s="59"/>
      <c r="C1198" s="72" t="s">
        <v>1240</v>
      </c>
      <c r="D1198" s="59"/>
      <c r="E1198" s="61"/>
      <c r="F1198" s="62">
        <v>0</v>
      </c>
      <c r="G1198" s="62"/>
      <c r="H1198" s="62"/>
      <c r="I1198" s="62"/>
      <c r="J1198" s="62"/>
      <c r="K1198" s="62"/>
      <c r="L1198" s="62"/>
      <c r="M1198" s="62"/>
      <c r="N1198" s="62"/>
      <c r="O1198" s="62"/>
      <c r="P1198" s="62"/>
      <c r="Q1198" s="62"/>
    </row>
    <row r="1199" spans="1:17" ht="38.25">
      <c r="A1199" s="58">
        <v>1173</v>
      </c>
      <c r="B1199" s="59" t="s">
        <v>623</v>
      </c>
      <c r="C1199" s="60" t="s">
        <v>1241</v>
      </c>
      <c r="D1199" s="59"/>
      <c r="E1199" s="61" t="s">
        <v>59</v>
      </c>
      <c r="F1199" s="62">
        <v>1</v>
      </c>
      <c r="G1199" s="62"/>
      <c r="H1199" s="62"/>
      <c r="I1199" s="62"/>
      <c r="J1199" s="62"/>
      <c r="K1199" s="62"/>
      <c r="L1199" s="62"/>
      <c r="M1199" s="62"/>
      <c r="N1199" s="62"/>
      <c r="O1199" s="62"/>
      <c r="P1199" s="62"/>
      <c r="Q1199" s="62"/>
    </row>
    <row r="1200" spans="1:17">
      <c r="A1200" s="58">
        <v>1174</v>
      </c>
      <c r="B1200" s="59" t="s">
        <v>623</v>
      </c>
      <c r="C1200" s="60" t="s">
        <v>1242</v>
      </c>
      <c r="D1200" s="59"/>
      <c r="E1200" s="61" t="s">
        <v>57</v>
      </c>
      <c r="F1200" s="62">
        <v>55</v>
      </c>
      <c r="G1200" s="62"/>
      <c r="H1200" s="62"/>
      <c r="I1200" s="62"/>
      <c r="J1200" s="62"/>
      <c r="K1200" s="62"/>
      <c r="L1200" s="62"/>
      <c r="M1200" s="62"/>
      <c r="N1200" s="62"/>
      <c r="O1200" s="62"/>
      <c r="P1200" s="62"/>
      <c r="Q1200" s="62"/>
    </row>
    <row r="1201" spans="1:17">
      <c r="A1201" s="58">
        <v>1175</v>
      </c>
      <c r="B1201" s="59" t="s">
        <v>623</v>
      </c>
      <c r="C1201" s="60" t="s">
        <v>1243</v>
      </c>
      <c r="D1201" s="59"/>
      <c r="E1201" s="61" t="s">
        <v>57</v>
      </c>
      <c r="F1201" s="62">
        <v>12</v>
      </c>
      <c r="G1201" s="62"/>
      <c r="H1201" s="62"/>
      <c r="I1201" s="62"/>
      <c r="J1201" s="62"/>
      <c r="K1201" s="62"/>
      <c r="L1201" s="62"/>
      <c r="M1201" s="62"/>
      <c r="N1201" s="62"/>
      <c r="O1201" s="62"/>
      <c r="P1201" s="62"/>
      <c r="Q1201" s="62"/>
    </row>
    <row r="1202" spans="1:17">
      <c r="A1202" s="58">
        <v>1176</v>
      </c>
      <c r="B1202" s="59" t="s">
        <v>623</v>
      </c>
      <c r="C1202" s="60" t="s">
        <v>1050</v>
      </c>
      <c r="D1202" s="59"/>
      <c r="E1202" s="61" t="s">
        <v>57</v>
      </c>
      <c r="F1202" s="62">
        <v>1</v>
      </c>
      <c r="G1202" s="62"/>
      <c r="H1202" s="62"/>
      <c r="I1202" s="62"/>
      <c r="J1202" s="62"/>
      <c r="K1202" s="62"/>
      <c r="L1202" s="62"/>
      <c r="M1202" s="62"/>
      <c r="N1202" s="62"/>
      <c r="O1202" s="62"/>
      <c r="P1202" s="62"/>
      <c r="Q1202" s="62"/>
    </row>
    <row r="1203" spans="1:17">
      <c r="A1203" s="58">
        <v>1177</v>
      </c>
      <c r="B1203" s="59" t="s">
        <v>623</v>
      </c>
      <c r="C1203" s="60" t="s">
        <v>1244</v>
      </c>
      <c r="D1203" s="59"/>
      <c r="E1203" s="61" t="s">
        <v>57</v>
      </c>
      <c r="F1203" s="62">
        <v>3</v>
      </c>
      <c r="G1203" s="62"/>
      <c r="H1203" s="62"/>
      <c r="I1203" s="62"/>
      <c r="J1203" s="62"/>
      <c r="K1203" s="62"/>
      <c r="L1203" s="62"/>
      <c r="M1203" s="62"/>
      <c r="N1203" s="62"/>
      <c r="O1203" s="62"/>
      <c r="P1203" s="62"/>
      <c r="Q1203" s="62"/>
    </row>
    <row r="1204" spans="1:17">
      <c r="A1204" s="58">
        <v>1178</v>
      </c>
      <c r="B1204" s="59" t="s">
        <v>623</v>
      </c>
      <c r="C1204" s="60" t="s">
        <v>1245</v>
      </c>
      <c r="D1204" s="59"/>
      <c r="E1204" s="61" t="s">
        <v>57</v>
      </c>
      <c r="F1204" s="62">
        <v>1</v>
      </c>
      <c r="G1204" s="62"/>
      <c r="H1204" s="62"/>
      <c r="I1204" s="62"/>
      <c r="J1204" s="62"/>
      <c r="K1204" s="62"/>
      <c r="L1204" s="62"/>
      <c r="M1204" s="62"/>
      <c r="N1204" s="62"/>
      <c r="O1204" s="62"/>
      <c r="P1204" s="62"/>
      <c r="Q1204" s="62"/>
    </row>
    <row r="1205" spans="1:17">
      <c r="A1205" s="58">
        <v>1179</v>
      </c>
      <c r="B1205" s="59" t="s">
        <v>623</v>
      </c>
      <c r="C1205" s="60" t="s">
        <v>1246</v>
      </c>
      <c r="D1205" s="59"/>
      <c r="E1205" s="61" t="s">
        <v>57</v>
      </c>
      <c r="F1205" s="62">
        <v>7</v>
      </c>
      <c r="G1205" s="62"/>
      <c r="H1205" s="62"/>
      <c r="I1205" s="62"/>
      <c r="J1205" s="62"/>
      <c r="K1205" s="62"/>
      <c r="L1205" s="62"/>
      <c r="M1205" s="62"/>
      <c r="N1205" s="62"/>
      <c r="O1205" s="62"/>
      <c r="P1205" s="62"/>
      <c r="Q1205" s="62"/>
    </row>
    <row r="1206" spans="1:17">
      <c r="A1206" s="58">
        <v>1180</v>
      </c>
      <c r="B1206" s="59" t="s">
        <v>623</v>
      </c>
      <c r="C1206" s="60" t="s">
        <v>1247</v>
      </c>
      <c r="D1206" s="59"/>
      <c r="E1206" s="61" t="s">
        <v>57</v>
      </c>
      <c r="F1206" s="62">
        <v>1</v>
      </c>
      <c r="G1206" s="62"/>
      <c r="H1206" s="62"/>
      <c r="I1206" s="62"/>
      <c r="J1206" s="62"/>
      <c r="K1206" s="62"/>
      <c r="L1206" s="62"/>
      <c r="M1206" s="62"/>
      <c r="N1206" s="62"/>
      <c r="O1206" s="62"/>
      <c r="P1206" s="62"/>
      <c r="Q1206" s="62"/>
    </row>
    <row r="1207" spans="1:17">
      <c r="A1207" s="58">
        <v>1181</v>
      </c>
      <c r="B1207" s="59" t="s">
        <v>623</v>
      </c>
      <c r="C1207" s="60" t="s">
        <v>1248</v>
      </c>
      <c r="D1207" s="59"/>
      <c r="E1207" s="61" t="s">
        <v>57</v>
      </c>
      <c r="F1207" s="62">
        <v>78</v>
      </c>
      <c r="G1207" s="62"/>
      <c r="H1207" s="62"/>
      <c r="I1207" s="62"/>
      <c r="J1207" s="62"/>
      <c r="K1207" s="62"/>
      <c r="L1207" s="62"/>
      <c r="M1207" s="62"/>
      <c r="N1207" s="62"/>
      <c r="O1207" s="62"/>
      <c r="P1207" s="62"/>
      <c r="Q1207" s="62"/>
    </row>
    <row r="1208" spans="1:17">
      <c r="A1208" s="58">
        <v>1182</v>
      </c>
      <c r="B1208" s="59" t="s">
        <v>623</v>
      </c>
      <c r="C1208" s="60" t="s">
        <v>872</v>
      </c>
      <c r="D1208" s="59"/>
      <c r="E1208" s="61" t="s">
        <v>57</v>
      </c>
      <c r="F1208" s="62">
        <v>5</v>
      </c>
      <c r="G1208" s="62"/>
      <c r="H1208" s="62"/>
      <c r="I1208" s="62"/>
      <c r="J1208" s="62"/>
      <c r="K1208" s="62"/>
      <c r="L1208" s="62"/>
      <c r="M1208" s="62"/>
      <c r="N1208" s="62"/>
      <c r="O1208" s="62"/>
      <c r="P1208" s="62"/>
      <c r="Q1208" s="62"/>
    </row>
    <row r="1209" spans="1:17">
      <c r="A1209" s="58">
        <v>1183</v>
      </c>
      <c r="B1209" s="59" t="s">
        <v>623</v>
      </c>
      <c r="C1209" s="60" t="s">
        <v>875</v>
      </c>
      <c r="D1209" s="59"/>
      <c r="E1209" s="61" t="s">
        <v>57</v>
      </c>
      <c r="F1209" s="62">
        <v>10</v>
      </c>
      <c r="G1209" s="62"/>
      <c r="H1209" s="62"/>
      <c r="I1209" s="62"/>
      <c r="J1209" s="62"/>
      <c r="K1209" s="62"/>
      <c r="L1209" s="62"/>
      <c r="M1209" s="62"/>
      <c r="N1209" s="62"/>
      <c r="O1209" s="62"/>
      <c r="P1209" s="62"/>
      <c r="Q1209" s="62"/>
    </row>
    <row r="1210" spans="1:17">
      <c r="A1210" s="58">
        <v>1184</v>
      </c>
      <c r="B1210" s="59" t="s">
        <v>623</v>
      </c>
      <c r="C1210" s="60" t="s">
        <v>992</v>
      </c>
      <c r="D1210" s="59"/>
      <c r="E1210" s="61" t="s">
        <v>57</v>
      </c>
      <c r="F1210" s="62">
        <v>2</v>
      </c>
      <c r="G1210" s="62"/>
      <c r="H1210" s="62"/>
      <c r="I1210" s="62"/>
      <c r="J1210" s="62"/>
      <c r="K1210" s="62"/>
      <c r="L1210" s="62"/>
      <c r="M1210" s="62"/>
      <c r="N1210" s="62"/>
      <c r="O1210" s="62"/>
      <c r="P1210" s="62"/>
      <c r="Q1210" s="62"/>
    </row>
    <row r="1211" spans="1:17">
      <c r="A1211" s="58">
        <v>1185</v>
      </c>
      <c r="B1211" s="59" t="s">
        <v>623</v>
      </c>
      <c r="C1211" s="60" t="s">
        <v>878</v>
      </c>
      <c r="D1211" s="59"/>
      <c r="E1211" s="61" t="s">
        <v>57</v>
      </c>
      <c r="F1211" s="62">
        <v>6</v>
      </c>
      <c r="G1211" s="62"/>
      <c r="H1211" s="62"/>
      <c r="I1211" s="62"/>
      <c r="J1211" s="62"/>
      <c r="K1211" s="62"/>
      <c r="L1211" s="62"/>
      <c r="M1211" s="62"/>
      <c r="N1211" s="62"/>
      <c r="O1211" s="62"/>
      <c r="P1211" s="62"/>
      <c r="Q1211" s="62"/>
    </row>
    <row r="1212" spans="1:17" ht="25.5">
      <c r="A1212" s="58">
        <v>1186</v>
      </c>
      <c r="B1212" s="59" t="s">
        <v>623</v>
      </c>
      <c r="C1212" s="60" t="s">
        <v>882</v>
      </c>
      <c r="D1212" s="59"/>
      <c r="E1212" s="61" t="s">
        <v>57</v>
      </c>
      <c r="F1212" s="62">
        <v>2</v>
      </c>
      <c r="G1212" s="62"/>
      <c r="H1212" s="62"/>
      <c r="I1212" s="62"/>
      <c r="J1212" s="62"/>
      <c r="K1212" s="62"/>
      <c r="L1212" s="62"/>
      <c r="M1212" s="62"/>
      <c r="N1212" s="62"/>
      <c r="O1212" s="62"/>
      <c r="P1212" s="62"/>
      <c r="Q1212" s="62"/>
    </row>
    <row r="1213" spans="1:17">
      <c r="A1213" s="58">
        <v>1187</v>
      </c>
      <c r="B1213" s="59" t="s">
        <v>623</v>
      </c>
      <c r="C1213" s="60" t="s">
        <v>1249</v>
      </c>
      <c r="D1213" s="59"/>
      <c r="E1213" s="61" t="s">
        <v>57</v>
      </c>
      <c r="F1213" s="62">
        <v>5</v>
      </c>
      <c r="G1213" s="62"/>
      <c r="H1213" s="62"/>
      <c r="I1213" s="62"/>
      <c r="J1213" s="62"/>
      <c r="K1213" s="62"/>
      <c r="L1213" s="62"/>
      <c r="M1213" s="62"/>
      <c r="N1213" s="62"/>
      <c r="O1213" s="62"/>
      <c r="P1213" s="62"/>
      <c r="Q1213" s="62"/>
    </row>
    <row r="1214" spans="1:17">
      <c r="A1214" s="58">
        <v>1188</v>
      </c>
      <c r="B1214" s="59" t="s">
        <v>623</v>
      </c>
      <c r="C1214" s="60" t="s">
        <v>1250</v>
      </c>
      <c r="D1214" s="59"/>
      <c r="E1214" s="61" t="s">
        <v>57</v>
      </c>
      <c r="F1214" s="62">
        <v>10</v>
      </c>
      <c r="G1214" s="62"/>
      <c r="H1214" s="62"/>
      <c r="I1214" s="62"/>
      <c r="J1214" s="62"/>
      <c r="K1214" s="62"/>
      <c r="L1214" s="62"/>
      <c r="M1214" s="62"/>
      <c r="N1214" s="62"/>
      <c r="O1214" s="62"/>
      <c r="P1214" s="62"/>
      <c r="Q1214" s="62"/>
    </row>
    <row r="1215" spans="1:17">
      <c r="A1215" s="58">
        <v>1189</v>
      </c>
      <c r="B1215" s="59" t="s">
        <v>623</v>
      </c>
      <c r="C1215" s="60" t="s">
        <v>1055</v>
      </c>
      <c r="D1215" s="59"/>
      <c r="E1215" s="61" t="s">
        <v>57</v>
      </c>
      <c r="F1215" s="62">
        <v>1</v>
      </c>
      <c r="G1215" s="62"/>
      <c r="H1215" s="62"/>
      <c r="I1215" s="62"/>
      <c r="J1215" s="62"/>
      <c r="K1215" s="62"/>
      <c r="L1215" s="62"/>
      <c r="M1215" s="62"/>
      <c r="N1215" s="62"/>
      <c r="O1215" s="62"/>
      <c r="P1215" s="62"/>
      <c r="Q1215" s="62"/>
    </row>
    <row r="1216" spans="1:17">
      <c r="A1216" s="58">
        <v>1190</v>
      </c>
      <c r="B1216" s="59" t="s">
        <v>623</v>
      </c>
      <c r="C1216" s="60" t="s">
        <v>1251</v>
      </c>
      <c r="D1216" s="59"/>
      <c r="E1216" s="61" t="s">
        <v>57</v>
      </c>
      <c r="F1216" s="62">
        <v>10</v>
      </c>
      <c r="G1216" s="62"/>
      <c r="H1216" s="62"/>
      <c r="I1216" s="62"/>
      <c r="J1216" s="62"/>
      <c r="K1216" s="62"/>
      <c r="L1216" s="62"/>
      <c r="M1216" s="62"/>
      <c r="N1216" s="62"/>
      <c r="O1216" s="62"/>
      <c r="P1216" s="62"/>
      <c r="Q1216" s="62"/>
    </row>
    <row r="1217" spans="1:17">
      <c r="A1217" s="58">
        <v>1191</v>
      </c>
      <c r="B1217" s="59" t="s">
        <v>623</v>
      </c>
      <c r="C1217" s="60" t="s">
        <v>897</v>
      </c>
      <c r="D1217" s="59"/>
      <c r="E1217" s="61" t="s">
        <v>57</v>
      </c>
      <c r="F1217" s="62">
        <v>5</v>
      </c>
      <c r="G1217" s="62"/>
      <c r="H1217" s="62"/>
      <c r="I1217" s="62"/>
      <c r="J1217" s="62"/>
      <c r="K1217" s="62"/>
      <c r="L1217" s="62"/>
      <c r="M1217" s="62"/>
      <c r="N1217" s="62"/>
      <c r="O1217" s="62"/>
      <c r="P1217" s="62"/>
      <c r="Q1217" s="62"/>
    </row>
    <row r="1218" spans="1:17">
      <c r="A1218" s="58">
        <v>1192</v>
      </c>
      <c r="B1218" s="59" t="s">
        <v>623</v>
      </c>
      <c r="C1218" s="60" t="s">
        <v>995</v>
      </c>
      <c r="D1218" s="59"/>
      <c r="E1218" s="61" t="s">
        <v>57</v>
      </c>
      <c r="F1218" s="62">
        <v>1</v>
      </c>
      <c r="G1218" s="62"/>
      <c r="H1218" s="62"/>
      <c r="I1218" s="62"/>
      <c r="J1218" s="62"/>
      <c r="K1218" s="62"/>
      <c r="L1218" s="62"/>
      <c r="M1218" s="62"/>
      <c r="N1218" s="62"/>
      <c r="O1218" s="62"/>
      <c r="P1218" s="62"/>
      <c r="Q1218" s="62"/>
    </row>
    <row r="1219" spans="1:17">
      <c r="A1219" s="58">
        <v>1193</v>
      </c>
      <c r="B1219" s="59" t="s">
        <v>623</v>
      </c>
      <c r="C1219" s="60" t="s">
        <v>903</v>
      </c>
      <c r="D1219" s="59"/>
      <c r="E1219" s="61" t="s">
        <v>57</v>
      </c>
      <c r="F1219" s="62">
        <v>5</v>
      </c>
      <c r="G1219" s="62"/>
      <c r="H1219" s="62"/>
      <c r="I1219" s="62"/>
      <c r="J1219" s="62"/>
      <c r="K1219" s="62"/>
      <c r="L1219" s="62"/>
      <c r="M1219" s="62"/>
      <c r="N1219" s="62"/>
      <c r="O1219" s="62"/>
      <c r="P1219" s="62"/>
      <c r="Q1219" s="62"/>
    </row>
    <row r="1220" spans="1:17">
      <c r="A1220" s="58">
        <v>1194</v>
      </c>
      <c r="B1220" s="59" t="s">
        <v>623</v>
      </c>
      <c r="C1220" s="60" t="s">
        <v>1252</v>
      </c>
      <c r="D1220" s="59"/>
      <c r="E1220" s="61" t="s">
        <v>57</v>
      </c>
      <c r="F1220" s="62">
        <v>20</v>
      </c>
      <c r="G1220" s="62"/>
      <c r="H1220" s="62"/>
      <c r="I1220" s="62"/>
      <c r="J1220" s="62"/>
      <c r="K1220" s="62"/>
      <c r="L1220" s="62"/>
      <c r="M1220" s="62"/>
      <c r="N1220" s="62"/>
      <c r="O1220" s="62"/>
      <c r="P1220" s="62"/>
      <c r="Q1220" s="62"/>
    </row>
    <row r="1221" spans="1:17">
      <c r="A1221" s="58">
        <v>1195</v>
      </c>
      <c r="B1221" s="59" t="s">
        <v>623</v>
      </c>
      <c r="C1221" s="60" t="s">
        <v>906</v>
      </c>
      <c r="D1221" s="59"/>
      <c r="E1221" s="61" t="s">
        <v>57</v>
      </c>
      <c r="F1221" s="62">
        <v>5</v>
      </c>
      <c r="G1221" s="62"/>
      <c r="H1221" s="62"/>
      <c r="I1221" s="62"/>
      <c r="J1221" s="62"/>
      <c r="K1221" s="62"/>
      <c r="L1221" s="62"/>
      <c r="M1221" s="62"/>
      <c r="N1221" s="62"/>
      <c r="O1221" s="62"/>
      <c r="P1221" s="62"/>
      <c r="Q1221" s="62"/>
    </row>
    <row r="1222" spans="1:17">
      <c r="A1222" s="58">
        <v>1196</v>
      </c>
      <c r="B1222" s="59" t="s">
        <v>623</v>
      </c>
      <c r="C1222" s="60" t="s">
        <v>1253</v>
      </c>
      <c r="D1222" s="59"/>
      <c r="E1222" s="61" t="s">
        <v>57</v>
      </c>
      <c r="F1222" s="62">
        <v>1</v>
      </c>
      <c r="G1222" s="62"/>
      <c r="H1222" s="62"/>
      <c r="I1222" s="62"/>
      <c r="J1222" s="62"/>
      <c r="K1222" s="62"/>
      <c r="L1222" s="62"/>
      <c r="M1222" s="62"/>
      <c r="N1222" s="62"/>
      <c r="O1222" s="62"/>
      <c r="P1222" s="62"/>
      <c r="Q1222" s="62"/>
    </row>
    <row r="1223" spans="1:17">
      <c r="A1223" s="58">
        <v>1197</v>
      </c>
      <c r="B1223" s="59" t="s">
        <v>623</v>
      </c>
      <c r="C1223" s="60" t="s">
        <v>1254</v>
      </c>
      <c r="D1223" s="59"/>
      <c r="E1223" s="61" t="s">
        <v>57</v>
      </c>
      <c r="F1223" s="62">
        <v>5</v>
      </c>
      <c r="G1223" s="62"/>
      <c r="H1223" s="62"/>
      <c r="I1223" s="62"/>
      <c r="J1223" s="62"/>
      <c r="K1223" s="62"/>
      <c r="L1223" s="62"/>
      <c r="M1223" s="62"/>
      <c r="N1223" s="62"/>
      <c r="O1223" s="62"/>
      <c r="P1223" s="62"/>
      <c r="Q1223" s="62"/>
    </row>
    <row r="1224" spans="1:17">
      <c r="A1224" s="58">
        <v>1198</v>
      </c>
      <c r="B1224" s="59" t="s">
        <v>623</v>
      </c>
      <c r="C1224" s="60" t="s">
        <v>1255</v>
      </c>
      <c r="D1224" s="59"/>
      <c r="E1224" s="61" t="s">
        <v>57</v>
      </c>
      <c r="F1224" s="62">
        <v>10</v>
      </c>
      <c r="G1224" s="62"/>
      <c r="H1224" s="62"/>
      <c r="I1224" s="62"/>
      <c r="J1224" s="62"/>
      <c r="K1224" s="62"/>
      <c r="L1224" s="62"/>
      <c r="M1224" s="62"/>
      <c r="N1224" s="62"/>
      <c r="O1224" s="62"/>
      <c r="P1224" s="62"/>
      <c r="Q1224" s="62"/>
    </row>
    <row r="1225" spans="1:17">
      <c r="A1225" s="58">
        <v>1199</v>
      </c>
      <c r="B1225" s="59" t="s">
        <v>623</v>
      </c>
      <c r="C1225" s="60" t="s">
        <v>916</v>
      </c>
      <c r="D1225" s="59"/>
      <c r="E1225" s="61" t="s">
        <v>57</v>
      </c>
      <c r="F1225" s="62">
        <v>4</v>
      </c>
      <c r="G1225" s="62"/>
      <c r="H1225" s="62"/>
      <c r="I1225" s="62"/>
      <c r="J1225" s="62"/>
      <c r="K1225" s="62"/>
      <c r="L1225" s="62"/>
      <c r="M1225" s="62"/>
      <c r="N1225" s="62"/>
      <c r="O1225" s="62"/>
      <c r="P1225" s="62"/>
      <c r="Q1225" s="62"/>
    </row>
    <row r="1226" spans="1:17">
      <c r="A1226" s="58">
        <v>1200</v>
      </c>
      <c r="B1226" s="59" t="s">
        <v>623</v>
      </c>
      <c r="C1226" s="60" t="s">
        <v>1256</v>
      </c>
      <c r="D1226" s="59"/>
      <c r="E1226" s="61" t="s">
        <v>57</v>
      </c>
      <c r="F1226" s="62">
        <v>19</v>
      </c>
      <c r="G1226" s="62"/>
      <c r="H1226" s="62"/>
      <c r="I1226" s="62"/>
      <c r="J1226" s="62"/>
      <c r="K1226" s="62"/>
      <c r="L1226" s="62"/>
      <c r="M1226" s="62"/>
      <c r="N1226" s="62"/>
      <c r="O1226" s="62"/>
      <c r="P1226" s="62"/>
      <c r="Q1226" s="62"/>
    </row>
    <row r="1227" spans="1:17">
      <c r="A1227" s="58">
        <v>1201</v>
      </c>
      <c r="B1227" s="59" t="s">
        <v>623</v>
      </c>
      <c r="C1227" s="60" t="s">
        <v>918</v>
      </c>
      <c r="D1227" s="59"/>
      <c r="E1227" s="61" t="s">
        <v>57</v>
      </c>
      <c r="F1227" s="62">
        <v>4</v>
      </c>
      <c r="G1227" s="62"/>
      <c r="H1227" s="62"/>
      <c r="I1227" s="62"/>
      <c r="J1227" s="62"/>
      <c r="K1227" s="62"/>
      <c r="L1227" s="62"/>
      <c r="M1227" s="62"/>
      <c r="N1227" s="62"/>
      <c r="O1227" s="62"/>
      <c r="P1227" s="62"/>
      <c r="Q1227" s="62"/>
    </row>
    <row r="1228" spans="1:17">
      <c r="A1228" s="58">
        <v>1202</v>
      </c>
      <c r="B1228" s="59" t="s">
        <v>623</v>
      </c>
      <c r="C1228" s="60" t="s">
        <v>919</v>
      </c>
      <c r="D1228" s="59"/>
      <c r="E1228" s="61" t="s">
        <v>57</v>
      </c>
      <c r="F1228" s="62">
        <v>7</v>
      </c>
      <c r="G1228" s="62"/>
      <c r="H1228" s="62"/>
      <c r="I1228" s="62"/>
      <c r="J1228" s="62"/>
      <c r="K1228" s="62"/>
      <c r="L1228" s="62"/>
      <c r="M1228" s="62"/>
      <c r="N1228" s="62"/>
      <c r="O1228" s="62"/>
      <c r="P1228" s="62"/>
      <c r="Q1228" s="62"/>
    </row>
    <row r="1229" spans="1:17">
      <c r="A1229" s="58">
        <v>1203</v>
      </c>
      <c r="B1229" s="59" t="s">
        <v>623</v>
      </c>
      <c r="C1229" s="60" t="s">
        <v>920</v>
      </c>
      <c r="D1229" s="59"/>
      <c r="E1229" s="61" t="s">
        <v>57</v>
      </c>
      <c r="F1229" s="62">
        <v>11</v>
      </c>
      <c r="G1229" s="62"/>
      <c r="H1229" s="62"/>
      <c r="I1229" s="62"/>
      <c r="J1229" s="62"/>
      <c r="K1229" s="62"/>
      <c r="L1229" s="62"/>
      <c r="M1229" s="62"/>
      <c r="N1229" s="62"/>
      <c r="O1229" s="62"/>
      <c r="P1229" s="62"/>
      <c r="Q1229" s="62"/>
    </row>
    <row r="1230" spans="1:17">
      <c r="A1230" s="58">
        <v>1204</v>
      </c>
      <c r="B1230" s="59" t="s">
        <v>623</v>
      </c>
      <c r="C1230" s="60" t="s">
        <v>921</v>
      </c>
      <c r="D1230" s="59"/>
      <c r="E1230" s="61" t="s">
        <v>57</v>
      </c>
      <c r="F1230" s="62">
        <v>1</v>
      </c>
      <c r="G1230" s="62"/>
      <c r="H1230" s="62"/>
      <c r="I1230" s="62"/>
      <c r="J1230" s="62"/>
      <c r="K1230" s="62"/>
      <c r="L1230" s="62"/>
      <c r="M1230" s="62"/>
      <c r="N1230" s="62"/>
      <c r="O1230" s="62"/>
      <c r="P1230" s="62"/>
      <c r="Q1230" s="62"/>
    </row>
    <row r="1231" spans="1:17">
      <c r="A1231" s="58">
        <v>1205</v>
      </c>
      <c r="B1231" s="59" t="s">
        <v>623</v>
      </c>
      <c r="C1231" s="60" t="s">
        <v>1058</v>
      </c>
      <c r="D1231" s="59"/>
      <c r="E1231" s="61" t="s">
        <v>57</v>
      </c>
      <c r="F1231" s="62">
        <v>2</v>
      </c>
      <c r="G1231" s="62"/>
      <c r="H1231" s="62"/>
      <c r="I1231" s="62"/>
      <c r="J1231" s="62"/>
      <c r="K1231" s="62"/>
      <c r="L1231" s="62"/>
      <c r="M1231" s="62"/>
      <c r="N1231" s="62"/>
      <c r="O1231" s="62"/>
      <c r="P1231" s="62"/>
      <c r="Q1231" s="62"/>
    </row>
    <row r="1232" spans="1:17" ht="25.5">
      <c r="A1232" s="58">
        <v>1206</v>
      </c>
      <c r="B1232" s="59" t="s">
        <v>623</v>
      </c>
      <c r="C1232" s="60" t="s">
        <v>1257</v>
      </c>
      <c r="D1232" s="59"/>
      <c r="E1232" s="61" t="s">
        <v>57</v>
      </c>
      <c r="F1232" s="62">
        <v>1</v>
      </c>
      <c r="G1232" s="62"/>
      <c r="H1232" s="62"/>
      <c r="I1232" s="62"/>
      <c r="J1232" s="62"/>
      <c r="K1232" s="62"/>
      <c r="L1232" s="62"/>
      <c r="M1232" s="62"/>
      <c r="N1232" s="62"/>
      <c r="O1232" s="62"/>
      <c r="P1232" s="62"/>
      <c r="Q1232" s="62"/>
    </row>
    <row r="1233" spans="1:17" ht="25.5">
      <c r="A1233" s="58">
        <v>1207</v>
      </c>
      <c r="B1233" s="59" t="s">
        <v>623</v>
      </c>
      <c r="C1233" s="60" t="s">
        <v>1105</v>
      </c>
      <c r="D1233" s="59"/>
      <c r="E1233" s="61" t="s">
        <v>57</v>
      </c>
      <c r="F1233" s="62">
        <v>1</v>
      </c>
      <c r="G1233" s="62"/>
      <c r="H1233" s="62"/>
      <c r="I1233" s="62"/>
      <c r="J1233" s="62"/>
      <c r="K1233" s="62"/>
      <c r="L1233" s="62"/>
      <c r="M1233" s="62"/>
      <c r="N1233" s="62"/>
      <c r="O1233" s="62"/>
      <c r="P1233" s="62"/>
      <c r="Q1233" s="62"/>
    </row>
    <row r="1234" spans="1:17" ht="25.5">
      <c r="A1234" s="58">
        <v>1208</v>
      </c>
      <c r="B1234" s="59" t="s">
        <v>623</v>
      </c>
      <c r="C1234" s="60" t="s">
        <v>922</v>
      </c>
      <c r="D1234" s="59"/>
      <c r="E1234" s="61" t="s">
        <v>57</v>
      </c>
      <c r="F1234" s="62">
        <v>1</v>
      </c>
      <c r="G1234" s="62"/>
      <c r="H1234" s="62"/>
      <c r="I1234" s="62"/>
      <c r="J1234" s="62"/>
      <c r="K1234" s="62"/>
      <c r="L1234" s="62"/>
      <c r="M1234" s="62"/>
      <c r="N1234" s="62"/>
      <c r="O1234" s="62"/>
      <c r="P1234" s="62"/>
      <c r="Q1234" s="62"/>
    </row>
    <row r="1235" spans="1:17">
      <c r="A1235" s="58">
        <v>1209</v>
      </c>
      <c r="B1235" s="59" t="s">
        <v>623</v>
      </c>
      <c r="C1235" s="60" t="s">
        <v>1258</v>
      </c>
      <c r="D1235" s="59"/>
      <c r="E1235" s="61" t="s">
        <v>57</v>
      </c>
      <c r="F1235" s="62">
        <v>3</v>
      </c>
      <c r="G1235" s="62"/>
      <c r="H1235" s="62"/>
      <c r="I1235" s="62"/>
      <c r="J1235" s="62"/>
      <c r="K1235" s="62"/>
      <c r="L1235" s="62"/>
      <c r="M1235" s="62"/>
      <c r="N1235" s="62"/>
      <c r="O1235" s="62"/>
      <c r="P1235" s="62"/>
      <c r="Q1235" s="62"/>
    </row>
    <row r="1236" spans="1:17">
      <c r="A1236" s="58">
        <v>1210</v>
      </c>
      <c r="B1236" s="59" t="s">
        <v>623</v>
      </c>
      <c r="C1236" s="60" t="s">
        <v>1259</v>
      </c>
      <c r="D1236" s="59"/>
      <c r="E1236" s="61" t="s">
        <v>57</v>
      </c>
      <c r="F1236" s="62">
        <v>1</v>
      </c>
      <c r="G1236" s="62"/>
      <c r="H1236" s="62"/>
      <c r="I1236" s="62"/>
      <c r="J1236" s="62"/>
      <c r="K1236" s="62"/>
      <c r="L1236" s="62"/>
      <c r="M1236" s="62"/>
      <c r="N1236" s="62"/>
      <c r="O1236" s="62"/>
      <c r="P1236" s="62"/>
      <c r="Q1236" s="62"/>
    </row>
    <row r="1237" spans="1:17">
      <c r="A1237" s="58">
        <v>1211</v>
      </c>
      <c r="B1237" s="59" t="s">
        <v>623</v>
      </c>
      <c r="C1237" s="60" t="s">
        <v>1260</v>
      </c>
      <c r="D1237" s="59"/>
      <c r="E1237" s="61" t="s">
        <v>57</v>
      </c>
      <c r="F1237" s="62">
        <v>1</v>
      </c>
      <c r="G1237" s="62"/>
      <c r="H1237" s="62"/>
      <c r="I1237" s="62"/>
      <c r="J1237" s="62"/>
      <c r="K1237" s="62"/>
      <c r="L1237" s="62"/>
      <c r="M1237" s="62"/>
      <c r="N1237" s="62"/>
      <c r="O1237" s="62"/>
      <c r="P1237" s="62"/>
      <c r="Q1237" s="62"/>
    </row>
    <row r="1238" spans="1:17" ht="25.5">
      <c r="A1238" s="58">
        <v>1212</v>
      </c>
      <c r="B1238" s="59" t="s">
        <v>623</v>
      </c>
      <c r="C1238" s="60" t="s">
        <v>924</v>
      </c>
      <c r="D1238" s="59"/>
      <c r="E1238" s="61" t="s">
        <v>56</v>
      </c>
      <c r="F1238" s="62">
        <v>5</v>
      </c>
      <c r="G1238" s="62"/>
      <c r="H1238" s="62"/>
      <c r="I1238" s="62"/>
      <c r="J1238" s="62"/>
      <c r="K1238" s="62"/>
      <c r="L1238" s="62"/>
      <c r="M1238" s="62"/>
      <c r="N1238" s="62"/>
      <c r="O1238" s="62"/>
      <c r="P1238" s="62"/>
      <c r="Q1238" s="62"/>
    </row>
    <row r="1239" spans="1:17" ht="25.5">
      <c r="A1239" s="58">
        <v>1213</v>
      </c>
      <c r="B1239" s="59" t="s">
        <v>623</v>
      </c>
      <c r="C1239" s="60" t="s">
        <v>1261</v>
      </c>
      <c r="D1239" s="59"/>
      <c r="E1239" s="61" t="s">
        <v>56</v>
      </c>
      <c r="F1239" s="62">
        <v>6</v>
      </c>
      <c r="G1239" s="62"/>
      <c r="H1239" s="62"/>
      <c r="I1239" s="62"/>
      <c r="J1239" s="62"/>
      <c r="K1239" s="62"/>
      <c r="L1239" s="62"/>
      <c r="M1239" s="62"/>
      <c r="N1239" s="62"/>
      <c r="O1239" s="62"/>
      <c r="P1239" s="62"/>
      <c r="Q1239" s="62"/>
    </row>
    <row r="1240" spans="1:17" ht="25.5">
      <c r="A1240" s="58">
        <v>1214</v>
      </c>
      <c r="B1240" s="59" t="s">
        <v>623</v>
      </c>
      <c r="C1240" s="60" t="s">
        <v>1262</v>
      </c>
      <c r="D1240" s="59"/>
      <c r="E1240" s="61" t="s">
        <v>57</v>
      </c>
      <c r="F1240" s="62">
        <v>1</v>
      </c>
      <c r="G1240" s="62"/>
      <c r="H1240" s="62"/>
      <c r="I1240" s="62"/>
      <c r="J1240" s="62"/>
      <c r="K1240" s="62"/>
      <c r="L1240" s="62"/>
      <c r="M1240" s="62"/>
      <c r="N1240" s="62"/>
      <c r="O1240" s="62"/>
      <c r="P1240" s="62"/>
      <c r="Q1240" s="62"/>
    </row>
    <row r="1241" spans="1:17" ht="25.5">
      <c r="A1241" s="58">
        <v>1215</v>
      </c>
      <c r="B1241" s="59" t="s">
        <v>623</v>
      </c>
      <c r="C1241" s="60" t="s">
        <v>1263</v>
      </c>
      <c r="D1241" s="59"/>
      <c r="E1241" s="61" t="s">
        <v>57</v>
      </c>
      <c r="F1241" s="62">
        <v>1</v>
      </c>
      <c r="G1241" s="62"/>
      <c r="H1241" s="62"/>
      <c r="I1241" s="62"/>
      <c r="J1241" s="62"/>
      <c r="K1241" s="62"/>
      <c r="L1241" s="62"/>
      <c r="M1241" s="62"/>
      <c r="N1241" s="62"/>
      <c r="O1241" s="62"/>
      <c r="P1241" s="62"/>
      <c r="Q1241" s="62"/>
    </row>
    <row r="1242" spans="1:17" ht="25.5">
      <c r="A1242" s="58">
        <v>1216</v>
      </c>
      <c r="B1242" s="59" t="s">
        <v>623</v>
      </c>
      <c r="C1242" s="60" t="s">
        <v>1264</v>
      </c>
      <c r="D1242" s="59"/>
      <c r="E1242" s="61" t="s">
        <v>57</v>
      </c>
      <c r="F1242" s="62">
        <v>1</v>
      </c>
      <c r="G1242" s="62"/>
      <c r="H1242" s="62"/>
      <c r="I1242" s="62"/>
      <c r="J1242" s="62"/>
      <c r="K1242" s="62"/>
      <c r="L1242" s="62"/>
      <c r="M1242" s="62"/>
      <c r="N1242" s="62"/>
      <c r="O1242" s="62"/>
      <c r="P1242" s="62"/>
      <c r="Q1242" s="62"/>
    </row>
    <row r="1243" spans="1:17">
      <c r="A1243" s="58">
        <v>1217</v>
      </c>
      <c r="B1243" s="59" t="s">
        <v>623</v>
      </c>
      <c r="C1243" s="60" t="s">
        <v>1265</v>
      </c>
      <c r="D1243" s="59"/>
      <c r="E1243" s="61" t="s">
        <v>55</v>
      </c>
      <c r="F1243" s="62">
        <v>3</v>
      </c>
      <c r="G1243" s="62"/>
      <c r="H1243" s="62"/>
      <c r="I1243" s="62"/>
      <c r="J1243" s="62"/>
      <c r="K1243" s="62"/>
      <c r="L1243" s="62"/>
      <c r="M1243" s="62"/>
      <c r="N1243" s="62"/>
      <c r="O1243" s="62"/>
      <c r="P1243" s="62"/>
      <c r="Q1243" s="62"/>
    </row>
    <row r="1244" spans="1:17">
      <c r="A1244" s="58">
        <v>1218</v>
      </c>
      <c r="B1244" s="59" t="s">
        <v>623</v>
      </c>
      <c r="C1244" s="60" t="s">
        <v>1266</v>
      </c>
      <c r="D1244" s="59"/>
      <c r="E1244" s="61" t="s">
        <v>55</v>
      </c>
      <c r="F1244" s="62">
        <v>1</v>
      </c>
      <c r="G1244" s="62"/>
      <c r="H1244" s="62"/>
      <c r="I1244" s="62"/>
      <c r="J1244" s="62"/>
      <c r="K1244" s="62"/>
      <c r="L1244" s="62"/>
      <c r="M1244" s="62"/>
      <c r="N1244" s="62"/>
      <c r="O1244" s="62"/>
      <c r="P1244" s="62"/>
      <c r="Q1244" s="62"/>
    </row>
    <row r="1245" spans="1:17">
      <c r="A1245" s="58" t="s">
        <v>28</v>
      </c>
      <c r="B1245" s="59"/>
      <c r="C1245" s="60" t="s">
        <v>28</v>
      </c>
      <c r="D1245" s="59"/>
      <c r="E1245" s="61"/>
      <c r="F1245" s="62">
        <v>0</v>
      </c>
      <c r="G1245" s="62"/>
      <c r="H1245" s="62"/>
      <c r="I1245" s="62"/>
      <c r="J1245" s="62"/>
      <c r="K1245" s="62"/>
      <c r="L1245" s="62"/>
      <c r="M1245" s="62"/>
      <c r="N1245" s="62"/>
      <c r="O1245" s="62"/>
      <c r="P1245" s="62"/>
      <c r="Q1245" s="62"/>
    </row>
    <row r="1246" spans="1:17">
      <c r="A1246" s="58" t="s">
        <v>28</v>
      </c>
      <c r="B1246" s="59"/>
      <c r="C1246" s="72" t="s">
        <v>1267</v>
      </c>
      <c r="D1246" s="59"/>
      <c r="E1246" s="61"/>
      <c r="F1246" s="62">
        <v>0</v>
      </c>
      <c r="G1246" s="62"/>
      <c r="H1246" s="62"/>
      <c r="I1246" s="62"/>
      <c r="J1246" s="62"/>
      <c r="K1246" s="62"/>
      <c r="L1246" s="62"/>
      <c r="M1246" s="62"/>
      <c r="N1246" s="62"/>
      <c r="O1246" s="62"/>
      <c r="P1246" s="62"/>
      <c r="Q1246" s="62"/>
    </row>
    <row r="1247" spans="1:17" ht="38.25">
      <c r="A1247" s="58">
        <v>1219</v>
      </c>
      <c r="B1247" s="59" t="s">
        <v>623</v>
      </c>
      <c r="C1247" s="60" t="s">
        <v>1268</v>
      </c>
      <c r="D1247" s="59"/>
      <c r="E1247" s="61" t="s">
        <v>59</v>
      </c>
      <c r="F1247" s="62">
        <v>1</v>
      </c>
      <c r="G1247" s="62"/>
      <c r="H1247" s="62"/>
      <c r="I1247" s="62"/>
      <c r="J1247" s="62"/>
      <c r="K1247" s="62"/>
      <c r="L1247" s="62"/>
      <c r="M1247" s="62"/>
      <c r="N1247" s="62"/>
      <c r="O1247" s="62"/>
      <c r="P1247" s="62"/>
      <c r="Q1247" s="62"/>
    </row>
    <row r="1248" spans="1:17" ht="25.5">
      <c r="A1248" s="58">
        <v>1220</v>
      </c>
      <c r="B1248" s="59" t="s">
        <v>623</v>
      </c>
      <c r="C1248" s="60" t="s">
        <v>1269</v>
      </c>
      <c r="D1248" s="59"/>
      <c r="E1248" s="61" t="s">
        <v>59</v>
      </c>
      <c r="F1248" s="62">
        <v>6</v>
      </c>
      <c r="G1248" s="62"/>
      <c r="H1248" s="62"/>
      <c r="I1248" s="62"/>
      <c r="J1248" s="62"/>
      <c r="K1248" s="62"/>
      <c r="L1248" s="62"/>
      <c r="M1248" s="62"/>
      <c r="N1248" s="62"/>
      <c r="O1248" s="62"/>
      <c r="P1248" s="62"/>
      <c r="Q1248" s="62"/>
    </row>
    <row r="1249" spans="1:17">
      <c r="A1249" s="58">
        <v>1221</v>
      </c>
      <c r="B1249" s="59" t="s">
        <v>623</v>
      </c>
      <c r="C1249" s="60" t="s">
        <v>864</v>
      </c>
      <c r="D1249" s="59"/>
      <c r="E1249" s="61" t="s">
        <v>57</v>
      </c>
      <c r="F1249" s="62">
        <v>3</v>
      </c>
      <c r="G1249" s="62"/>
      <c r="H1249" s="62"/>
      <c r="I1249" s="62"/>
      <c r="J1249" s="62"/>
      <c r="K1249" s="62"/>
      <c r="L1249" s="62"/>
      <c r="M1249" s="62"/>
      <c r="N1249" s="62"/>
      <c r="O1249" s="62"/>
      <c r="P1249" s="62"/>
      <c r="Q1249" s="62"/>
    </row>
    <row r="1250" spans="1:17">
      <c r="A1250" s="58">
        <v>1222</v>
      </c>
      <c r="B1250" s="59" t="s">
        <v>623</v>
      </c>
      <c r="C1250" s="60" t="s">
        <v>990</v>
      </c>
      <c r="D1250" s="59"/>
      <c r="E1250" s="61" t="s">
        <v>57</v>
      </c>
      <c r="F1250" s="62">
        <v>9</v>
      </c>
      <c r="G1250" s="62"/>
      <c r="H1250" s="62"/>
      <c r="I1250" s="62"/>
      <c r="J1250" s="62"/>
      <c r="K1250" s="62"/>
      <c r="L1250" s="62"/>
      <c r="M1250" s="62"/>
      <c r="N1250" s="62"/>
      <c r="O1250" s="62"/>
      <c r="P1250" s="62"/>
      <c r="Q1250" s="62"/>
    </row>
    <row r="1251" spans="1:17">
      <c r="A1251" s="58">
        <v>1223</v>
      </c>
      <c r="B1251" s="59" t="s">
        <v>623</v>
      </c>
      <c r="C1251" s="60" t="s">
        <v>871</v>
      </c>
      <c r="D1251" s="59"/>
      <c r="E1251" s="61" t="s">
        <v>57</v>
      </c>
      <c r="F1251" s="62">
        <v>2</v>
      </c>
      <c r="G1251" s="62"/>
      <c r="H1251" s="62"/>
      <c r="I1251" s="62"/>
      <c r="J1251" s="62"/>
      <c r="K1251" s="62"/>
      <c r="L1251" s="62"/>
      <c r="M1251" s="62"/>
      <c r="N1251" s="62"/>
      <c r="O1251" s="62"/>
      <c r="P1251" s="62"/>
      <c r="Q1251" s="62"/>
    </row>
    <row r="1252" spans="1:17">
      <c r="A1252" s="58">
        <v>1224</v>
      </c>
      <c r="B1252" s="59" t="s">
        <v>623</v>
      </c>
      <c r="C1252" s="60" t="s">
        <v>885</v>
      </c>
      <c r="D1252" s="59"/>
      <c r="E1252" s="61" t="s">
        <v>57</v>
      </c>
      <c r="F1252" s="62">
        <v>2</v>
      </c>
      <c r="G1252" s="62"/>
      <c r="H1252" s="62"/>
      <c r="I1252" s="62"/>
      <c r="J1252" s="62"/>
      <c r="K1252" s="62"/>
      <c r="L1252" s="62"/>
      <c r="M1252" s="62"/>
      <c r="N1252" s="62"/>
      <c r="O1252" s="62"/>
      <c r="P1252" s="62"/>
      <c r="Q1252" s="62"/>
    </row>
    <row r="1253" spans="1:17">
      <c r="A1253" s="58">
        <v>1225</v>
      </c>
      <c r="B1253" s="59" t="s">
        <v>623</v>
      </c>
      <c r="C1253" s="60" t="s">
        <v>887</v>
      </c>
      <c r="D1253" s="59"/>
      <c r="E1253" s="61" t="s">
        <v>57</v>
      </c>
      <c r="F1253" s="62">
        <v>2</v>
      </c>
      <c r="G1253" s="62"/>
      <c r="H1253" s="62"/>
      <c r="I1253" s="62"/>
      <c r="J1253" s="62"/>
      <c r="K1253" s="62"/>
      <c r="L1253" s="62"/>
      <c r="M1253" s="62"/>
      <c r="N1253" s="62"/>
      <c r="O1253" s="62"/>
      <c r="P1253" s="62"/>
      <c r="Q1253" s="62"/>
    </row>
    <row r="1254" spans="1:17">
      <c r="A1254" s="58">
        <v>1226</v>
      </c>
      <c r="B1254" s="59" t="s">
        <v>623</v>
      </c>
      <c r="C1254" s="60" t="s">
        <v>1270</v>
      </c>
      <c r="D1254" s="59"/>
      <c r="E1254" s="61" t="s">
        <v>57</v>
      </c>
      <c r="F1254" s="62">
        <v>2</v>
      </c>
      <c r="G1254" s="62"/>
      <c r="H1254" s="62"/>
      <c r="I1254" s="62"/>
      <c r="J1254" s="62"/>
      <c r="K1254" s="62"/>
      <c r="L1254" s="62"/>
      <c r="M1254" s="62"/>
      <c r="N1254" s="62"/>
      <c r="O1254" s="62"/>
      <c r="P1254" s="62"/>
      <c r="Q1254" s="62"/>
    </row>
    <row r="1255" spans="1:17">
      <c r="A1255" s="58">
        <v>1227</v>
      </c>
      <c r="B1255" s="59" t="s">
        <v>623</v>
      </c>
      <c r="C1255" s="60" t="s">
        <v>900</v>
      </c>
      <c r="D1255" s="59"/>
      <c r="E1255" s="61" t="s">
        <v>57</v>
      </c>
      <c r="F1255" s="62">
        <v>2</v>
      </c>
      <c r="G1255" s="62"/>
      <c r="H1255" s="62"/>
      <c r="I1255" s="62"/>
      <c r="J1255" s="62"/>
      <c r="K1255" s="62"/>
      <c r="L1255" s="62"/>
      <c r="M1255" s="62"/>
      <c r="N1255" s="62"/>
      <c r="O1255" s="62"/>
      <c r="P1255" s="62"/>
      <c r="Q1255" s="62"/>
    </row>
    <row r="1256" spans="1:17">
      <c r="A1256" s="58">
        <v>1228</v>
      </c>
      <c r="B1256" s="59" t="s">
        <v>623</v>
      </c>
      <c r="C1256" s="60" t="s">
        <v>998</v>
      </c>
      <c r="D1256" s="59"/>
      <c r="E1256" s="61" t="s">
        <v>57</v>
      </c>
      <c r="F1256" s="62">
        <v>1</v>
      </c>
      <c r="G1256" s="62"/>
      <c r="H1256" s="62"/>
      <c r="I1256" s="62"/>
      <c r="J1256" s="62"/>
      <c r="K1256" s="62"/>
      <c r="L1256" s="62"/>
      <c r="M1256" s="62"/>
      <c r="N1256" s="62"/>
      <c r="O1256" s="62"/>
      <c r="P1256" s="62"/>
      <c r="Q1256" s="62"/>
    </row>
    <row r="1257" spans="1:17">
      <c r="A1257" s="58">
        <v>1229</v>
      </c>
      <c r="B1257" s="59" t="s">
        <v>623</v>
      </c>
      <c r="C1257" s="60" t="s">
        <v>914</v>
      </c>
      <c r="D1257" s="59"/>
      <c r="E1257" s="61" t="s">
        <v>57</v>
      </c>
      <c r="F1257" s="62">
        <v>6</v>
      </c>
      <c r="G1257" s="62"/>
      <c r="H1257" s="62"/>
      <c r="I1257" s="62"/>
      <c r="J1257" s="62"/>
      <c r="K1257" s="62"/>
      <c r="L1257" s="62"/>
      <c r="M1257" s="62"/>
      <c r="N1257" s="62"/>
      <c r="O1257" s="62"/>
      <c r="P1257" s="62"/>
      <c r="Q1257" s="62"/>
    </row>
    <row r="1258" spans="1:17">
      <c r="A1258" s="58">
        <v>1230</v>
      </c>
      <c r="B1258" s="59" t="s">
        <v>623</v>
      </c>
      <c r="C1258" s="60" t="s">
        <v>918</v>
      </c>
      <c r="D1258" s="59"/>
      <c r="E1258" s="61" t="s">
        <v>57</v>
      </c>
      <c r="F1258" s="62">
        <v>2</v>
      </c>
      <c r="G1258" s="62"/>
      <c r="H1258" s="62"/>
      <c r="I1258" s="62"/>
      <c r="J1258" s="62"/>
      <c r="K1258" s="62"/>
      <c r="L1258" s="62"/>
      <c r="M1258" s="62"/>
      <c r="N1258" s="62"/>
      <c r="O1258" s="62"/>
      <c r="P1258" s="62"/>
      <c r="Q1258" s="62"/>
    </row>
    <row r="1259" spans="1:17">
      <c r="A1259" s="58">
        <v>1231</v>
      </c>
      <c r="B1259" s="59" t="s">
        <v>623</v>
      </c>
      <c r="C1259" s="60" t="s">
        <v>919</v>
      </c>
      <c r="D1259" s="59"/>
      <c r="E1259" s="61" t="s">
        <v>57</v>
      </c>
      <c r="F1259" s="62">
        <v>1</v>
      </c>
      <c r="G1259" s="62"/>
      <c r="H1259" s="62"/>
      <c r="I1259" s="62"/>
      <c r="J1259" s="62"/>
      <c r="K1259" s="62"/>
      <c r="L1259" s="62"/>
      <c r="M1259" s="62"/>
      <c r="N1259" s="62"/>
      <c r="O1259" s="62"/>
      <c r="P1259" s="62"/>
      <c r="Q1259" s="62"/>
    </row>
    <row r="1260" spans="1:17">
      <c r="A1260" s="58">
        <v>1232</v>
      </c>
      <c r="B1260" s="59" t="s">
        <v>623</v>
      </c>
      <c r="C1260" s="60" t="s">
        <v>921</v>
      </c>
      <c r="D1260" s="59"/>
      <c r="E1260" s="61" t="s">
        <v>57</v>
      </c>
      <c r="F1260" s="62">
        <v>8</v>
      </c>
      <c r="G1260" s="62"/>
      <c r="H1260" s="62"/>
      <c r="I1260" s="62"/>
      <c r="J1260" s="62"/>
      <c r="K1260" s="62"/>
      <c r="L1260" s="62"/>
      <c r="M1260" s="62"/>
      <c r="N1260" s="62"/>
      <c r="O1260" s="62"/>
      <c r="P1260" s="62"/>
      <c r="Q1260" s="62"/>
    </row>
    <row r="1261" spans="1:17">
      <c r="A1261" s="58">
        <v>1233</v>
      </c>
      <c r="B1261" s="59" t="s">
        <v>623</v>
      </c>
      <c r="C1261" s="60" t="s">
        <v>1259</v>
      </c>
      <c r="D1261" s="59"/>
      <c r="E1261" s="61" t="s">
        <v>57</v>
      </c>
      <c r="F1261" s="62">
        <v>2</v>
      </c>
      <c r="G1261" s="62"/>
      <c r="H1261" s="62"/>
      <c r="I1261" s="62"/>
      <c r="J1261" s="62"/>
      <c r="K1261" s="62"/>
      <c r="L1261" s="62"/>
      <c r="M1261" s="62"/>
      <c r="N1261" s="62"/>
      <c r="O1261" s="62"/>
      <c r="P1261" s="62"/>
      <c r="Q1261" s="62"/>
    </row>
    <row r="1262" spans="1:17" ht="25.5">
      <c r="A1262" s="58">
        <v>1234</v>
      </c>
      <c r="B1262" s="59" t="s">
        <v>623</v>
      </c>
      <c r="C1262" s="60" t="s">
        <v>924</v>
      </c>
      <c r="D1262" s="59"/>
      <c r="E1262" s="61" t="s">
        <v>56</v>
      </c>
      <c r="F1262" s="62">
        <v>5</v>
      </c>
      <c r="G1262" s="62"/>
      <c r="H1262" s="62"/>
      <c r="I1262" s="62"/>
      <c r="J1262" s="62"/>
      <c r="K1262" s="62"/>
      <c r="L1262" s="62"/>
      <c r="M1262" s="62"/>
      <c r="N1262" s="62"/>
      <c r="O1262" s="62"/>
      <c r="P1262" s="62"/>
      <c r="Q1262" s="62"/>
    </row>
    <row r="1263" spans="1:17" ht="25.5">
      <c r="A1263" s="58">
        <v>1235</v>
      </c>
      <c r="B1263" s="59" t="s">
        <v>623</v>
      </c>
      <c r="C1263" s="60" t="s">
        <v>1261</v>
      </c>
      <c r="D1263" s="59"/>
      <c r="E1263" s="61" t="s">
        <v>56</v>
      </c>
      <c r="F1263" s="62">
        <v>6</v>
      </c>
      <c r="G1263" s="62"/>
      <c r="H1263" s="62"/>
      <c r="I1263" s="62"/>
      <c r="J1263" s="62"/>
      <c r="K1263" s="62"/>
      <c r="L1263" s="62"/>
      <c r="M1263" s="62"/>
      <c r="N1263" s="62"/>
      <c r="O1263" s="62"/>
      <c r="P1263" s="62"/>
      <c r="Q1263" s="62"/>
    </row>
    <row r="1264" spans="1:17">
      <c r="A1264" s="58" t="s">
        <v>28</v>
      </c>
      <c r="B1264" s="59"/>
      <c r="C1264" s="60" t="s">
        <v>28</v>
      </c>
      <c r="D1264" s="59"/>
      <c r="E1264" s="61"/>
      <c r="F1264" s="62">
        <v>0</v>
      </c>
      <c r="G1264" s="62"/>
      <c r="H1264" s="62"/>
      <c r="I1264" s="62"/>
      <c r="J1264" s="62"/>
      <c r="K1264" s="62"/>
      <c r="L1264" s="62"/>
      <c r="M1264" s="62"/>
      <c r="N1264" s="62"/>
      <c r="O1264" s="62"/>
      <c r="P1264" s="62"/>
      <c r="Q1264" s="62"/>
    </row>
    <row r="1265" spans="1:17">
      <c r="A1265" s="58" t="s">
        <v>28</v>
      </c>
      <c r="B1265" s="59"/>
      <c r="C1265" s="72" t="s">
        <v>1271</v>
      </c>
      <c r="D1265" s="59"/>
      <c r="E1265" s="61"/>
      <c r="F1265" s="62">
        <v>0</v>
      </c>
      <c r="G1265" s="62"/>
      <c r="H1265" s="62"/>
      <c r="I1265" s="62"/>
      <c r="J1265" s="62"/>
      <c r="K1265" s="62"/>
      <c r="L1265" s="62"/>
      <c r="M1265" s="62"/>
      <c r="N1265" s="62"/>
      <c r="O1265" s="62"/>
      <c r="P1265" s="62"/>
      <c r="Q1265" s="62"/>
    </row>
    <row r="1266" spans="1:17" ht="38.25">
      <c r="A1266" s="58">
        <v>1236</v>
      </c>
      <c r="B1266" s="59" t="s">
        <v>623</v>
      </c>
      <c r="C1266" s="60" t="s">
        <v>1272</v>
      </c>
      <c r="D1266" s="59"/>
      <c r="E1266" s="61" t="s">
        <v>59</v>
      </c>
      <c r="F1266" s="62">
        <v>1</v>
      </c>
      <c r="G1266" s="62"/>
      <c r="H1266" s="62"/>
      <c r="I1266" s="62"/>
      <c r="J1266" s="62"/>
      <c r="K1266" s="62"/>
      <c r="L1266" s="62"/>
      <c r="M1266" s="62"/>
      <c r="N1266" s="62"/>
      <c r="O1266" s="62"/>
      <c r="P1266" s="62"/>
      <c r="Q1266" s="62"/>
    </row>
    <row r="1267" spans="1:17">
      <c r="A1267" s="58">
        <v>1237</v>
      </c>
      <c r="B1267" s="59" t="s">
        <v>623</v>
      </c>
      <c r="C1267" s="60" t="s">
        <v>1273</v>
      </c>
      <c r="D1267" s="59"/>
      <c r="E1267" s="61" t="s">
        <v>59</v>
      </c>
      <c r="F1267" s="62">
        <v>1</v>
      </c>
      <c r="G1267" s="62"/>
      <c r="H1267" s="62"/>
      <c r="I1267" s="62"/>
      <c r="J1267" s="62"/>
      <c r="K1267" s="62"/>
      <c r="L1267" s="62"/>
      <c r="M1267" s="62"/>
      <c r="N1267" s="62"/>
      <c r="O1267" s="62"/>
      <c r="P1267" s="62"/>
      <c r="Q1267" s="62"/>
    </row>
    <row r="1268" spans="1:17">
      <c r="A1268" s="58">
        <v>1238</v>
      </c>
      <c r="B1268" s="59" t="s">
        <v>623</v>
      </c>
      <c r="C1268" s="60" t="s">
        <v>1274</v>
      </c>
      <c r="D1268" s="59"/>
      <c r="E1268" s="61" t="s">
        <v>57</v>
      </c>
      <c r="F1268" s="62">
        <v>1</v>
      </c>
      <c r="G1268" s="62"/>
      <c r="H1268" s="62"/>
      <c r="I1268" s="62"/>
      <c r="J1268" s="62"/>
      <c r="K1268" s="62"/>
      <c r="L1268" s="62"/>
      <c r="M1268" s="62"/>
      <c r="N1268" s="62"/>
      <c r="O1268" s="62"/>
      <c r="P1268" s="62"/>
      <c r="Q1268" s="62"/>
    </row>
    <row r="1269" spans="1:17">
      <c r="A1269" s="58">
        <v>1239</v>
      </c>
      <c r="B1269" s="59" t="s">
        <v>623</v>
      </c>
      <c r="C1269" s="60" t="s">
        <v>869</v>
      </c>
      <c r="D1269" s="59"/>
      <c r="E1269" s="61" t="s">
        <v>57</v>
      </c>
      <c r="F1269" s="62">
        <v>1</v>
      </c>
      <c r="G1269" s="62"/>
      <c r="H1269" s="62"/>
      <c r="I1269" s="62"/>
      <c r="J1269" s="62"/>
      <c r="K1269" s="62"/>
      <c r="L1269" s="62"/>
      <c r="M1269" s="62"/>
      <c r="N1269" s="62"/>
      <c r="O1269" s="62"/>
      <c r="P1269" s="62"/>
      <c r="Q1269" s="62"/>
    </row>
    <row r="1270" spans="1:17">
      <c r="A1270" s="58">
        <v>1240</v>
      </c>
      <c r="B1270" s="59" t="s">
        <v>623</v>
      </c>
      <c r="C1270" s="60" t="s">
        <v>871</v>
      </c>
      <c r="D1270" s="59"/>
      <c r="E1270" s="61" t="s">
        <v>57</v>
      </c>
      <c r="F1270" s="62">
        <v>6</v>
      </c>
      <c r="G1270" s="62"/>
      <c r="H1270" s="62"/>
      <c r="I1270" s="62"/>
      <c r="J1270" s="62"/>
      <c r="K1270" s="62"/>
      <c r="L1270" s="62"/>
      <c r="M1270" s="62"/>
      <c r="N1270" s="62"/>
      <c r="O1270" s="62"/>
      <c r="P1270" s="62"/>
      <c r="Q1270" s="62"/>
    </row>
    <row r="1271" spans="1:17">
      <c r="A1271" s="58">
        <v>1241</v>
      </c>
      <c r="B1271" s="59" t="s">
        <v>623</v>
      </c>
      <c r="C1271" s="60" t="s">
        <v>918</v>
      </c>
      <c r="D1271" s="59"/>
      <c r="E1271" s="61" t="s">
        <v>57</v>
      </c>
      <c r="F1271" s="62">
        <v>4</v>
      </c>
      <c r="G1271" s="62"/>
      <c r="H1271" s="62"/>
      <c r="I1271" s="62"/>
      <c r="J1271" s="62"/>
      <c r="K1271" s="62"/>
      <c r="L1271" s="62"/>
      <c r="M1271" s="62"/>
      <c r="N1271" s="62"/>
      <c r="O1271" s="62"/>
      <c r="P1271" s="62"/>
      <c r="Q1271" s="62"/>
    </row>
    <row r="1272" spans="1:17">
      <c r="A1272" s="58">
        <v>1242</v>
      </c>
      <c r="B1272" s="59" t="s">
        <v>623</v>
      </c>
      <c r="C1272" s="60" t="s">
        <v>1275</v>
      </c>
      <c r="D1272" s="59"/>
      <c r="E1272" s="61" t="s">
        <v>57</v>
      </c>
      <c r="F1272" s="62">
        <v>2</v>
      </c>
      <c r="G1272" s="62"/>
      <c r="H1272" s="62"/>
      <c r="I1272" s="62"/>
      <c r="J1272" s="62"/>
      <c r="K1272" s="62"/>
      <c r="L1272" s="62"/>
      <c r="M1272" s="62"/>
      <c r="N1272" s="62"/>
      <c r="O1272" s="62"/>
      <c r="P1272" s="62"/>
      <c r="Q1272" s="62"/>
    </row>
    <row r="1273" spans="1:17">
      <c r="A1273" s="58" t="s">
        <v>28</v>
      </c>
      <c r="B1273" s="59"/>
      <c r="C1273" s="60" t="s">
        <v>28</v>
      </c>
      <c r="D1273" s="59"/>
      <c r="E1273" s="61"/>
      <c r="F1273" s="62">
        <v>0</v>
      </c>
      <c r="G1273" s="62"/>
      <c r="H1273" s="62"/>
      <c r="I1273" s="62"/>
      <c r="J1273" s="62"/>
      <c r="K1273" s="62"/>
      <c r="L1273" s="62"/>
      <c r="M1273" s="62"/>
      <c r="N1273" s="62"/>
      <c r="O1273" s="62"/>
      <c r="P1273" s="62"/>
      <c r="Q1273" s="62"/>
    </row>
    <row r="1274" spans="1:17">
      <c r="A1274" s="58" t="s">
        <v>28</v>
      </c>
      <c r="B1274" s="59"/>
      <c r="C1274" s="72" t="s">
        <v>1276</v>
      </c>
      <c r="D1274" s="59"/>
      <c r="E1274" s="61"/>
      <c r="F1274" s="62">
        <v>0</v>
      </c>
      <c r="G1274" s="62"/>
      <c r="H1274" s="62"/>
      <c r="I1274" s="62"/>
      <c r="J1274" s="62"/>
      <c r="K1274" s="62"/>
      <c r="L1274" s="62"/>
      <c r="M1274" s="62"/>
      <c r="N1274" s="62"/>
      <c r="O1274" s="62"/>
      <c r="P1274" s="62"/>
      <c r="Q1274" s="62"/>
    </row>
    <row r="1275" spans="1:17" ht="38.25">
      <c r="A1275" s="58">
        <v>1243</v>
      </c>
      <c r="B1275" s="59" t="s">
        <v>623</v>
      </c>
      <c r="C1275" s="60" t="s">
        <v>1272</v>
      </c>
      <c r="D1275" s="59"/>
      <c r="E1275" s="61" t="s">
        <v>59</v>
      </c>
      <c r="F1275" s="62">
        <v>1</v>
      </c>
      <c r="G1275" s="62"/>
      <c r="H1275" s="62"/>
      <c r="I1275" s="62"/>
      <c r="J1275" s="62"/>
      <c r="K1275" s="62"/>
      <c r="L1275" s="62"/>
      <c r="M1275" s="62"/>
      <c r="N1275" s="62"/>
      <c r="O1275" s="62"/>
      <c r="P1275" s="62"/>
      <c r="Q1275" s="62"/>
    </row>
    <row r="1276" spans="1:17">
      <c r="A1276" s="58">
        <v>1244</v>
      </c>
      <c r="B1276" s="59" t="s">
        <v>623</v>
      </c>
      <c r="C1276" s="60" t="s">
        <v>1273</v>
      </c>
      <c r="D1276" s="59"/>
      <c r="E1276" s="61" t="s">
        <v>59</v>
      </c>
      <c r="F1276" s="62">
        <v>1</v>
      </c>
      <c r="G1276" s="62"/>
      <c r="H1276" s="62"/>
      <c r="I1276" s="62"/>
      <c r="J1276" s="62"/>
      <c r="K1276" s="62"/>
      <c r="L1276" s="62"/>
      <c r="M1276" s="62"/>
      <c r="N1276" s="62"/>
      <c r="O1276" s="62"/>
      <c r="P1276" s="62"/>
      <c r="Q1276" s="62"/>
    </row>
    <row r="1277" spans="1:17">
      <c r="A1277" s="58">
        <v>1245</v>
      </c>
      <c r="B1277" s="59" t="s">
        <v>623</v>
      </c>
      <c r="C1277" s="60" t="s">
        <v>1274</v>
      </c>
      <c r="D1277" s="59"/>
      <c r="E1277" s="61" t="s">
        <v>57</v>
      </c>
      <c r="F1277" s="62">
        <v>1</v>
      </c>
      <c r="G1277" s="62"/>
      <c r="H1277" s="62"/>
      <c r="I1277" s="62"/>
      <c r="J1277" s="62"/>
      <c r="K1277" s="62"/>
      <c r="L1277" s="62"/>
      <c r="M1277" s="62"/>
      <c r="N1277" s="62"/>
      <c r="O1277" s="62"/>
      <c r="P1277" s="62"/>
      <c r="Q1277" s="62"/>
    </row>
    <row r="1278" spans="1:17">
      <c r="A1278" s="58">
        <v>1246</v>
      </c>
      <c r="B1278" s="59" t="s">
        <v>623</v>
      </c>
      <c r="C1278" s="60" t="s">
        <v>991</v>
      </c>
      <c r="D1278" s="59"/>
      <c r="E1278" s="61" t="s">
        <v>57</v>
      </c>
      <c r="F1278" s="62">
        <v>1</v>
      </c>
      <c r="G1278" s="62"/>
      <c r="H1278" s="62"/>
      <c r="I1278" s="62"/>
      <c r="J1278" s="62"/>
      <c r="K1278" s="62"/>
      <c r="L1278" s="62"/>
      <c r="M1278" s="62"/>
      <c r="N1278" s="62"/>
      <c r="O1278" s="62"/>
      <c r="P1278" s="62"/>
      <c r="Q1278" s="62"/>
    </row>
    <row r="1279" spans="1:17">
      <c r="A1279" s="58">
        <v>1247</v>
      </c>
      <c r="B1279" s="59" t="s">
        <v>623</v>
      </c>
      <c r="C1279" s="60" t="s">
        <v>869</v>
      </c>
      <c r="D1279" s="59"/>
      <c r="E1279" s="61" t="s">
        <v>57</v>
      </c>
      <c r="F1279" s="62">
        <v>2</v>
      </c>
      <c r="G1279" s="62"/>
      <c r="H1279" s="62"/>
      <c r="I1279" s="62"/>
      <c r="J1279" s="62"/>
      <c r="K1279" s="62"/>
      <c r="L1279" s="62"/>
      <c r="M1279" s="62"/>
      <c r="N1279" s="62"/>
      <c r="O1279" s="62"/>
      <c r="P1279" s="62"/>
      <c r="Q1279" s="62"/>
    </row>
    <row r="1280" spans="1:17">
      <c r="A1280" s="58">
        <v>1248</v>
      </c>
      <c r="B1280" s="59" t="s">
        <v>623</v>
      </c>
      <c r="C1280" s="60" t="s">
        <v>871</v>
      </c>
      <c r="D1280" s="59"/>
      <c r="E1280" s="61" t="s">
        <v>57</v>
      </c>
      <c r="F1280" s="62">
        <v>5</v>
      </c>
      <c r="G1280" s="62"/>
      <c r="H1280" s="62"/>
      <c r="I1280" s="62"/>
      <c r="J1280" s="62"/>
      <c r="K1280" s="62"/>
      <c r="L1280" s="62"/>
      <c r="M1280" s="62"/>
      <c r="N1280" s="62"/>
      <c r="O1280" s="62"/>
      <c r="P1280" s="62"/>
      <c r="Q1280" s="62"/>
    </row>
    <row r="1281" spans="1:17">
      <c r="A1281" s="58">
        <v>1249</v>
      </c>
      <c r="B1281" s="59" t="s">
        <v>623</v>
      </c>
      <c r="C1281" s="60" t="s">
        <v>918</v>
      </c>
      <c r="D1281" s="59"/>
      <c r="E1281" s="61" t="s">
        <v>57</v>
      </c>
      <c r="F1281" s="62">
        <v>5</v>
      </c>
      <c r="G1281" s="62"/>
      <c r="H1281" s="62"/>
      <c r="I1281" s="62"/>
      <c r="J1281" s="62"/>
      <c r="K1281" s="62"/>
      <c r="L1281" s="62"/>
      <c r="M1281" s="62"/>
      <c r="N1281" s="62"/>
      <c r="O1281" s="62"/>
      <c r="P1281" s="62"/>
      <c r="Q1281" s="62"/>
    </row>
    <row r="1282" spans="1:17">
      <c r="A1282" s="58">
        <v>1250</v>
      </c>
      <c r="B1282" s="59" t="s">
        <v>623</v>
      </c>
      <c r="C1282" s="60" t="s">
        <v>1275</v>
      </c>
      <c r="D1282" s="59"/>
      <c r="E1282" s="61" t="s">
        <v>57</v>
      </c>
      <c r="F1282" s="62">
        <v>2</v>
      </c>
      <c r="G1282" s="62"/>
      <c r="H1282" s="62"/>
      <c r="I1282" s="62"/>
      <c r="J1282" s="62"/>
      <c r="K1282" s="62"/>
      <c r="L1282" s="62"/>
      <c r="M1282" s="62"/>
      <c r="N1282" s="62"/>
      <c r="O1282" s="62"/>
      <c r="P1282" s="62"/>
      <c r="Q1282" s="62"/>
    </row>
    <row r="1283" spans="1:17">
      <c r="A1283" s="58" t="s">
        <v>28</v>
      </c>
      <c r="B1283" s="59"/>
      <c r="C1283" s="60" t="s">
        <v>28</v>
      </c>
      <c r="D1283" s="59"/>
      <c r="E1283" s="61"/>
      <c r="F1283" s="62">
        <v>0</v>
      </c>
      <c r="G1283" s="62"/>
      <c r="H1283" s="62"/>
      <c r="I1283" s="62"/>
      <c r="J1283" s="62"/>
      <c r="K1283" s="62"/>
      <c r="L1283" s="62"/>
      <c r="M1283" s="62"/>
      <c r="N1283" s="62"/>
      <c r="O1283" s="62"/>
      <c r="P1283" s="62"/>
      <c r="Q1283" s="62"/>
    </row>
    <row r="1284" spans="1:17">
      <c r="A1284" s="58" t="s">
        <v>28</v>
      </c>
      <c r="B1284" s="59"/>
      <c r="C1284" s="72" t="s">
        <v>1277</v>
      </c>
      <c r="D1284" s="59"/>
      <c r="E1284" s="61"/>
      <c r="F1284" s="62">
        <v>0</v>
      </c>
      <c r="G1284" s="62"/>
      <c r="H1284" s="62"/>
      <c r="I1284" s="62"/>
      <c r="J1284" s="62"/>
      <c r="K1284" s="62"/>
      <c r="L1284" s="62"/>
      <c r="M1284" s="62"/>
      <c r="N1284" s="62"/>
      <c r="O1284" s="62"/>
      <c r="P1284" s="62"/>
      <c r="Q1284" s="62"/>
    </row>
    <row r="1285" spans="1:17" ht="38.25">
      <c r="A1285" s="58">
        <v>1251</v>
      </c>
      <c r="B1285" s="59" t="s">
        <v>623</v>
      </c>
      <c r="C1285" s="60" t="s">
        <v>1278</v>
      </c>
      <c r="D1285" s="59"/>
      <c r="E1285" s="61" t="s">
        <v>59</v>
      </c>
      <c r="F1285" s="62">
        <v>1</v>
      </c>
      <c r="G1285" s="62"/>
      <c r="H1285" s="62"/>
      <c r="I1285" s="62"/>
      <c r="J1285" s="62"/>
      <c r="K1285" s="62"/>
      <c r="L1285" s="62"/>
      <c r="M1285" s="62"/>
      <c r="N1285" s="62"/>
      <c r="O1285" s="62"/>
      <c r="P1285" s="62"/>
      <c r="Q1285" s="62"/>
    </row>
    <row r="1286" spans="1:17">
      <c r="A1286" s="58">
        <v>1252</v>
      </c>
      <c r="B1286" s="59" t="s">
        <v>623</v>
      </c>
      <c r="C1286" s="60" t="s">
        <v>1273</v>
      </c>
      <c r="D1286" s="59"/>
      <c r="E1286" s="61" t="s">
        <v>59</v>
      </c>
      <c r="F1286" s="62">
        <v>1</v>
      </c>
      <c r="G1286" s="62"/>
      <c r="H1286" s="62"/>
      <c r="I1286" s="62"/>
      <c r="J1286" s="62"/>
      <c r="K1286" s="62"/>
      <c r="L1286" s="62"/>
      <c r="M1286" s="62"/>
      <c r="N1286" s="62"/>
      <c r="O1286" s="62"/>
      <c r="P1286" s="62"/>
      <c r="Q1286" s="62"/>
    </row>
    <row r="1287" spans="1:17">
      <c r="A1287" s="58">
        <v>1253</v>
      </c>
      <c r="B1287" s="59" t="s">
        <v>623</v>
      </c>
      <c r="C1287" s="60" t="s">
        <v>1279</v>
      </c>
      <c r="D1287" s="59"/>
      <c r="E1287" s="61" t="s">
        <v>57</v>
      </c>
      <c r="F1287" s="62">
        <v>1</v>
      </c>
      <c r="G1287" s="62"/>
      <c r="H1287" s="62"/>
      <c r="I1287" s="62"/>
      <c r="J1287" s="62"/>
      <c r="K1287" s="62"/>
      <c r="L1287" s="62"/>
      <c r="M1287" s="62"/>
      <c r="N1287" s="62"/>
      <c r="O1287" s="62"/>
      <c r="P1287" s="62"/>
      <c r="Q1287" s="62"/>
    </row>
    <row r="1288" spans="1:17">
      <c r="A1288" s="58">
        <v>1254</v>
      </c>
      <c r="B1288" s="59" t="s">
        <v>623</v>
      </c>
      <c r="C1288" s="60" t="s">
        <v>871</v>
      </c>
      <c r="D1288" s="59"/>
      <c r="E1288" s="61" t="s">
        <v>57</v>
      </c>
      <c r="F1288" s="62">
        <v>1</v>
      </c>
      <c r="G1288" s="62"/>
      <c r="H1288" s="62"/>
      <c r="I1288" s="62"/>
      <c r="J1288" s="62"/>
      <c r="K1288" s="62"/>
      <c r="L1288" s="62"/>
      <c r="M1288" s="62"/>
      <c r="N1288" s="62"/>
      <c r="O1288" s="62"/>
      <c r="P1288" s="62"/>
      <c r="Q1288" s="62"/>
    </row>
    <row r="1289" spans="1:17">
      <c r="A1289" s="58">
        <v>1255</v>
      </c>
      <c r="B1289" s="59" t="s">
        <v>623</v>
      </c>
      <c r="C1289" s="60" t="s">
        <v>873</v>
      </c>
      <c r="D1289" s="59"/>
      <c r="E1289" s="61" t="s">
        <v>57</v>
      </c>
      <c r="F1289" s="62">
        <v>4</v>
      </c>
      <c r="G1289" s="62"/>
      <c r="H1289" s="62"/>
      <c r="I1289" s="62"/>
      <c r="J1289" s="62"/>
      <c r="K1289" s="62"/>
      <c r="L1289" s="62"/>
      <c r="M1289" s="62"/>
      <c r="N1289" s="62"/>
      <c r="O1289" s="62"/>
      <c r="P1289" s="62"/>
      <c r="Q1289" s="62"/>
    </row>
    <row r="1290" spans="1:17">
      <c r="A1290" s="58">
        <v>1256</v>
      </c>
      <c r="B1290" s="59" t="s">
        <v>623</v>
      </c>
      <c r="C1290" s="60" t="s">
        <v>875</v>
      </c>
      <c r="D1290" s="59"/>
      <c r="E1290" s="61" t="s">
        <v>57</v>
      </c>
      <c r="F1290" s="62">
        <v>4</v>
      </c>
      <c r="G1290" s="62"/>
      <c r="H1290" s="62"/>
      <c r="I1290" s="62"/>
      <c r="J1290" s="62"/>
      <c r="K1290" s="62"/>
      <c r="L1290" s="62"/>
      <c r="M1290" s="62"/>
      <c r="N1290" s="62"/>
      <c r="O1290" s="62"/>
      <c r="P1290" s="62"/>
      <c r="Q1290" s="62"/>
    </row>
    <row r="1291" spans="1:17">
      <c r="A1291" s="58">
        <v>1257</v>
      </c>
      <c r="B1291" s="59" t="s">
        <v>623</v>
      </c>
      <c r="C1291" s="60" t="s">
        <v>918</v>
      </c>
      <c r="D1291" s="59"/>
      <c r="E1291" s="61" t="s">
        <v>57</v>
      </c>
      <c r="F1291" s="62">
        <v>1</v>
      </c>
      <c r="G1291" s="62"/>
      <c r="H1291" s="62"/>
      <c r="I1291" s="62"/>
      <c r="J1291" s="62"/>
      <c r="K1291" s="62"/>
      <c r="L1291" s="62"/>
      <c r="M1291" s="62"/>
      <c r="N1291" s="62"/>
      <c r="O1291" s="62"/>
      <c r="P1291" s="62"/>
      <c r="Q1291" s="62"/>
    </row>
    <row r="1292" spans="1:17">
      <c r="A1292" s="58">
        <v>1258</v>
      </c>
      <c r="B1292" s="59" t="s">
        <v>623</v>
      </c>
      <c r="C1292" s="60" t="s">
        <v>919</v>
      </c>
      <c r="D1292" s="59"/>
      <c r="E1292" s="61" t="s">
        <v>57</v>
      </c>
      <c r="F1292" s="62">
        <v>6</v>
      </c>
      <c r="G1292" s="62"/>
      <c r="H1292" s="62"/>
      <c r="I1292" s="62"/>
      <c r="J1292" s="62"/>
      <c r="K1292" s="62"/>
      <c r="L1292" s="62"/>
      <c r="M1292" s="62"/>
      <c r="N1292" s="62"/>
      <c r="O1292" s="62"/>
      <c r="P1292" s="62"/>
      <c r="Q1292" s="62"/>
    </row>
    <row r="1293" spans="1:17">
      <c r="A1293" s="58">
        <v>1259</v>
      </c>
      <c r="B1293" s="59" t="s">
        <v>623</v>
      </c>
      <c r="C1293" s="60" t="s">
        <v>1280</v>
      </c>
      <c r="D1293" s="59"/>
      <c r="E1293" s="61" t="s">
        <v>57</v>
      </c>
      <c r="F1293" s="62">
        <v>2</v>
      </c>
      <c r="G1293" s="62"/>
      <c r="H1293" s="62"/>
      <c r="I1293" s="62"/>
      <c r="J1293" s="62"/>
      <c r="K1293" s="62"/>
      <c r="L1293" s="62"/>
      <c r="M1293" s="62"/>
      <c r="N1293" s="62"/>
      <c r="O1293" s="62"/>
      <c r="P1293" s="62"/>
      <c r="Q1293" s="62"/>
    </row>
    <row r="1294" spans="1:17">
      <c r="A1294" s="58" t="s">
        <v>28</v>
      </c>
      <c r="B1294" s="59"/>
      <c r="C1294" s="60" t="s">
        <v>28</v>
      </c>
      <c r="D1294" s="59"/>
      <c r="E1294" s="61"/>
      <c r="F1294" s="62">
        <v>0</v>
      </c>
      <c r="G1294" s="62"/>
      <c r="H1294" s="62"/>
      <c r="I1294" s="62"/>
      <c r="J1294" s="62"/>
      <c r="K1294" s="62"/>
      <c r="L1294" s="62"/>
      <c r="M1294" s="62"/>
      <c r="N1294" s="62"/>
      <c r="O1294" s="62"/>
      <c r="P1294" s="62"/>
      <c r="Q1294" s="62"/>
    </row>
    <row r="1295" spans="1:17">
      <c r="A1295" s="58" t="s">
        <v>28</v>
      </c>
      <c r="B1295" s="59"/>
      <c r="C1295" s="72" t="s">
        <v>1281</v>
      </c>
      <c r="D1295" s="59"/>
      <c r="E1295" s="61"/>
      <c r="F1295" s="62">
        <v>0</v>
      </c>
      <c r="G1295" s="62"/>
      <c r="H1295" s="62"/>
      <c r="I1295" s="62"/>
      <c r="J1295" s="62"/>
      <c r="K1295" s="62"/>
      <c r="L1295" s="62"/>
      <c r="M1295" s="62"/>
      <c r="N1295" s="62"/>
      <c r="O1295" s="62"/>
      <c r="P1295" s="62"/>
      <c r="Q1295" s="62"/>
    </row>
    <row r="1296" spans="1:17" ht="38.25">
      <c r="A1296" s="58">
        <v>1260</v>
      </c>
      <c r="B1296" s="59" t="s">
        <v>623</v>
      </c>
      <c r="C1296" s="60" t="s">
        <v>1282</v>
      </c>
      <c r="D1296" s="59"/>
      <c r="E1296" s="61" t="s">
        <v>59</v>
      </c>
      <c r="F1296" s="62">
        <v>1</v>
      </c>
      <c r="G1296" s="62"/>
      <c r="H1296" s="62"/>
      <c r="I1296" s="62"/>
      <c r="J1296" s="62"/>
      <c r="K1296" s="62"/>
      <c r="L1296" s="62"/>
      <c r="M1296" s="62"/>
      <c r="N1296" s="62"/>
      <c r="O1296" s="62"/>
      <c r="P1296" s="62"/>
      <c r="Q1296" s="62"/>
    </row>
    <row r="1297" spans="1:17">
      <c r="A1297" s="58">
        <v>1261</v>
      </c>
      <c r="B1297" s="59" t="s">
        <v>623</v>
      </c>
      <c r="C1297" s="60" t="s">
        <v>1273</v>
      </c>
      <c r="D1297" s="59"/>
      <c r="E1297" s="61" t="s">
        <v>59</v>
      </c>
      <c r="F1297" s="62">
        <v>1</v>
      </c>
      <c r="G1297" s="62"/>
      <c r="H1297" s="62"/>
      <c r="I1297" s="62"/>
      <c r="J1297" s="62"/>
      <c r="K1297" s="62"/>
      <c r="L1297" s="62"/>
      <c r="M1297" s="62"/>
      <c r="N1297" s="62"/>
      <c r="O1297" s="62"/>
      <c r="P1297" s="62"/>
      <c r="Q1297" s="62"/>
    </row>
    <row r="1298" spans="1:17">
      <c r="A1298" s="58">
        <v>1262</v>
      </c>
      <c r="B1298" s="59" t="s">
        <v>623</v>
      </c>
      <c r="C1298" s="60" t="s">
        <v>1274</v>
      </c>
      <c r="D1298" s="59"/>
      <c r="E1298" s="61" t="s">
        <v>57</v>
      </c>
      <c r="F1298" s="62">
        <v>1</v>
      </c>
      <c r="G1298" s="62"/>
      <c r="H1298" s="62"/>
      <c r="I1298" s="62"/>
      <c r="J1298" s="62"/>
      <c r="K1298" s="62"/>
      <c r="L1298" s="62"/>
      <c r="M1298" s="62"/>
      <c r="N1298" s="62"/>
      <c r="O1298" s="62"/>
      <c r="P1298" s="62"/>
      <c r="Q1298" s="62"/>
    </row>
    <row r="1299" spans="1:17">
      <c r="A1299" s="58">
        <v>1263</v>
      </c>
      <c r="B1299" s="59" t="s">
        <v>623</v>
      </c>
      <c r="C1299" s="60" t="s">
        <v>871</v>
      </c>
      <c r="D1299" s="59"/>
      <c r="E1299" s="61" t="s">
        <v>57</v>
      </c>
      <c r="F1299" s="62">
        <v>5</v>
      </c>
      <c r="G1299" s="62"/>
      <c r="H1299" s="62"/>
      <c r="I1299" s="62"/>
      <c r="J1299" s="62"/>
      <c r="K1299" s="62"/>
      <c r="L1299" s="62"/>
      <c r="M1299" s="62"/>
      <c r="N1299" s="62"/>
      <c r="O1299" s="62"/>
      <c r="P1299" s="62"/>
      <c r="Q1299" s="62"/>
    </row>
    <row r="1300" spans="1:17">
      <c r="A1300" s="58">
        <v>1264</v>
      </c>
      <c r="B1300" s="59" t="s">
        <v>623</v>
      </c>
      <c r="C1300" s="60" t="s">
        <v>918</v>
      </c>
      <c r="D1300" s="59"/>
      <c r="E1300" s="61" t="s">
        <v>57</v>
      </c>
      <c r="F1300" s="62">
        <v>4</v>
      </c>
      <c r="G1300" s="62"/>
      <c r="H1300" s="62"/>
      <c r="I1300" s="62"/>
      <c r="J1300" s="62"/>
      <c r="K1300" s="62"/>
      <c r="L1300" s="62"/>
      <c r="M1300" s="62"/>
      <c r="N1300" s="62"/>
      <c r="O1300" s="62"/>
      <c r="P1300" s="62"/>
      <c r="Q1300" s="62"/>
    </row>
    <row r="1301" spans="1:17">
      <c r="A1301" s="58">
        <v>1265</v>
      </c>
      <c r="B1301" s="59" t="s">
        <v>623</v>
      </c>
      <c r="C1301" s="60" t="s">
        <v>1275</v>
      </c>
      <c r="D1301" s="59"/>
      <c r="E1301" s="61" t="s">
        <v>57</v>
      </c>
      <c r="F1301" s="62">
        <v>2</v>
      </c>
      <c r="G1301" s="62"/>
      <c r="H1301" s="62"/>
      <c r="I1301" s="62"/>
      <c r="J1301" s="62"/>
      <c r="K1301" s="62"/>
      <c r="L1301" s="62"/>
      <c r="M1301" s="62"/>
      <c r="N1301" s="62"/>
      <c r="O1301" s="62"/>
      <c r="P1301" s="62"/>
      <c r="Q1301" s="62"/>
    </row>
    <row r="1302" spans="1:17">
      <c r="A1302" s="58" t="s">
        <v>28</v>
      </c>
      <c r="B1302" s="59"/>
      <c r="C1302" s="60" t="s">
        <v>28</v>
      </c>
      <c r="D1302" s="59"/>
      <c r="E1302" s="61"/>
      <c r="F1302" s="62">
        <v>0</v>
      </c>
      <c r="G1302" s="62"/>
      <c r="H1302" s="62"/>
      <c r="I1302" s="62"/>
      <c r="J1302" s="62"/>
      <c r="K1302" s="62"/>
      <c r="L1302" s="62"/>
      <c r="M1302" s="62"/>
      <c r="N1302" s="62"/>
      <c r="O1302" s="62"/>
      <c r="P1302" s="62"/>
      <c r="Q1302" s="62"/>
    </row>
    <row r="1303" spans="1:17">
      <c r="A1303" s="58" t="s">
        <v>28</v>
      </c>
      <c r="B1303" s="59"/>
      <c r="C1303" s="72" t="s">
        <v>1283</v>
      </c>
      <c r="D1303" s="59"/>
      <c r="E1303" s="61"/>
      <c r="F1303" s="62">
        <v>0</v>
      </c>
      <c r="G1303" s="62"/>
      <c r="H1303" s="62"/>
      <c r="I1303" s="62"/>
      <c r="J1303" s="62"/>
      <c r="K1303" s="62"/>
      <c r="L1303" s="62"/>
      <c r="M1303" s="62"/>
      <c r="N1303" s="62"/>
      <c r="O1303" s="62"/>
      <c r="P1303" s="62"/>
      <c r="Q1303" s="62"/>
    </row>
    <row r="1304" spans="1:17" ht="38.25">
      <c r="A1304" s="58">
        <v>1266</v>
      </c>
      <c r="B1304" s="59" t="s">
        <v>623</v>
      </c>
      <c r="C1304" s="60" t="s">
        <v>1272</v>
      </c>
      <c r="D1304" s="59"/>
      <c r="E1304" s="61" t="s">
        <v>59</v>
      </c>
      <c r="F1304" s="62">
        <v>1</v>
      </c>
      <c r="G1304" s="62"/>
      <c r="H1304" s="62"/>
      <c r="I1304" s="62"/>
      <c r="J1304" s="62"/>
      <c r="K1304" s="62"/>
      <c r="L1304" s="62"/>
      <c r="M1304" s="62"/>
      <c r="N1304" s="62"/>
      <c r="O1304" s="62"/>
      <c r="P1304" s="62"/>
      <c r="Q1304" s="62"/>
    </row>
    <row r="1305" spans="1:17">
      <c r="A1305" s="58">
        <v>1267</v>
      </c>
      <c r="B1305" s="59" t="s">
        <v>623</v>
      </c>
      <c r="C1305" s="60" t="s">
        <v>1273</v>
      </c>
      <c r="D1305" s="59"/>
      <c r="E1305" s="61" t="s">
        <v>59</v>
      </c>
      <c r="F1305" s="62">
        <v>1</v>
      </c>
      <c r="G1305" s="62"/>
      <c r="H1305" s="62"/>
      <c r="I1305" s="62"/>
      <c r="J1305" s="62"/>
      <c r="K1305" s="62"/>
      <c r="L1305" s="62"/>
      <c r="M1305" s="62"/>
      <c r="N1305" s="62"/>
      <c r="O1305" s="62"/>
      <c r="P1305" s="62"/>
      <c r="Q1305" s="62"/>
    </row>
    <row r="1306" spans="1:17">
      <c r="A1306" s="58">
        <v>1268</v>
      </c>
      <c r="B1306" s="59" t="s">
        <v>623</v>
      </c>
      <c r="C1306" s="60" t="s">
        <v>1274</v>
      </c>
      <c r="D1306" s="59"/>
      <c r="E1306" s="61" t="s">
        <v>57</v>
      </c>
      <c r="F1306" s="62">
        <v>1</v>
      </c>
      <c r="G1306" s="62"/>
      <c r="H1306" s="62"/>
      <c r="I1306" s="62"/>
      <c r="J1306" s="62"/>
      <c r="K1306" s="62"/>
      <c r="L1306" s="62"/>
      <c r="M1306" s="62"/>
      <c r="N1306" s="62"/>
      <c r="O1306" s="62"/>
      <c r="P1306" s="62"/>
      <c r="Q1306" s="62"/>
    </row>
    <row r="1307" spans="1:17">
      <c r="A1307" s="58">
        <v>1269</v>
      </c>
      <c r="B1307" s="59" t="s">
        <v>623</v>
      </c>
      <c r="C1307" s="60" t="s">
        <v>869</v>
      </c>
      <c r="D1307" s="59"/>
      <c r="E1307" s="61" t="s">
        <v>57</v>
      </c>
      <c r="F1307" s="62">
        <v>4</v>
      </c>
      <c r="G1307" s="62"/>
      <c r="H1307" s="62"/>
      <c r="I1307" s="62"/>
      <c r="J1307" s="62"/>
      <c r="K1307" s="62"/>
      <c r="L1307" s="62"/>
      <c r="M1307" s="62"/>
      <c r="N1307" s="62"/>
      <c r="O1307" s="62"/>
      <c r="P1307" s="62"/>
      <c r="Q1307" s="62"/>
    </row>
    <row r="1308" spans="1:17">
      <c r="A1308" s="58">
        <v>1270</v>
      </c>
      <c r="B1308" s="59" t="s">
        <v>623</v>
      </c>
      <c r="C1308" s="60" t="s">
        <v>870</v>
      </c>
      <c r="D1308" s="59"/>
      <c r="E1308" s="61" t="s">
        <v>57</v>
      </c>
      <c r="F1308" s="62">
        <v>2</v>
      </c>
      <c r="G1308" s="62"/>
      <c r="H1308" s="62"/>
      <c r="I1308" s="62"/>
      <c r="J1308" s="62"/>
      <c r="K1308" s="62"/>
      <c r="L1308" s="62"/>
      <c r="M1308" s="62"/>
      <c r="N1308" s="62"/>
      <c r="O1308" s="62"/>
      <c r="P1308" s="62"/>
      <c r="Q1308" s="62"/>
    </row>
    <row r="1309" spans="1:17">
      <c r="A1309" s="58">
        <v>1271</v>
      </c>
      <c r="B1309" s="59" t="s">
        <v>623</v>
      </c>
      <c r="C1309" s="60" t="s">
        <v>871</v>
      </c>
      <c r="D1309" s="59"/>
      <c r="E1309" s="61" t="s">
        <v>57</v>
      </c>
      <c r="F1309" s="62">
        <v>5</v>
      </c>
      <c r="G1309" s="62"/>
      <c r="H1309" s="62"/>
      <c r="I1309" s="62"/>
      <c r="J1309" s="62"/>
      <c r="K1309" s="62"/>
      <c r="L1309" s="62"/>
      <c r="M1309" s="62"/>
      <c r="N1309" s="62"/>
      <c r="O1309" s="62"/>
      <c r="P1309" s="62"/>
      <c r="Q1309" s="62"/>
    </row>
    <row r="1310" spans="1:17">
      <c r="A1310" s="58">
        <v>1272</v>
      </c>
      <c r="B1310" s="59" t="s">
        <v>623</v>
      </c>
      <c r="C1310" s="60" t="s">
        <v>918</v>
      </c>
      <c r="D1310" s="59"/>
      <c r="E1310" s="61" t="s">
        <v>57</v>
      </c>
      <c r="F1310" s="62">
        <v>5</v>
      </c>
      <c r="G1310" s="62"/>
      <c r="H1310" s="62"/>
      <c r="I1310" s="62"/>
      <c r="J1310" s="62"/>
      <c r="K1310" s="62"/>
      <c r="L1310" s="62"/>
      <c r="M1310" s="62"/>
      <c r="N1310" s="62"/>
      <c r="O1310" s="62"/>
      <c r="P1310" s="62"/>
      <c r="Q1310" s="62"/>
    </row>
    <row r="1311" spans="1:17">
      <c r="A1311" s="58">
        <v>1273</v>
      </c>
      <c r="B1311" s="59" t="s">
        <v>623</v>
      </c>
      <c r="C1311" s="60" t="s">
        <v>1275</v>
      </c>
      <c r="D1311" s="59"/>
      <c r="E1311" s="61" t="s">
        <v>57</v>
      </c>
      <c r="F1311" s="62">
        <v>2</v>
      </c>
      <c r="G1311" s="62"/>
      <c r="H1311" s="62"/>
      <c r="I1311" s="62"/>
      <c r="J1311" s="62"/>
      <c r="K1311" s="62"/>
      <c r="L1311" s="62"/>
      <c r="M1311" s="62"/>
      <c r="N1311" s="62"/>
      <c r="O1311" s="62"/>
      <c r="P1311" s="62"/>
      <c r="Q1311" s="62"/>
    </row>
    <row r="1312" spans="1:17">
      <c r="A1312" s="58" t="s">
        <v>28</v>
      </c>
      <c r="B1312" s="59"/>
      <c r="C1312" s="60" t="s">
        <v>28</v>
      </c>
      <c r="D1312" s="59"/>
      <c r="E1312" s="61"/>
      <c r="F1312" s="62">
        <v>0</v>
      </c>
      <c r="G1312" s="62"/>
      <c r="H1312" s="62"/>
      <c r="I1312" s="62"/>
      <c r="J1312" s="62"/>
      <c r="K1312" s="62"/>
      <c r="L1312" s="62"/>
      <c r="M1312" s="62"/>
      <c r="N1312" s="62"/>
      <c r="O1312" s="62"/>
      <c r="P1312" s="62"/>
      <c r="Q1312" s="62"/>
    </row>
    <row r="1313" spans="1:17">
      <c r="A1313" s="58" t="s">
        <v>28</v>
      </c>
      <c r="B1313" s="59"/>
      <c r="C1313" s="72" t="s">
        <v>1284</v>
      </c>
      <c r="D1313" s="59"/>
      <c r="E1313" s="61"/>
      <c r="F1313" s="62">
        <v>0</v>
      </c>
      <c r="G1313" s="62"/>
      <c r="H1313" s="62"/>
      <c r="I1313" s="62"/>
      <c r="J1313" s="62"/>
      <c r="K1313" s="62"/>
      <c r="L1313" s="62"/>
      <c r="M1313" s="62"/>
      <c r="N1313" s="62"/>
      <c r="O1313" s="62"/>
      <c r="P1313" s="62"/>
      <c r="Q1313" s="62"/>
    </row>
    <row r="1314" spans="1:17" ht="38.25">
      <c r="A1314" s="58">
        <v>1274</v>
      </c>
      <c r="B1314" s="59" t="s">
        <v>623</v>
      </c>
      <c r="C1314" s="60" t="s">
        <v>1272</v>
      </c>
      <c r="D1314" s="59"/>
      <c r="E1314" s="61" t="s">
        <v>59</v>
      </c>
      <c r="F1314" s="62">
        <v>1</v>
      </c>
      <c r="G1314" s="62"/>
      <c r="H1314" s="62"/>
      <c r="I1314" s="62"/>
      <c r="J1314" s="62"/>
      <c r="K1314" s="62"/>
      <c r="L1314" s="62"/>
      <c r="M1314" s="62"/>
      <c r="N1314" s="62"/>
      <c r="O1314" s="62"/>
      <c r="P1314" s="62"/>
      <c r="Q1314" s="62"/>
    </row>
    <row r="1315" spans="1:17">
      <c r="A1315" s="58">
        <v>1275</v>
      </c>
      <c r="B1315" s="59" t="s">
        <v>623</v>
      </c>
      <c r="C1315" s="60" t="s">
        <v>1273</v>
      </c>
      <c r="D1315" s="59"/>
      <c r="E1315" s="61" t="s">
        <v>59</v>
      </c>
      <c r="F1315" s="62">
        <v>1</v>
      </c>
      <c r="G1315" s="62"/>
      <c r="H1315" s="62"/>
      <c r="I1315" s="62"/>
      <c r="J1315" s="62"/>
      <c r="K1315" s="62"/>
      <c r="L1315" s="62"/>
      <c r="M1315" s="62"/>
      <c r="N1315" s="62"/>
      <c r="O1315" s="62"/>
      <c r="P1315" s="62"/>
      <c r="Q1315" s="62"/>
    </row>
    <row r="1316" spans="1:17">
      <c r="A1316" s="58">
        <v>1276</v>
      </c>
      <c r="B1316" s="59" t="s">
        <v>623</v>
      </c>
      <c r="C1316" s="60" t="s">
        <v>1274</v>
      </c>
      <c r="D1316" s="59"/>
      <c r="E1316" s="61" t="s">
        <v>57</v>
      </c>
      <c r="F1316" s="62">
        <v>1</v>
      </c>
      <c r="G1316" s="62"/>
      <c r="H1316" s="62"/>
      <c r="I1316" s="62"/>
      <c r="J1316" s="62"/>
      <c r="K1316" s="62"/>
      <c r="L1316" s="62"/>
      <c r="M1316" s="62"/>
      <c r="N1316" s="62"/>
      <c r="O1316" s="62"/>
      <c r="P1316" s="62"/>
      <c r="Q1316" s="62"/>
    </row>
    <row r="1317" spans="1:17">
      <c r="A1317" s="58">
        <v>1277</v>
      </c>
      <c r="B1317" s="59" t="s">
        <v>623</v>
      </c>
      <c r="C1317" s="60" t="s">
        <v>869</v>
      </c>
      <c r="D1317" s="59"/>
      <c r="E1317" s="61" t="s">
        <v>57</v>
      </c>
      <c r="F1317" s="62">
        <v>1</v>
      </c>
      <c r="G1317" s="62"/>
      <c r="H1317" s="62"/>
      <c r="I1317" s="62"/>
      <c r="J1317" s="62"/>
      <c r="K1317" s="62"/>
      <c r="L1317" s="62"/>
      <c r="M1317" s="62"/>
      <c r="N1317" s="62"/>
      <c r="O1317" s="62"/>
      <c r="P1317" s="62"/>
      <c r="Q1317" s="62"/>
    </row>
    <row r="1318" spans="1:17">
      <c r="A1318" s="58">
        <v>1278</v>
      </c>
      <c r="B1318" s="59" t="s">
        <v>623</v>
      </c>
      <c r="C1318" s="60" t="s">
        <v>871</v>
      </c>
      <c r="D1318" s="59"/>
      <c r="E1318" s="61" t="s">
        <v>57</v>
      </c>
      <c r="F1318" s="62">
        <v>5</v>
      </c>
      <c r="G1318" s="62"/>
      <c r="H1318" s="62"/>
      <c r="I1318" s="62"/>
      <c r="J1318" s="62"/>
      <c r="K1318" s="62"/>
      <c r="L1318" s="62"/>
      <c r="M1318" s="62"/>
      <c r="N1318" s="62"/>
      <c r="O1318" s="62"/>
      <c r="P1318" s="62"/>
      <c r="Q1318" s="62"/>
    </row>
    <row r="1319" spans="1:17">
      <c r="A1319" s="58">
        <v>1279</v>
      </c>
      <c r="B1319" s="59" t="s">
        <v>623</v>
      </c>
      <c r="C1319" s="60" t="s">
        <v>918</v>
      </c>
      <c r="D1319" s="59"/>
      <c r="E1319" s="61" t="s">
        <v>57</v>
      </c>
      <c r="F1319" s="62">
        <v>4</v>
      </c>
      <c r="G1319" s="62"/>
      <c r="H1319" s="62"/>
      <c r="I1319" s="62"/>
      <c r="J1319" s="62"/>
      <c r="K1319" s="62"/>
      <c r="L1319" s="62"/>
      <c r="M1319" s="62"/>
      <c r="N1319" s="62"/>
      <c r="O1319" s="62"/>
      <c r="P1319" s="62"/>
      <c r="Q1319" s="62"/>
    </row>
    <row r="1320" spans="1:17">
      <c r="A1320" s="58">
        <v>1280</v>
      </c>
      <c r="B1320" s="59" t="s">
        <v>623</v>
      </c>
      <c r="C1320" s="60" t="s">
        <v>1275</v>
      </c>
      <c r="D1320" s="59"/>
      <c r="E1320" s="61" t="s">
        <v>57</v>
      </c>
      <c r="F1320" s="62">
        <v>2</v>
      </c>
      <c r="G1320" s="62"/>
      <c r="H1320" s="62"/>
      <c r="I1320" s="62"/>
      <c r="J1320" s="62"/>
      <c r="K1320" s="62"/>
      <c r="L1320" s="62"/>
      <c r="M1320" s="62"/>
      <c r="N1320" s="62"/>
      <c r="O1320" s="62"/>
      <c r="P1320" s="62"/>
      <c r="Q1320" s="62"/>
    </row>
    <row r="1321" spans="1:17">
      <c r="A1321" s="58" t="s">
        <v>28</v>
      </c>
      <c r="B1321" s="59"/>
      <c r="C1321" s="60" t="s">
        <v>28</v>
      </c>
      <c r="D1321" s="59"/>
      <c r="E1321" s="61"/>
      <c r="F1321" s="62">
        <v>0</v>
      </c>
      <c r="G1321" s="62"/>
      <c r="H1321" s="62"/>
      <c r="I1321" s="62"/>
      <c r="J1321" s="62"/>
      <c r="K1321" s="62"/>
      <c r="L1321" s="62"/>
      <c r="M1321" s="62"/>
      <c r="N1321" s="62"/>
      <c r="O1321" s="62"/>
      <c r="P1321" s="62"/>
      <c r="Q1321" s="62"/>
    </row>
    <row r="1322" spans="1:17">
      <c r="A1322" s="58" t="s">
        <v>28</v>
      </c>
      <c r="B1322" s="59"/>
      <c r="C1322" s="72" t="s">
        <v>1285</v>
      </c>
      <c r="D1322" s="59"/>
      <c r="E1322" s="61"/>
      <c r="F1322" s="62">
        <v>0</v>
      </c>
      <c r="G1322" s="62"/>
      <c r="H1322" s="62"/>
      <c r="I1322" s="62"/>
      <c r="J1322" s="62"/>
      <c r="K1322" s="62"/>
      <c r="L1322" s="62"/>
      <c r="M1322" s="62"/>
      <c r="N1322" s="62"/>
      <c r="O1322" s="62"/>
      <c r="P1322" s="62"/>
      <c r="Q1322" s="62"/>
    </row>
    <row r="1323" spans="1:17" ht="38.25">
      <c r="A1323" s="58">
        <v>1281</v>
      </c>
      <c r="B1323" s="59" t="s">
        <v>623</v>
      </c>
      <c r="C1323" s="60" t="s">
        <v>1286</v>
      </c>
      <c r="D1323" s="59"/>
      <c r="E1323" s="61" t="s">
        <v>59</v>
      </c>
      <c r="F1323" s="62">
        <v>1</v>
      </c>
      <c r="G1323" s="62"/>
      <c r="H1323" s="62"/>
      <c r="I1323" s="62"/>
      <c r="J1323" s="62"/>
      <c r="K1323" s="62"/>
      <c r="L1323" s="62"/>
      <c r="M1323" s="62"/>
      <c r="N1323" s="62"/>
      <c r="O1323" s="62"/>
      <c r="P1323" s="62"/>
      <c r="Q1323" s="62"/>
    </row>
    <row r="1324" spans="1:17">
      <c r="A1324" s="58">
        <v>1282</v>
      </c>
      <c r="B1324" s="59" t="s">
        <v>623</v>
      </c>
      <c r="C1324" s="60" t="s">
        <v>1273</v>
      </c>
      <c r="D1324" s="59"/>
      <c r="E1324" s="61" t="s">
        <v>59</v>
      </c>
      <c r="F1324" s="62">
        <v>1</v>
      </c>
      <c r="G1324" s="62"/>
      <c r="H1324" s="62"/>
      <c r="I1324" s="62"/>
      <c r="J1324" s="62"/>
      <c r="K1324" s="62"/>
      <c r="L1324" s="62"/>
      <c r="M1324" s="62"/>
      <c r="N1324" s="62"/>
      <c r="O1324" s="62"/>
      <c r="P1324" s="62"/>
      <c r="Q1324" s="62"/>
    </row>
    <row r="1325" spans="1:17">
      <c r="A1325" s="58">
        <v>1283</v>
      </c>
      <c r="B1325" s="59" t="s">
        <v>623</v>
      </c>
      <c r="C1325" s="60" t="s">
        <v>1274</v>
      </c>
      <c r="D1325" s="59"/>
      <c r="E1325" s="61" t="s">
        <v>57</v>
      </c>
      <c r="F1325" s="62">
        <v>1</v>
      </c>
      <c r="G1325" s="62"/>
      <c r="H1325" s="62"/>
      <c r="I1325" s="62"/>
      <c r="J1325" s="62"/>
      <c r="K1325" s="62"/>
      <c r="L1325" s="62"/>
      <c r="M1325" s="62"/>
      <c r="N1325" s="62"/>
      <c r="O1325" s="62"/>
      <c r="P1325" s="62"/>
      <c r="Q1325" s="62"/>
    </row>
    <row r="1326" spans="1:17">
      <c r="A1326" s="58">
        <v>1284</v>
      </c>
      <c r="B1326" s="59" t="s">
        <v>623</v>
      </c>
      <c r="C1326" s="60" t="s">
        <v>1188</v>
      </c>
      <c r="D1326" s="59"/>
      <c r="E1326" s="61" t="s">
        <v>57</v>
      </c>
      <c r="F1326" s="62">
        <v>1</v>
      </c>
      <c r="G1326" s="62"/>
      <c r="H1326" s="62"/>
      <c r="I1326" s="62"/>
      <c r="J1326" s="62"/>
      <c r="K1326" s="62"/>
      <c r="L1326" s="62"/>
      <c r="M1326" s="62"/>
      <c r="N1326" s="62"/>
      <c r="O1326" s="62"/>
      <c r="P1326" s="62"/>
      <c r="Q1326" s="62"/>
    </row>
    <row r="1327" spans="1:17">
      <c r="A1327" s="58">
        <v>1285</v>
      </c>
      <c r="B1327" s="59" t="s">
        <v>623</v>
      </c>
      <c r="C1327" s="60" t="s">
        <v>869</v>
      </c>
      <c r="D1327" s="59"/>
      <c r="E1327" s="61" t="s">
        <v>57</v>
      </c>
      <c r="F1327" s="62">
        <v>1</v>
      </c>
      <c r="G1327" s="62"/>
      <c r="H1327" s="62"/>
      <c r="I1327" s="62"/>
      <c r="J1327" s="62"/>
      <c r="K1327" s="62"/>
      <c r="L1327" s="62"/>
      <c r="M1327" s="62"/>
      <c r="N1327" s="62"/>
      <c r="O1327" s="62"/>
      <c r="P1327" s="62"/>
      <c r="Q1327" s="62"/>
    </row>
    <row r="1328" spans="1:17">
      <c r="A1328" s="58">
        <v>1286</v>
      </c>
      <c r="B1328" s="59" t="s">
        <v>623</v>
      </c>
      <c r="C1328" s="60" t="s">
        <v>871</v>
      </c>
      <c r="D1328" s="59"/>
      <c r="E1328" s="61" t="s">
        <v>57</v>
      </c>
      <c r="F1328" s="62">
        <v>5</v>
      </c>
      <c r="G1328" s="62"/>
      <c r="H1328" s="62"/>
      <c r="I1328" s="62"/>
      <c r="J1328" s="62"/>
      <c r="K1328" s="62"/>
      <c r="L1328" s="62"/>
      <c r="M1328" s="62"/>
      <c r="N1328" s="62"/>
      <c r="O1328" s="62"/>
      <c r="P1328" s="62"/>
      <c r="Q1328" s="62"/>
    </row>
    <row r="1329" spans="1:17">
      <c r="A1329" s="58">
        <v>1287</v>
      </c>
      <c r="B1329" s="59" t="s">
        <v>623</v>
      </c>
      <c r="C1329" s="60" t="s">
        <v>918</v>
      </c>
      <c r="D1329" s="59"/>
      <c r="E1329" s="61" t="s">
        <v>57</v>
      </c>
      <c r="F1329" s="62">
        <v>4</v>
      </c>
      <c r="G1329" s="62"/>
      <c r="H1329" s="62"/>
      <c r="I1329" s="62"/>
      <c r="J1329" s="62"/>
      <c r="K1329" s="62"/>
      <c r="L1329" s="62"/>
      <c r="M1329" s="62"/>
      <c r="N1329" s="62"/>
      <c r="O1329" s="62"/>
      <c r="P1329" s="62"/>
      <c r="Q1329" s="62"/>
    </row>
    <row r="1330" spans="1:17">
      <c r="A1330" s="58">
        <v>1288</v>
      </c>
      <c r="B1330" s="59" t="s">
        <v>623</v>
      </c>
      <c r="C1330" s="60" t="s">
        <v>1275</v>
      </c>
      <c r="D1330" s="59"/>
      <c r="E1330" s="61" t="s">
        <v>57</v>
      </c>
      <c r="F1330" s="62">
        <v>2</v>
      </c>
      <c r="G1330" s="62"/>
      <c r="H1330" s="62"/>
      <c r="I1330" s="62"/>
      <c r="J1330" s="62"/>
      <c r="K1330" s="62"/>
      <c r="L1330" s="62"/>
      <c r="M1330" s="62"/>
      <c r="N1330" s="62"/>
      <c r="O1330" s="62"/>
      <c r="P1330" s="62"/>
      <c r="Q1330" s="62"/>
    </row>
    <row r="1331" spans="1:17">
      <c r="A1331" s="58" t="s">
        <v>28</v>
      </c>
      <c r="B1331" s="59"/>
      <c r="C1331" s="60" t="s">
        <v>28</v>
      </c>
      <c r="D1331" s="59"/>
      <c r="E1331" s="61"/>
      <c r="F1331" s="62">
        <v>0</v>
      </c>
      <c r="G1331" s="62"/>
      <c r="H1331" s="62"/>
      <c r="I1331" s="62"/>
      <c r="J1331" s="62"/>
      <c r="K1331" s="62"/>
      <c r="L1331" s="62"/>
      <c r="M1331" s="62"/>
      <c r="N1331" s="62"/>
      <c r="O1331" s="62"/>
      <c r="P1331" s="62"/>
      <c r="Q1331" s="62"/>
    </row>
    <row r="1332" spans="1:17">
      <c r="A1332" s="58" t="s">
        <v>28</v>
      </c>
      <c r="B1332" s="59"/>
      <c r="C1332" s="72" t="s">
        <v>1287</v>
      </c>
      <c r="D1332" s="59"/>
      <c r="E1332" s="61"/>
      <c r="F1332" s="62">
        <v>0</v>
      </c>
      <c r="G1332" s="62"/>
      <c r="H1332" s="62"/>
      <c r="I1332" s="62"/>
      <c r="J1332" s="62"/>
      <c r="K1332" s="62"/>
      <c r="L1332" s="62"/>
      <c r="M1332" s="62"/>
      <c r="N1332" s="62"/>
      <c r="O1332" s="62"/>
      <c r="P1332" s="62"/>
      <c r="Q1332" s="62"/>
    </row>
    <row r="1333" spans="1:17" ht="38.25">
      <c r="A1333" s="58">
        <v>1289</v>
      </c>
      <c r="B1333" s="59" t="s">
        <v>623</v>
      </c>
      <c r="C1333" s="60" t="s">
        <v>1278</v>
      </c>
      <c r="D1333" s="59"/>
      <c r="E1333" s="61" t="s">
        <v>59</v>
      </c>
      <c r="F1333" s="62">
        <v>1</v>
      </c>
      <c r="G1333" s="62"/>
      <c r="H1333" s="62"/>
      <c r="I1333" s="62"/>
      <c r="J1333" s="62"/>
      <c r="K1333" s="62"/>
      <c r="L1333" s="62"/>
      <c r="M1333" s="62"/>
      <c r="N1333" s="62"/>
      <c r="O1333" s="62"/>
      <c r="P1333" s="62"/>
      <c r="Q1333" s="62"/>
    </row>
    <row r="1334" spans="1:17">
      <c r="A1334" s="58">
        <v>1290</v>
      </c>
      <c r="B1334" s="59" t="s">
        <v>623</v>
      </c>
      <c r="C1334" s="60" t="s">
        <v>1273</v>
      </c>
      <c r="D1334" s="59"/>
      <c r="E1334" s="61" t="s">
        <v>59</v>
      </c>
      <c r="F1334" s="62">
        <v>1</v>
      </c>
      <c r="G1334" s="62"/>
      <c r="H1334" s="62"/>
      <c r="I1334" s="62"/>
      <c r="J1334" s="62"/>
      <c r="K1334" s="62"/>
      <c r="L1334" s="62"/>
      <c r="M1334" s="62"/>
      <c r="N1334" s="62"/>
      <c r="O1334" s="62"/>
      <c r="P1334" s="62"/>
      <c r="Q1334" s="62"/>
    </row>
    <row r="1335" spans="1:17">
      <c r="A1335" s="58">
        <v>1291</v>
      </c>
      <c r="B1335" s="59" t="s">
        <v>623</v>
      </c>
      <c r="C1335" s="60" t="s">
        <v>1279</v>
      </c>
      <c r="D1335" s="59"/>
      <c r="E1335" s="61" t="s">
        <v>57</v>
      </c>
      <c r="F1335" s="62">
        <v>1</v>
      </c>
      <c r="G1335" s="62"/>
      <c r="H1335" s="62"/>
      <c r="I1335" s="62"/>
      <c r="J1335" s="62"/>
      <c r="K1335" s="62"/>
      <c r="L1335" s="62"/>
      <c r="M1335" s="62"/>
      <c r="N1335" s="62"/>
      <c r="O1335" s="62"/>
      <c r="P1335" s="62"/>
      <c r="Q1335" s="62"/>
    </row>
    <row r="1336" spans="1:17">
      <c r="A1336" s="58">
        <v>1292</v>
      </c>
      <c r="B1336" s="59" t="s">
        <v>623</v>
      </c>
      <c r="C1336" s="60" t="s">
        <v>875</v>
      </c>
      <c r="D1336" s="59"/>
      <c r="E1336" s="61" t="s">
        <v>57</v>
      </c>
      <c r="F1336" s="62">
        <v>6</v>
      </c>
      <c r="G1336" s="62"/>
      <c r="H1336" s="62"/>
      <c r="I1336" s="62"/>
      <c r="J1336" s="62"/>
      <c r="K1336" s="62"/>
      <c r="L1336" s="62"/>
      <c r="M1336" s="62"/>
      <c r="N1336" s="62"/>
      <c r="O1336" s="62"/>
      <c r="P1336" s="62"/>
      <c r="Q1336" s="62"/>
    </row>
    <row r="1337" spans="1:17">
      <c r="A1337" s="58">
        <v>1293</v>
      </c>
      <c r="B1337" s="59" t="s">
        <v>623</v>
      </c>
      <c r="C1337" s="60" t="s">
        <v>919</v>
      </c>
      <c r="D1337" s="59"/>
      <c r="E1337" s="61" t="s">
        <v>57</v>
      </c>
      <c r="F1337" s="62">
        <v>5</v>
      </c>
      <c r="G1337" s="62"/>
      <c r="H1337" s="62"/>
      <c r="I1337" s="62"/>
      <c r="J1337" s="62"/>
      <c r="K1337" s="62"/>
      <c r="L1337" s="62"/>
      <c r="M1337" s="62"/>
      <c r="N1337" s="62"/>
      <c r="O1337" s="62"/>
      <c r="P1337" s="62"/>
      <c r="Q1337" s="62"/>
    </row>
    <row r="1338" spans="1:17">
      <c r="A1338" s="58">
        <v>1294</v>
      </c>
      <c r="B1338" s="59" t="s">
        <v>623</v>
      </c>
      <c r="C1338" s="60" t="s">
        <v>1280</v>
      </c>
      <c r="D1338" s="59"/>
      <c r="E1338" s="61" t="s">
        <v>57</v>
      </c>
      <c r="F1338" s="62">
        <v>2</v>
      </c>
      <c r="G1338" s="62"/>
      <c r="H1338" s="62"/>
      <c r="I1338" s="62"/>
      <c r="J1338" s="62"/>
      <c r="K1338" s="62"/>
      <c r="L1338" s="62"/>
      <c r="M1338" s="62"/>
      <c r="N1338" s="62"/>
      <c r="O1338" s="62"/>
      <c r="P1338" s="62"/>
      <c r="Q1338" s="62"/>
    </row>
    <row r="1339" spans="1:17">
      <c r="A1339" s="58" t="s">
        <v>28</v>
      </c>
      <c r="B1339" s="59"/>
      <c r="C1339" s="60" t="s">
        <v>28</v>
      </c>
      <c r="D1339" s="59"/>
      <c r="E1339" s="61"/>
      <c r="F1339" s="62">
        <v>0</v>
      </c>
      <c r="G1339" s="62"/>
      <c r="H1339" s="62"/>
      <c r="I1339" s="62"/>
      <c r="J1339" s="62"/>
      <c r="K1339" s="62"/>
      <c r="L1339" s="62"/>
      <c r="M1339" s="62"/>
      <c r="N1339" s="62"/>
      <c r="O1339" s="62"/>
      <c r="P1339" s="62"/>
      <c r="Q1339" s="62"/>
    </row>
    <row r="1340" spans="1:17">
      <c r="A1340" s="58" t="s">
        <v>28</v>
      </c>
      <c r="B1340" s="59"/>
      <c r="C1340" s="72" t="s">
        <v>1288</v>
      </c>
      <c r="D1340" s="59"/>
      <c r="E1340" s="61"/>
      <c r="F1340" s="62">
        <v>0</v>
      </c>
      <c r="G1340" s="62"/>
      <c r="H1340" s="62"/>
      <c r="I1340" s="62"/>
      <c r="J1340" s="62"/>
      <c r="K1340" s="62"/>
      <c r="L1340" s="62"/>
      <c r="M1340" s="62"/>
      <c r="N1340" s="62"/>
      <c r="O1340" s="62"/>
      <c r="P1340" s="62"/>
      <c r="Q1340" s="62"/>
    </row>
    <row r="1341" spans="1:17" ht="38.25">
      <c r="A1341" s="58">
        <v>1295</v>
      </c>
      <c r="B1341" s="59" t="s">
        <v>623</v>
      </c>
      <c r="C1341" s="60" t="s">
        <v>1272</v>
      </c>
      <c r="D1341" s="59"/>
      <c r="E1341" s="61" t="s">
        <v>59</v>
      </c>
      <c r="F1341" s="62">
        <v>1</v>
      </c>
      <c r="G1341" s="62"/>
      <c r="H1341" s="62"/>
      <c r="I1341" s="62"/>
      <c r="J1341" s="62"/>
      <c r="K1341" s="62"/>
      <c r="L1341" s="62"/>
      <c r="M1341" s="62"/>
      <c r="N1341" s="62"/>
      <c r="O1341" s="62"/>
      <c r="P1341" s="62"/>
      <c r="Q1341" s="62"/>
    </row>
    <row r="1342" spans="1:17">
      <c r="A1342" s="58">
        <v>1296</v>
      </c>
      <c r="B1342" s="59" t="s">
        <v>623</v>
      </c>
      <c r="C1342" s="60" t="s">
        <v>1273</v>
      </c>
      <c r="D1342" s="59"/>
      <c r="E1342" s="61" t="s">
        <v>59</v>
      </c>
      <c r="F1342" s="62">
        <v>1</v>
      </c>
      <c r="G1342" s="62"/>
      <c r="H1342" s="62"/>
      <c r="I1342" s="62"/>
      <c r="J1342" s="62"/>
      <c r="K1342" s="62"/>
      <c r="L1342" s="62"/>
      <c r="M1342" s="62"/>
      <c r="N1342" s="62"/>
      <c r="O1342" s="62"/>
      <c r="P1342" s="62"/>
      <c r="Q1342" s="62"/>
    </row>
    <row r="1343" spans="1:17">
      <c r="A1343" s="58">
        <v>1297</v>
      </c>
      <c r="B1343" s="59" t="s">
        <v>623</v>
      </c>
      <c r="C1343" s="60" t="s">
        <v>1274</v>
      </c>
      <c r="D1343" s="59"/>
      <c r="E1343" s="61" t="s">
        <v>57</v>
      </c>
      <c r="F1343" s="62">
        <v>1</v>
      </c>
      <c r="G1343" s="62"/>
      <c r="H1343" s="62"/>
      <c r="I1343" s="62"/>
      <c r="J1343" s="62"/>
      <c r="K1343" s="62"/>
      <c r="L1343" s="62"/>
      <c r="M1343" s="62"/>
      <c r="N1343" s="62"/>
      <c r="O1343" s="62"/>
      <c r="P1343" s="62"/>
      <c r="Q1343" s="62"/>
    </row>
    <row r="1344" spans="1:17">
      <c r="A1344" s="58">
        <v>1298</v>
      </c>
      <c r="B1344" s="59" t="s">
        <v>623</v>
      </c>
      <c r="C1344" s="60" t="s">
        <v>870</v>
      </c>
      <c r="D1344" s="59"/>
      <c r="E1344" s="61" t="s">
        <v>57</v>
      </c>
      <c r="F1344" s="62">
        <v>1</v>
      </c>
      <c r="G1344" s="62"/>
      <c r="H1344" s="62"/>
      <c r="I1344" s="62"/>
      <c r="J1344" s="62"/>
      <c r="K1344" s="62"/>
      <c r="L1344" s="62"/>
      <c r="M1344" s="62"/>
      <c r="N1344" s="62"/>
      <c r="O1344" s="62"/>
      <c r="P1344" s="62"/>
      <c r="Q1344" s="62"/>
    </row>
    <row r="1345" spans="1:17">
      <c r="A1345" s="58">
        <v>1299</v>
      </c>
      <c r="B1345" s="59" t="s">
        <v>623</v>
      </c>
      <c r="C1345" s="60" t="s">
        <v>871</v>
      </c>
      <c r="D1345" s="59"/>
      <c r="E1345" s="61" t="s">
        <v>57</v>
      </c>
      <c r="F1345" s="62">
        <v>4</v>
      </c>
      <c r="G1345" s="62"/>
      <c r="H1345" s="62"/>
      <c r="I1345" s="62"/>
      <c r="J1345" s="62"/>
      <c r="K1345" s="62"/>
      <c r="L1345" s="62"/>
      <c r="M1345" s="62"/>
      <c r="N1345" s="62"/>
      <c r="O1345" s="62"/>
      <c r="P1345" s="62"/>
      <c r="Q1345" s="62"/>
    </row>
    <row r="1346" spans="1:17">
      <c r="A1346" s="58">
        <v>1300</v>
      </c>
      <c r="B1346" s="59" t="s">
        <v>623</v>
      </c>
      <c r="C1346" s="60" t="s">
        <v>918</v>
      </c>
      <c r="D1346" s="59"/>
      <c r="E1346" s="61" t="s">
        <v>57</v>
      </c>
      <c r="F1346" s="62">
        <v>6</v>
      </c>
      <c r="G1346" s="62"/>
      <c r="H1346" s="62"/>
      <c r="I1346" s="62"/>
      <c r="J1346" s="62"/>
      <c r="K1346" s="62"/>
      <c r="L1346" s="62"/>
      <c r="M1346" s="62"/>
      <c r="N1346" s="62"/>
      <c r="O1346" s="62"/>
      <c r="P1346" s="62"/>
      <c r="Q1346" s="62"/>
    </row>
    <row r="1347" spans="1:17">
      <c r="A1347" s="58">
        <v>1301</v>
      </c>
      <c r="B1347" s="59" t="s">
        <v>623</v>
      </c>
      <c r="C1347" s="60" t="s">
        <v>1275</v>
      </c>
      <c r="D1347" s="59"/>
      <c r="E1347" s="61" t="s">
        <v>57</v>
      </c>
      <c r="F1347" s="62">
        <v>2</v>
      </c>
      <c r="G1347" s="62"/>
      <c r="H1347" s="62"/>
      <c r="I1347" s="62"/>
      <c r="J1347" s="62"/>
      <c r="K1347" s="62"/>
      <c r="L1347" s="62"/>
      <c r="M1347" s="62"/>
      <c r="N1347" s="62"/>
      <c r="O1347" s="62"/>
      <c r="P1347" s="62"/>
      <c r="Q1347" s="62"/>
    </row>
    <row r="1348" spans="1:17">
      <c r="A1348" s="58" t="s">
        <v>28</v>
      </c>
      <c r="B1348" s="59"/>
      <c r="C1348" s="60" t="s">
        <v>28</v>
      </c>
      <c r="D1348" s="59"/>
      <c r="E1348" s="61"/>
      <c r="F1348" s="62">
        <v>0</v>
      </c>
      <c r="G1348" s="62"/>
      <c r="H1348" s="62"/>
      <c r="I1348" s="62"/>
      <c r="J1348" s="62"/>
      <c r="K1348" s="62"/>
      <c r="L1348" s="62"/>
      <c r="M1348" s="62"/>
      <c r="N1348" s="62"/>
      <c r="O1348" s="62"/>
      <c r="P1348" s="62"/>
      <c r="Q1348" s="62"/>
    </row>
    <row r="1349" spans="1:17">
      <c r="A1349" s="58" t="s">
        <v>28</v>
      </c>
      <c r="B1349" s="59"/>
      <c r="C1349" s="72" t="s">
        <v>1289</v>
      </c>
      <c r="D1349" s="59"/>
      <c r="E1349" s="61"/>
      <c r="F1349" s="62">
        <v>0</v>
      </c>
      <c r="G1349" s="62"/>
      <c r="H1349" s="62"/>
      <c r="I1349" s="62"/>
      <c r="J1349" s="62"/>
      <c r="K1349" s="62"/>
      <c r="L1349" s="62"/>
      <c r="M1349" s="62"/>
      <c r="N1349" s="62"/>
      <c r="O1349" s="62"/>
      <c r="P1349" s="62"/>
      <c r="Q1349" s="62"/>
    </row>
    <row r="1350" spans="1:17" ht="38.25">
      <c r="A1350" s="58">
        <v>1302</v>
      </c>
      <c r="B1350" s="59" t="s">
        <v>623</v>
      </c>
      <c r="C1350" s="60" t="s">
        <v>1272</v>
      </c>
      <c r="D1350" s="59"/>
      <c r="E1350" s="61" t="s">
        <v>59</v>
      </c>
      <c r="F1350" s="62">
        <v>1</v>
      </c>
      <c r="G1350" s="62"/>
      <c r="H1350" s="62"/>
      <c r="I1350" s="62"/>
      <c r="J1350" s="62"/>
      <c r="K1350" s="62"/>
      <c r="L1350" s="62"/>
      <c r="M1350" s="62"/>
      <c r="N1350" s="62"/>
      <c r="O1350" s="62"/>
      <c r="P1350" s="62"/>
      <c r="Q1350" s="62"/>
    </row>
    <row r="1351" spans="1:17">
      <c r="A1351" s="58">
        <v>1303</v>
      </c>
      <c r="B1351" s="59" t="s">
        <v>623</v>
      </c>
      <c r="C1351" s="60" t="s">
        <v>1273</v>
      </c>
      <c r="D1351" s="59"/>
      <c r="E1351" s="61" t="s">
        <v>59</v>
      </c>
      <c r="F1351" s="62">
        <v>1</v>
      </c>
      <c r="G1351" s="62"/>
      <c r="H1351" s="62"/>
      <c r="I1351" s="62"/>
      <c r="J1351" s="62"/>
      <c r="K1351" s="62"/>
      <c r="L1351" s="62"/>
      <c r="M1351" s="62"/>
      <c r="N1351" s="62"/>
      <c r="O1351" s="62"/>
      <c r="P1351" s="62"/>
      <c r="Q1351" s="62"/>
    </row>
    <row r="1352" spans="1:17">
      <c r="A1352" s="58">
        <v>1304</v>
      </c>
      <c r="B1352" s="59" t="s">
        <v>623</v>
      </c>
      <c r="C1352" s="60" t="s">
        <v>1274</v>
      </c>
      <c r="D1352" s="59"/>
      <c r="E1352" s="61" t="s">
        <v>57</v>
      </c>
      <c r="F1352" s="62">
        <v>1</v>
      </c>
      <c r="G1352" s="62"/>
      <c r="H1352" s="62"/>
      <c r="I1352" s="62"/>
      <c r="J1352" s="62"/>
      <c r="K1352" s="62"/>
      <c r="L1352" s="62"/>
      <c r="M1352" s="62"/>
      <c r="N1352" s="62"/>
      <c r="O1352" s="62"/>
      <c r="P1352" s="62"/>
      <c r="Q1352" s="62"/>
    </row>
    <row r="1353" spans="1:17">
      <c r="A1353" s="58">
        <v>1305</v>
      </c>
      <c r="B1353" s="59" t="s">
        <v>623</v>
      </c>
      <c r="C1353" s="60" t="s">
        <v>870</v>
      </c>
      <c r="D1353" s="59"/>
      <c r="E1353" s="61" t="s">
        <v>57</v>
      </c>
      <c r="F1353" s="62">
        <v>1</v>
      </c>
      <c r="G1353" s="62"/>
      <c r="H1353" s="62"/>
      <c r="I1353" s="62"/>
      <c r="J1353" s="62"/>
      <c r="K1353" s="62"/>
      <c r="L1353" s="62"/>
      <c r="M1353" s="62"/>
      <c r="N1353" s="62"/>
      <c r="O1353" s="62"/>
      <c r="P1353" s="62"/>
      <c r="Q1353" s="62"/>
    </row>
    <row r="1354" spans="1:17">
      <c r="A1354" s="58">
        <v>1306</v>
      </c>
      <c r="B1354" s="59" t="s">
        <v>623</v>
      </c>
      <c r="C1354" s="60" t="s">
        <v>871</v>
      </c>
      <c r="D1354" s="59"/>
      <c r="E1354" s="61" t="s">
        <v>57</v>
      </c>
      <c r="F1354" s="62">
        <v>7</v>
      </c>
      <c r="G1354" s="62"/>
      <c r="H1354" s="62"/>
      <c r="I1354" s="62"/>
      <c r="J1354" s="62"/>
      <c r="K1354" s="62"/>
      <c r="L1354" s="62"/>
      <c r="M1354" s="62"/>
      <c r="N1354" s="62"/>
      <c r="O1354" s="62"/>
      <c r="P1354" s="62"/>
      <c r="Q1354" s="62"/>
    </row>
    <row r="1355" spans="1:17">
      <c r="A1355" s="58">
        <v>1307</v>
      </c>
      <c r="B1355" s="59" t="s">
        <v>623</v>
      </c>
      <c r="C1355" s="60" t="s">
        <v>918</v>
      </c>
      <c r="D1355" s="59"/>
      <c r="E1355" s="61" t="s">
        <v>57</v>
      </c>
      <c r="F1355" s="62">
        <v>5</v>
      </c>
      <c r="G1355" s="62"/>
      <c r="H1355" s="62"/>
      <c r="I1355" s="62"/>
      <c r="J1355" s="62"/>
      <c r="K1355" s="62"/>
      <c r="L1355" s="62"/>
      <c r="M1355" s="62"/>
      <c r="N1355" s="62"/>
      <c r="O1355" s="62"/>
      <c r="P1355" s="62"/>
      <c r="Q1355" s="62"/>
    </row>
    <row r="1356" spans="1:17">
      <c r="A1356" s="58">
        <v>1308</v>
      </c>
      <c r="B1356" s="59" t="s">
        <v>623</v>
      </c>
      <c r="C1356" s="60" t="s">
        <v>1275</v>
      </c>
      <c r="D1356" s="59"/>
      <c r="E1356" s="61" t="s">
        <v>57</v>
      </c>
      <c r="F1356" s="62">
        <v>2</v>
      </c>
      <c r="G1356" s="62"/>
      <c r="H1356" s="62"/>
      <c r="I1356" s="62"/>
      <c r="J1356" s="62"/>
      <c r="K1356" s="62"/>
      <c r="L1356" s="62"/>
      <c r="M1356" s="62"/>
      <c r="N1356" s="62"/>
      <c r="O1356" s="62"/>
      <c r="P1356" s="62"/>
      <c r="Q1356" s="62"/>
    </row>
    <row r="1357" spans="1:17">
      <c r="A1357" s="58" t="s">
        <v>28</v>
      </c>
      <c r="B1357" s="59"/>
      <c r="C1357" s="60" t="s">
        <v>28</v>
      </c>
      <c r="D1357" s="59"/>
      <c r="E1357" s="61"/>
      <c r="F1357" s="62">
        <v>0</v>
      </c>
      <c r="G1357" s="62"/>
      <c r="H1357" s="62"/>
      <c r="I1357" s="62"/>
      <c r="J1357" s="62"/>
      <c r="K1357" s="62"/>
      <c r="L1357" s="62"/>
      <c r="M1357" s="62"/>
      <c r="N1357" s="62"/>
      <c r="O1357" s="62"/>
      <c r="P1357" s="62"/>
      <c r="Q1357" s="62"/>
    </row>
    <row r="1358" spans="1:17">
      <c r="A1358" s="58" t="s">
        <v>28</v>
      </c>
      <c r="B1358" s="59"/>
      <c r="C1358" s="72" t="s">
        <v>1290</v>
      </c>
      <c r="D1358" s="59"/>
      <c r="E1358" s="61"/>
      <c r="F1358" s="62">
        <v>0</v>
      </c>
      <c r="G1358" s="62"/>
      <c r="H1358" s="62"/>
      <c r="I1358" s="62"/>
      <c r="J1358" s="62"/>
      <c r="K1358" s="62"/>
      <c r="L1358" s="62"/>
      <c r="M1358" s="62"/>
      <c r="N1358" s="62"/>
      <c r="O1358" s="62"/>
      <c r="P1358" s="62"/>
      <c r="Q1358" s="62"/>
    </row>
    <row r="1359" spans="1:17" ht="38.25">
      <c r="A1359" s="58">
        <v>1309</v>
      </c>
      <c r="B1359" s="59" t="s">
        <v>623</v>
      </c>
      <c r="C1359" s="60" t="s">
        <v>1291</v>
      </c>
      <c r="D1359" s="59"/>
      <c r="E1359" s="61" t="s">
        <v>59</v>
      </c>
      <c r="F1359" s="62">
        <v>1</v>
      </c>
      <c r="G1359" s="62"/>
      <c r="H1359" s="62"/>
      <c r="I1359" s="62"/>
      <c r="J1359" s="62"/>
      <c r="K1359" s="62"/>
      <c r="L1359" s="62"/>
      <c r="M1359" s="62"/>
      <c r="N1359" s="62"/>
      <c r="O1359" s="62"/>
      <c r="P1359" s="62"/>
      <c r="Q1359" s="62"/>
    </row>
    <row r="1360" spans="1:17">
      <c r="A1360" s="58">
        <v>1310</v>
      </c>
      <c r="B1360" s="59" t="s">
        <v>623</v>
      </c>
      <c r="C1360" s="60" t="s">
        <v>1273</v>
      </c>
      <c r="D1360" s="59"/>
      <c r="E1360" s="61" t="s">
        <v>59</v>
      </c>
      <c r="F1360" s="62">
        <v>1</v>
      </c>
      <c r="G1360" s="62"/>
      <c r="H1360" s="62"/>
      <c r="I1360" s="62"/>
      <c r="J1360" s="62"/>
      <c r="K1360" s="62"/>
      <c r="L1360" s="62"/>
      <c r="M1360" s="62"/>
      <c r="N1360" s="62"/>
      <c r="O1360" s="62"/>
      <c r="P1360" s="62"/>
      <c r="Q1360" s="62"/>
    </row>
    <row r="1361" spans="1:17">
      <c r="A1361" s="58">
        <v>1311</v>
      </c>
      <c r="B1361" s="59" t="s">
        <v>623</v>
      </c>
      <c r="C1361" s="60" t="s">
        <v>1274</v>
      </c>
      <c r="D1361" s="59"/>
      <c r="E1361" s="61" t="s">
        <v>57</v>
      </c>
      <c r="F1361" s="62">
        <v>1</v>
      </c>
      <c r="G1361" s="62"/>
      <c r="H1361" s="62"/>
      <c r="I1361" s="62"/>
      <c r="J1361" s="62"/>
      <c r="K1361" s="62"/>
      <c r="L1361" s="62"/>
      <c r="M1361" s="62"/>
      <c r="N1361" s="62"/>
      <c r="O1361" s="62"/>
      <c r="P1361" s="62"/>
      <c r="Q1361" s="62"/>
    </row>
    <row r="1362" spans="1:17">
      <c r="A1362" s="58">
        <v>1312</v>
      </c>
      <c r="B1362" s="59" t="s">
        <v>623</v>
      </c>
      <c r="C1362" s="60" t="s">
        <v>869</v>
      </c>
      <c r="D1362" s="59"/>
      <c r="E1362" s="61" t="s">
        <v>57</v>
      </c>
      <c r="F1362" s="62">
        <v>2</v>
      </c>
      <c r="G1362" s="62"/>
      <c r="H1362" s="62"/>
      <c r="I1362" s="62"/>
      <c r="J1362" s="62"/>
      <c r="K1362" s="62"/>
      <c r="L1362" s="62"/>
      <c r="M1362" s="62"/>
      <c r="N1362" s="62"/>
      <c r="O1362" s="62"/>
      <c r="P1362" s="62"/>
      <c r="Q1362" s="62"/>
    </row>
    <row r="1363" spans="1:17">
      <c r="A1363" s="58">
        <v>1313</v>
      </c>
      <c r="B1363" s="59" t="s">
        <v>623</v>
      </c>
      <c r="C1363" s="60" t="s">
        <v>871</v>
      </c>
      <c r="D1363" s="59"/>
      <c r="E1363" s="61" t="s">
        <v>57</v>
      </c>
      <c r="F1363" s="62">
        <v>3</v>
      </c>
      <c r="G1363" s="62"/>
      <c r="H1363" s="62"/>
      <c r="I1363" s="62"/>
      <c r="J1363" s="62"/>
      <c r="K1363" s="62"/>
      <c r="L1363" s="62"/>
      <c r="M1363" s="62"/>
      <c r="N1363" s="62"/>
      <c r="O1363" s="62"/>
      <c r="P1363" s="62"/>
      <c r="Q1363" s="62"/>
    </row>
    <row r="1364" spans="1:17">
      <c r="A1364" s="58">
        <v>1314</v>
      </c>
      <c r="B1364" s="59" t="s">
        <v>623</v>
      </c>
      <c r="C1364" s="60" t="s">
        <v>918</v>
      </c>
      <c r="D1364" s="59"/>
      <c r="E1364" s="61" t="s">
        <v>57</v>
      </c>
      <c r="F1364" s="62">
        <v>5</v>
      </c>
      <c r="G1364" s="62"/>
      <c r="H1364" s="62"/>
      <c r="I1364" s="62"/>
      <c r="J1364" s="62"/>
      <c r="K1364" s="62"/>
      <c r="L1364" s="62"/>
      <c r="M1364" s="62"/>
      <c r="N1364" s="62"/>
      <c r="O1364" s="62"/>
      <c r="P1364" s="62"/>
      <c r="Q1364" s="62"/>
    </row>
    <row r="1365" spans="1:17">
      <c r="A1365" s="58">
        <v>1315</v>
      </c>
      <c r="B1365" s="59" t="s">
        <v>623</v>
      </c>
      <c r="C1365" s="60" t="s">
        <v>1275</v>
      </c>
      <c r="D1365" s="59"/>
      <c r="E1365" s="61" t="s">
        <v>57</v>
      </c>
      <c r="F1365" s="62">
        <v>2</v>
      </c>
      <c r="G1365" s="62"/>
      <c r="H1365" s="62"/>
      <c r="I1365" s="62"/>
      <c r="J1365" s="62"/>
      <c r="K1365" s="62"/>
      <c r="L1365" s="62"/>
      <c r="M1365" s="62"/>
      <c r="N1365" s="62"/>
      <c r="O1365" s="62"/>
      <c r="P1365" s="62"/>
      <c r="Q1365" s="62"/>
    </row>
    <row r="1366" spans="1:17">
      <c r="A1366" s="58" t="s">
        <v>28</v>
      </c>
      <c r="B1366" s="59"/>
      <c r="C1366" s="60" t="s">
        <v>28</v>
      </c>
      <c r="D1366" s="59"/>
      <c r="E1366" s="61"/>
      <c r="F1366" s="62">
        <v>0</v>
      </c>
      <c r="G1366" s="62"/>
      <c r="H1366" s="62"/>
      <c r="I1366" s="62"/>
      <c r="J1366" s="62"/>
      <c r="K1366" s="62"/>
      <c r="L1366" s="62"/>
      <c r="M1366" s="62"/>
      <c r="N1366" s="62"/>
      <c r="O1366" s="62"/>
      <c r="P1366" s="62"/>
      <c r="Q1366" s="62"/>
    </row>
    <row r="1367" spans="1:17">
      <c r="A1367" s="58" t="s">
        <v>28</v>
      </c>
      <c r="B1367" s="59"/>
      <c r="C1367" s="72" t="s">
        <v>1292</v>
      </c>
      <c r="D1367" s="59"/>
      <c r="E1367" s="61"/>
      <c r="F1367" s="62">
        <v>0</v>
      </c>
      <c r="G1367" s="62"/>
      <c r="H1367" s="62"/>
      <c r="I1367" s="62"/>
      <c r="J1367" s="62"/>
      <c r="K1367" s="62"/>
      <c r="L1367" s="62"/>
      <c r="M1367" s="62"/>
      <c r="N1367" s="62"/>
      <c r="O1367" s="62"/>
      <c r="P1367" s="62"/>
      <c r="Q1367" s="62"/>
    </row>
    <row r="1368" spans="1:17" ht="38.25">
      <c r="A1368" s="58">
        <v>1316</v>
      </c>
      <c r="B1368" s="59" t="s">
        <v>623</v>
      </c>
      <c r="C1368" s="60" t="s">
        <v>1278</v>
      </c>
      <c r="D1368" s="59"/>
      <c r="E1368" s="61" t="s">
        <v>59</v>
      </c>
      <c r="F1368" s="62">
        <v>1</v>
      </c>
      <c r="G1368" s="62"/>
      <c r="H1368" s="62"/>
      <c r="I1368" s="62"/>
      <c r="J1368" s="62"/>
      <c r="K1368" s="62"/>
      <c r="L1368" s="62"/>
      <c r="M1368" s="62"/>
      <c r="N1368" s="62"/>
      <c r="O1368" s="62"/>
      <c r="P1368" s="62"/>
      <c r="Q1368" s="62"/>
    </row>
    <row r="1369" spans="1:17">
      <c r="A1369" s="58">
        <v>1317</v>
      </c>
      <c r="B1369" s="59" t="s">
        <v>623</v>
      </c>
      <c r="C1369" s="60" t="s">
        <v>1273</v>
      </c>
      <c r="D1369" s="59"/>
      <c r="E1369" s="61" t="s">
        <v>59</v>
      </c>
      <c r="F1369" s="62">
        <v>1</v>
      </c>
      <c r="G1369" s="62"/>
      <c r="H1369" s="62"/>
      <c r="I1369" s="62"/>
      <c r="J1369" s="62"/>
      <c r="K1369" s="62"/>
      <c r="L1369" s="62"/>
      <c r="M1369" s="62"/>
      <c r="N1369" s="62"/>
      <c r="O1369" s="62"/>
      <c r="P1369" s="62"/>
      <c r="Q1369" s="62"/>
    </row>
    <row r="1370" spans="1:17">
      <c r="A1370" s="58">
        <v>1318</v>
      </c>
      <c r="B1370" s="59" t="s">
        <v>623</v>
      </c>
      <c r="C1370" s="60" t="s">
        <v>1279</v>
      </c>
      <c r="D1370" s="59"/>
      <c r="E1370" s="61" t="s">
        <v>57</v>
      </c>
      <c r="F1370" s="62">
        <v>1</v>
      </c>
      <c r="G1370" s="62"/>
      <c r="H1370" s="62"/>
      <c r="I1370" s="62"/>
      <c r="J1370" s="62"/>
      <c r="K1370" s="62"/>
      <c r="L1370" s="62"/>
      <c r="M1370" s="62"/>
      <c r="N1370" s="62"/>
      <c r="O1370" s="62"/>
      <c r="P1370" s="62"/>
      <c r="Q1370" s="62"/>
    </row>
    <row r="1371" spans="1:17">
      <c r="A1371" s="58">
        <v>1319</v>
      </c>
      <c r="B1371" s="59" t="s">
        <v>623</v>
      </c>
      <c r="C1371" s="60" t="s">
        <v>875</v>
      </c>
      <c r="D1371" s="59"/>
      <c r="E1371" s="61" t="s">
        <v>57</v>
      </c>
      <c r="F1371" s="62">
        <v>5</v>
      </c>
      <c r="G1371" s="62"/>
      <c r="H1371" s="62"/>
      <c r="I1371" s="62"/>
      <c r="J1371" s="62"/>
      <c r="K1371" s="62"/>
      <c r="L1371" s="62"/>
      <c r="M1371" s="62"/>
      <c r="N1371" s="62"/>
      <c r="O1371" s="62"/>
      <c r="P1371" s="62"/>
      <c r="Q1371" s="62"/>
    </row>
    <row r="1372" spans="1:17">
      <c r="A1372" s="58">
        <v>1320</v>
      </c>
      <c r="B1372" s="59" t="s">
        <v>623</v>
      </c>
      <c r="C1372" s="60" t="s">
        <v>919</v>
      </c>
      <c r="D1372" s="59"/>
      <c r="E1372" s="61" t="s">
        <v>57</v>
      </c>
      <c r="F1372" s="62">
        <v>3</v>
      </c>
      <c r="G1372" s="62"/>
      <c r="H1372" s="62"/>
      <c r="I1372" s="62"/>
      <c r="J1372" s="62"/>
      <c r="K1372" s="62"/>
      <c r="L1372" s="62"/>
      <c r="M1372" s="62"/>
      <c r="N1372" s="62"/>
      <c r="O1372" s="62"/>
      <c r="P1372" s="62"/>
      <c r="Q1372" s="62"/>
    </row>
    <row r="1373" spans="1:17">
      <c r="A1373" s="58">
        <v>1321</v>
      </c>
      <c r="B1373" s="59" t="s">
        <v>623</v>
      </c>
      <c r="C1373" s="60" t="s">
        <v>1280</v>
      </c>
      <c r="D1373" s="59"/>
      <c r="E1373" s="61" t="s">
        <v>57</v>
      </c>
      <c r="F1373" s="62">
        <v>1</v>
      </c>
      <c r="G1373" s="62"/>
      <c r="H1373" s="62"/>
      <c r="I1373" s="62"/>
      <c r="J1373" s="62"/>
      <c r="K1373" s="62"/>
      <c r="L1373" s="62"/>
      <c r="M1373" s="62"/>
      <c r="N1373" s="62"/>
      <c r="O1373" s="62"/>
      <c r="P1373" s="62"/>
      <c r="Q1373" s="62"/>
    </row>
    <row r="1374" spans="1:17">
      <c r="A1374" s="58" t="s">
        <v>28</v>
      </c>
      <c r="B1374" s="59"/>
      <c r="C1374" s="60" t="s">
        <v>28</v>
      </c>
      <c r="D1374" s="59"/>
      <c r="E1374" s="61"/>
      <c r="F1374" s="62">
        <v>0</v>
      </c>
      <c r="G1374" s="62"/>
      <c r="H1374" s="62"/>
      <c r="I1374" s="62"/>
      <c r="J1374" s="62"/>
      <c r="K1374" s="62"/>
      <c r="L1374" s="62"/>
      <c r="M1374" s="62"/>
      <c r="N1374" s="62"/>
      <c r="O1374" s="62"/>
      <c r="P1374" s="62"/>
      <c r="Q1374" s="62"/>
    </row>
    <row r="1375" spans="1:17">
      <c r="A1375" s="58" t="s">
        <v>28</v>
      </c>
      <c r="B1375" s="59"/>
      <c r="C1375" s="72" t="s">
        <v>1293</v>
      </c>
      <c r="D1375" s="59"/>
      <c r="E1375" s="61"/>
      <c r="F1375" s="62">
        <v>0</v>
      </c>
      <c r="G1375" s="62"/>
      <c r="H1375" s="62"/>
      <c r="I1375" s="62"/>
      <c r="J1375" s="62"/>
      <c r="K1375" s="62"/>
      <c r="L1375" s="62"/>
      <c r="M1375" s="62"/>
      <c r="N1375" s="62"/>
      <c r="O1375" s="62"/>
      <c r="P1375" s="62"/>
      <c r="Q1375" s="62"/>
    </row>
    <row r="1376" spans="1:17" ht="38.25">
      <c r="A1376" s="58">
        <v>1322</v>
      </c>
      <c r="B1376" s="59" t="s">
        <v>623</v>
      </c>
      <c r="C1376" s="60" t="s">
        <v>1278</v>
      </c>
      <c r="D1376" s="59"/>
      <c r="E1376" s="61" t="s">
        <v>59</v>
      </c>
      <c r="F1376" s="62">
        <v>1</v>
      </c>
      <c r="G1376" s="62"/>
      <c r="H1376" s="62"/>
      <c r="I1376" s="62"/>
      <c r="J1376" s="62"/>
      <c r="K1376" s="62"/>
      <c r="L1376" s="62"/>
      <c r="M1376" s="62"/>
      <c r="N1376" s="62"/>
      <c r="O1376" s="62"/>
      <c r="P1376" s="62"/>
      <c r="Q1376" s="62"/>
    </row>
    <row r="1377" spans="1:17">
      <c r="A1377" s="58">
        <v>1323</v>
      </c>
      <c r="B1377" s="59" t="s">
        <v>623</v>
      </c>
      <c r="C1377" s="60" t="s">
        <v>1273</v>
      </c>
      <c r="D1377" s="59"/>
      <c r="E1377" s="61" t="s">
        <v>59</v>
      </c>
      <c r="F1377" s="62">
        <v>1</v>
      </c>
      <c r="G1377" s="62"/>
      <c r="H1377" s="62"/>
      <c r="I1377" s="62"/>
      <c r="J1377" s="62"/>
      <c r="K1377" s="62"/>
      <c r="L1377" s="62"/>
      <c r="M1377" s="62"/>
      <c r="N1377" s="62"/>
      <c r="O1377" s="62"/>
      <c r="P1377" s="62"/>
      <c r="Q1377" s="62"/>
    </row>
    <row r="1378" spans="1:17">
      <c r="A1378" s="58">
        <v>1324</v>
      </c>
      <c r="B1378" s="59" t="s">
        <v>623</v>
      </c>
      <c r="C1378" s="60" t="s">
        <v>1279</v>
      </c>
      <c r="D1378" s="59"/>
      <c r="E1378" s="61" t="s">
        <v>57</v>
      </c>
      <c r="F1378" s="62">
        <v>1</v>
      </c>
      <c r="G1378" s="62"/>
      <c r="H1378" s="62"/>
      <c r="I1378" s="62"/>
      <c r="J1378" s="62"/>
      <c r="K1378" s="62"/>
      <c r="L1378" s="62"/>
      <c r="M1378" s="62"/>
      <c r="N1378" s="62"/>
      <c r="O1378" s="62"/>
      <c r="P1378" s="62"/>
      <c r="Q1378" s="62"/>
    </row>
    <row r="1379" spans="1:17">
      <c r="A1379" s="58">
        <v>1325</v>
      </c>
      <c r="B1379" s="59" t="s">
        <v>623</v>
      </c>
      <c r="C1379" s="60" t="s">
        <v>875</v>
      </c>
      <c r="D1379" s="59"/>
      <c r="E1379" s="61" t="s">
        <v>57</v>
      </c>
      <c r="F1379" s="62">
        <v>4</v>
      </c>
      <c r="G1379" s="62"/>
      <c r="H1379" s="62"/>
      <c r="I1379" s="62"/>
      <c r="J1379" s="62"/>
      <c r="K1379" s="62"/>
      <c r="L1379" s="62"/>
      <c r="M1379" s="62"/>
      <c r="N1379" s="62"/>
      <c r="O1379" s="62"/>
      <c r="P1379" s="62"/>
      <c r="Q1379" s="62"/>
    </row>
    <row r="1380" spans="1:17">
      <c r="A1380" s="58">
        <v>1326</v>
      </c>
      <c r="B1380" s="59" t="s">
        <v>623</v>
      </c>
      <c r="C1380" s="60" t="s">
        <v>919</v>
      </c>
      <c r="D1380" s="59"/>
      <c r="E1380" s="61" t="s">
        <v>57</v>
      </c>
      <c r="F1380" s="62">
        <v>3</v>
      </c>
      <c r="G1380" s="62"/>
      <c r="H1380" s="62"/>
      <c r="I1380" s="62"/>
      <c r="J1380" s="62"/>
      <c r="K1380" s="62"/>
      <c r="L1380" s="62"/>
      <c r="M1380" s="62"/>
      <c r="N1380" s="62"/>
      <c r="O1380" s="62"/>
      <c r="P1380" s="62"/>
      <c r="Q1380" s="62"/>
    </row>
    <row r="1381" spans="1:17">
      <c r="A1381" s="58">
        <v>1327</v>
      </c>
      <c r="B1381" s="59" t="s">
        <v>623</v>
      </c>
      <c r="C1381" s="60" t="s">
        <v>1280</v>
      </c>
      <c r="D1381" s="59"/>
      <c r="E1381" s="61" t="s">
        <v>57</v>
      </c>
      <c r="F1381" s="62">
        <v>1</v>
      </c>
      <c r="G1381" s="62"/>
      <c r="H1381" s="62"/>
      <c r="I1381" s="62"/>
      <c r="J1381" s="62"/>
      <c r="K1381" s="62"/>
      <c r="L1381" s="62"/>
      <c r="M1381" s="62"/>
      <c r="N1381" s="62"/>
      <c r="O1381" s="62"/>
      <c r="P1381" s="62"/>
      <c r="Q1381" s="62"/>
    </row>
    <row r="1382" spans="1:17">
      <c r="A1382" s="58" t="s">
        <v>28</v>
      </c>
      <c r="B1382" s="59"/>
      <c r="C1382" s="60" t="s">
        <v>28</v>
      </c>
      <c r="D1382" s="59"/>
      <c r="E1382" s="61"/>
      <c r="F1382" s="62">
        <v>0</v>
      </c>
      <c r="G1382" s="62"/>
      <c r="H1382" s="62"/>
      <c r="I1382" s="62"/>
      <c r="J1382" s="62"/>
      <c r="K1382" s="62"/>
      <c r="L1382" s="62"/>
      <c r="M1382" s="62"/>
      <c r="N1382" s="62"/>
      <c r="O1382" s="62"/>
      <c r="P1382" s="62"/>
      <c r="Q1382" s="62"/>
    </row>
    <row r="1383" spans="1:17">
      <c r="A1383" s="58" t="s">
        <v>28</v>
      </c>
      <c r="B1383" s="59"/>
      <c r="C1383" s="72" t="s">
        <v>1294</v>
      </c>
      <c r="D1383" s="59"/>
      <c r="E1383" s="61"/>
      <c r="F1383" s="62">
        <v>0</v>
      </c>
      <c r="G1383" s="62"/>
      <c r="H1383" s="62"/>
      <c r="I1383" s="62"/>
      <c r="J1383" s="62"/>
      <c r="K1383" s="62"/>
      <c r="L1383" s="62"/>
      <c r="M1383" s="62"/>
      <c r="N1383" s="62"/>
      <c r="O1383" s="62"/>
      <c r="P1383" s="62"/>
      <c r="Q1383" s="62"/>
    </row>
    <row r="1384" spans="1:17" ht="38.25">
      <c r="A1384" s="58">
        <v>1328</v>
      </c>
      <c r="B1384" s="59" t="s">
        <v>623</v>
      </c>
      <c r="C1384" s="60" t="s">
        <v>1295</v>
      </c>
      <c r="D1384" s="59"/>
      <c r="E1384" s="61" t="s">
        <v>59</v>
      </c>
      <c r="F1384" s="62">
        <v>1</v>
      </c>
      <c r="G1384" s="62"/>
      <c r="H1384" s="62"/>
      <c r="I1384" s="62"/>
      <c r="J1384" s="62"/>
      <c r="K1384" s="62"/>
      <c r="L1384" s="62"/>
      <c r="M1384" s="62"/>
      <c r="N1384" s="62"/>
      <c r="O1384" s="62"/>
      <c r="P1384" s="62"/>
      <c r="Q1384" s="62"/>
    </row>
    <row r="1385" spans="1:17">
      <c r="A1385" s="58">
        <v>1329</v>
      </c>
      <c r="B1385" s="59" t="s">
        <v>623</v>
      </c>
      <c r="C1385" s="60" t="s">
        <v>1273</v>
      </c>
      <c r="D1385" s="59"/>
      <c r="E1385" s="61" t="s">
        <v>59</v>
      </c>
      <c r="F1385" s="62">
        <v>1</v>
      </c>
      <c r="G1385" s="62"/>
      <c r="H1385" s="62"/>
      <c r="I1385" s="62"/>
      <c r="J1385" s="62"/>
      <c r="K1385" s="62"/>
      <c r="L1385" s="62"/>
      <c r="M1385" s="62"/>
      <c r="N1385" s="62"/>
      <c r="O1385" s="62"/>
      <c r="P1385" s="62"/>
      <c r="Q1385" s="62"/>
    </row>
    <row r="1386" spans="1:17">
      <c r="A1386" s="58">
        <v>1330</v>
      </c>
      <c r="B1386" s="59" t="s">
        <v>623</v>
      </c>
      <c r="C1386" s="60" t="s">
        <v>1274</v>
      </c>
      <c r="D1386" s="59"/>
      <c r="E1386" s="61" t="s">
        <v>57</v>
      </c>
      <c r="F1386" s="62">
        <v>1</v>
      </c>
      <c r="G1386" s="62"/>
      <c r="H1386" s="62"/>
      <c r="I1386" s="62"/>
      <c r="J1386" s="62"/>
      <c r="K1386" s="62"/>
      <c r="L1386" s="62"/>
      <c r="M1386" s="62"/>
      <c r="N1386" s="62"/>
      <c r="O1386" s="62"/>
      <c r="P1386" s="62"/>
      <c r="Q1386" s="62"/>
    </row>
    <row r="1387" spans="1:17">
      <c r="A1387" s="58">
        <v>1331</v>
      </c>
      <c r="B1387" s="59" t="s">
        <v>623</v>
      </c>
      <c r="C1387" s="60" t="s">
        <v>870</v>
      </c>
      <c r="D1387" s="59"/>
      <c r="E1387" s="61" t="s">
        <v>57</v>
      </c>
      <c r="F1387" s="62">
        <v>1</v>
      </c>
      <c r="G1387" s="62"/>
      <c r="H1387" s="62"/>
      <c r="I1387" s="62"/>
      <c r="J1387" s="62"/>
      <c r="K1387" s="62"/>
      <c r="L1387" s="62"/>
      <c r="M1387" s="62"/>
      <c r="N1387" s="62"/>
      <c r="O1387" s="62"/>
      <c r="P1387" s="62"/>
      <c r="Q1387" s="62"/>
    </row>
    <row r="1388" spans="1:17">
      <c r="A1388" s="58">
        <v>1332</v>
      </c>
      <c r="B1388" s="59" t="s">
        <v>623</v>
      </c>
      <c r="C1388" s="60" t="s">
        <v>871</v>
      </c>
      <c r="D1388" s="59"/>
      <c r="E1388" s="61" t="s">
        <v>57</v>
      </c>
      <c r="F1388" s="62">
        <v>2</v>
      </c>
      <c r="G1388" s="62"/>
      <c r="H1388" s="62"/>
      <c r="I1388" s="62"/>
      <c r="J1388" s="62"/>
      <c r="K1388" s="62"/>
      <c r="L1388" s="62"/>
      <c r="M1388" s="62"/>
      <c r="N1388" s="62"/>
      <c r="O1388" s="62"/>
      <c r="P1388" s="62"/>
      <c r="Q1388" s="62"/>
    </row>
    <row r="1389" spans="1:17">
      <c r="A1389" s="58">
        <v>1333</v>
      </c>
      <c r="B1389" s="59" t="s">
        <v>623</v>
      </c>
      <c r="C1389" s="60" t="s">
        <v>918</v>
      </c>
      <c r="D1389" s="59"/>
      <c r="E1389" s="61" t="s">
        <v>57</v>
      </c>
      <c r="F1389" s="62">
        <v>2</v>
      </c>
      <c r="G1389" s="62"/>
      <c r="H1389" s="62"/>
      <c r="I1389" s="62"/>
      <c r="J1389" s="62"/>
      <c r="K1389" s="62"/>
      <c r="L1389" s="62"/>
      <c r="M1389" s="62"/>
      <c r="N1389" s="62"/>
      <c r="O1389" s="62"/>
      <c r="P1389" s="62"/>
      <c r="Q1389" s="62"/>
    </row>
    <row r="1390" spans="1:17">
      <c r="A1390" s="58" t="s">
        <v>28</v>
      </c>
      <c r="B1390" s="59"/>
      <c r="C1390" s="60" t="s">
        <v>28</v>
      </c>
      <c r="D1390" s="59"/>
      <c r="E1390" s="61"/>
      <c r="F1390" s="62">
        <v>0</v>
      </c>
      <c r="G1390" s="62"/>
      <c r="H1390" s="62"/>
      <c r="I1390" s="62"/>
      <c r="J1390" s="62"/>
      <c r="K1390" s="62"/>
      <c r="L1390" s="62"/>
      <c r="M1390" s="62"/>
      <c r="N1390" s="62"/>
      <c r="O1390" s="62"/>
      <c r="P1390" s="62"/>
      <c r="Q1390" s="62"/>
    </row>
    <row r="1391" spans="1:17">
      <c r="A1391" s="58" t="s">
        <v>28</v>
      </c>
      <c r="B1391" s="59"/>
      <c r="C1391" s="72" t="s">
        <v>1296</v>
      </c>
      <c r="D1391" s="59"/>
      <c r="E1391" s="61"/>
      <c r="F1391" s="62">
        <v>0</v>
      </c>
      <c r="G1391" s="62"/>
      <c r="H1391" s="62"/>
      <c r="I1391" s="62"/>
      <c r="J1391" s="62"/>
      <c r="K1391" s="62"/>
      <c r="L1391" s="62"/>
      <c r="M1391" s="62"/>
      <c r="N1391" s="62"/>
      <c r="O1391" s="62"/>
      <c r="P1391" s="62"/>
      <c r="Q1391" s="62"/>
    </row>
    <row r="1392" spans="1:17" ht="38.25">
      <c r="A1392" s="58">
        <v>1334</v>
      </c>
      <c r="B1392" s="59" t="s">
        <v>623</v>
      </c>
      <c r="C1392" s="60" t="s">
        <v>1272</v>
      </c>
      <c r="D1392" s="59"/>
      <c r="E1392" s="61" t="s">
        <v>59</v>
      </c>
      <c r="F1392" s="62">
        <v>1</v>
      </c>
      <c r="G1392" s="62"/>
      <c r="H1392" s="62"/>
      <c r="I1392" s="62"/>
      <c r="J1392" s="62"/>
      <c r="K1392" s="62"/>
      <c r="L1392" s="62"/>
      <c r="M1392" s="62"/>
      <c r="N1392" s="62"/>
      <c r="O1392" s="62"/>
      <c r="P1392" s="62"/>
      <c r="Q1392" s="62"/>
    </row>
    <row r="1393" spans="1:17">
      <c r="A1393" s="58">
        <v>1335</v>
      </c>
      <c r="B1393" s="59" t="s">
        <v>623</v>
      </c>
      <c r="C1393" s="60" t="s">
        <v>1273</v>
      </c>
      <c r="D1393" s="59"/>
      <c r="E1393" s="61" t="s">
        <v>59</v>
      </c>
      <c r="F1393" s="62">
        <v>1</v>
      </c>
      <c r="G1393" s="62"/>
      <c r="H1393" s="62"/>
      <c r="I1393" s="62"/>
      <c r="J1393" s="62"/>
      <c r="K1393" s="62"/>
      <c r="L1393" s="62"/>
      <c r="M1393" s="62"/>
      <c r="N1393" s="62"/>
      <c r="O1393" s="62"/>
      <c r="P1393" s="62"/>
      <c r="Q1393" s="62"/>
    </row>
    <row r="1394" spans="1:17">
      <c r="A1394" s="58">
        <v>1336</v>
      </c>
      <c r="B1394" s="59" t="s">
        <v>623</v>
      </c>
      <c r="C1394" s="60" t="s">
        <v>1274</v>
      </c>
      <c r="D1394" s="59"/>
      <c r="E1394" s="61" t="s">
        <v>57</v>
      </c>
      <c r="F1394" s="62">
        <v>1</v>
      </c>
      <c r="G1394" s="62"/>
      <c r="H1394" s="62"/>
      <c r="I1394" s="62"/>
      <c r="J1394" s="62"/>
      <c r="K1394" s="62"/>
      <c r="L1394" s="62"/>
      <c r="M1394" s="62"/>
      <c r="N1394" s="62"/>
      <c r="O1394" s="62"/>
      <c r="P1394" s="62"/>
      <c r="Q1394" s="62"/>
    </row>
    <row r="1395" spans="1:17">
      <c r="A1395" s="58">
        <v>1337</v>
      </c>
      <c r="B1395" s="59" t="s">
        <v>623</v>
      </c>
      <c r="C1395" s="60" t="s">
        <v>871</v>
      </c>
      <c r="D1395" s="59"/>
      <c r="E1395" s="61" t="s">
        <v>57</v>
      </c>
      <c r="F1395" s="62">
        <v>4</v>
      </c>
      <c r="G1395" s="62"/>
      <c r="H1395" s="62"/>
      <c r="I1395" s="62"/>
      <c r="J1395" s="62"/>
      <c r="K1395" s="62"/>
      <c r="L1395" s="62"/>
      <c r="M1395" s="62"/>
      <c r="N1395" s="62"/>
      <c r="O1395" s="62"/>
      <c r="P1395" s="62"/>
      <c r="Q1395" s="62"/>
    </row>
    <row r="1396" spans="1:17">
      <c r="A1396" s="58">
        <v>1338</v>
      </c>
      <c r="B1396" s="59" t="s">
        <v>623</v>
      </c>
      <c r="C1396" s="60" t="s">
        <v>918</v>
      </c>
      <c r="D1396" s="59"/>
      <c r="E1396" s="61" t="s">
        <v>57</v>
      </c>
      <c r="F1396" s="62">
        <v>2</v>
      </c>
      <c r="G1396" s="62"/>
      <c r="H1396" s="62"/>
      <c r="I1396" s="62"/>
      <c r="J1396" s="62"/>
      <c r="K1396" s="62"/>
      <c r="L1396" s="62"/>
      <c r="M1396" s="62"/>
      <c r="N1396" s="62"/>
      <c r="O1396" s="62"/>
      <c r="P1396" s="62"/>
      <c r="Q1396" s="62"/>
    </row>
    <row r="1397" spans="1:17">
      <c r="A1397" s="58" t="s">
        <v>28</v>
      </c>
      <c r="B1397" s="59"/>
      <c r="C1397" s="60" t="s">
        <v>28</v>
      </c>
      <c r="D1397" s="59"/>
      <c r="E1397" s="61"/>
      <c r="F1397" s="62">
        <v>0</v>
      </c>
      <c r="G1397" s="62"/>
      <c r="H1397" s="62"/>
      <c r="I1397" s="62"/>
      <c r="J1397" s="62"/>
      <c r="K1397" s="62"/>
      <c r="L1397" s="62"/>
      <c r="M1397" s="62"/>
      <c r="N1397" s="62"/>
      <c r="O1397" s="62"/>
      <c r="P1397" s="62"/>
      <c r="Q1397" s="62"/>
    </row>
    <row r="1398" spans="1:17">
      <c r="A1398" s="58" t="s">
        <v>28</v>
      </c>
      <c r="B1398" s="59"/>
      <c r="C1398" s="72" t="s">
        <v>1297</v>
      </c>
      <c r="D1398" s="59"/>
      <c r="E1398" s="61"/>
      <c r="F1398" s="62">
        <v>0</v>
      </c>
      <c r="G1398" s="62"/>
      <c r="H1398" s="62"/>
      <c r="I1398" s="62"/>
      <c r="J1398" s="62"/>
      <c r="K1398" s="62"/>
      <c r="L1398" s="62"/>
      <c r="M1398" s="62"/>
      <c r="N1398" s="62"/>
      <c r="O1398" s="62"/>
      <c r="P1398" s="62"/>
      <c r="Q1398" s="62"/>
    </row>
    <row r="1399" spans="1:17" ht="38.25">
      <c r="A1399" s="58">
        <v>1339</v>
      </c>
      <c r="B1399" s="59" t="s">
        <v>623</v>
      </c>
      <c r="C1399" s="60" t="s">
        <v>1298</v>
      </c>
      <c r="D1399" s="59"/>
      <c r="E1399" s="61" t="s">
        <v>59</v>
      </c>
      <c r="F1399" s="62">
        <v>1</v>
      </c>
      <c r="G1399" s="62"/>
      <c r="H1399" s="62"/>
      <c r="I1399" s="62"/>
      <c r="J1399" s="62"/>
      <c r="K1399" s="62"/>
      <c r="L1399" s="62"/>
      <c r="M1399" s="62"/>
      <c r="N1399" s="62"/>
      <c r="O1399" s="62"/>
      <c r="P1399" s="62"/>
      <c r="Q1399" s="62"/>
    </row>
    <row r="1400" spans="1:17">
      <c r="A1400" s="58">
        <v>1340</v>
      </c>
      <c r="B1400" s="59" t="s">
        <v>623</v>
      </c>
      <c r="C1400" s="60" t="s">
        <v>1273</v>
      </c>
      <c r="D1400" s="59"/>
      <c r="E1400" s="61" t="s">
        <v>59</v>
      </c>
      <c r="F1400" s="62">
        <v>1</v>
      </c>
      <c r="G1400" s="62"/>
      <c r="H1400" s="62"/>
      <c r="I1400" s="62"/>
      <c r="J1400" s="62"/>
      <c r="K1400" s="62"/>
      <c r="L1400" s="62"/>
      <c r="M1400" s="62"/>
      <c r="N1400" s="62"/>
      <c r="O1400" s="62"/>
      <c r="P1400" s="62"/>
      <c r="Q1400" s="62"/>
    </row>
    <row r="1401" spans="1:17">
      <c r="A1401" s="58">
        <v>1341</v>
      </c>
      <c r="B1401" s="59" t="s">
        <v>623</v>
      </c>
      <c r="C1401" s="60" t="s">
        <v>1299</v>
      </c>
      <c r="D1401" s="59"/>
      <c r="E1401" s="61" t="s">
        <v>57</v>
      </c>
      <c r="F1401" s="62">
        <v>1</v>
      </c>
      <c r="G1401" s="62"/>
      <c r="H1401" s="62"/>
      <c r="I1401" s="62"/>
      <c r="J1401" s="62"/>
      <c r="K1401" s="62"/>
      <c r="L1401" s="62"/>
      <c r="M1401" s="62"/>
      <c r="N1401" s="62"/>
      <c r="O1401" s="62"/>
      <c r="P1401" s="62"/>
      <c r="Q1401" s="62"/>
    </row>
    <row r="1402" spans="1:17" ht="25.5">
      <c r="A1402" s="58">
        <v>1342</v>
      </c>
      <c r="B1402" s="59" t="s">
        <v>623</v>
      </c>
      <c r="C1402" s="60" t="s">
        <v>1300</v>
      </c>
      <c r="D1402" s="59"/>
      <c r="E1402" s="61" t="s">
        <v>57</v>
      </c>
      <c r="F1402" s="62">
        <v>2</v>
      </c>
      <c r="G1402" s="62"/>
      <c r="H1402" s="62"/>
      <c r="I1402" s="62"/>
      <c r="J1402" s="62"/>
      <c r="K1402" s="62"/>
      <c r="L1402" s="62"/>
      <c r="M1402" s="62"/>
      <c r="N1402" s="62"/>
      <c r="O1402" s="62"/>
      <c r="P1402" s="62"/>
      <c r="Q1402" s="62"/>
    </row>
    <row r="1403" spans="1:17">
      <c r="A1403" s="58">
        <v>1343</v>
      </c>
      <c r="B1403" s="59" t="s">
        <v>623</v>
      </c>
      <c r="C1403" s="60" t="s">
        <v>1301</v>
      </c>
      <c r="D1403" s="59"/>
      <c r="E1403" s="61" t="s">
        <v>57</v>
      </c>
      <c r="F1403" s="62">
        <v>5</v>
      </c>
      <c r="G1403" s="62"/>
      <c r="H1403" s="62"/>
      <c r="I1403" s="62"/>
      <c r="J1403" s="62"/>
      <c r="K1403" s="62"/>
      <c r="L1403" s="62"/>
      <c r="M1403" s="62"/>
      <c r="N1403" s="62"/>
      <c r="O1403" s="62"/>
      <c r="P1403" s="62"/>
      <c r="Q1403" s="62"/>
    </row>
    <row r="1404" spans="1:17">
      <c r="A1404" s="58">
        <v>1344</v>
      </c>
      <c r="B1404" s="59" t="s">
        <v>623</v>
      </c>
      <c r="C1404" s="60" t="s">
        <v>871</v>
      </c>
      <c r="D1404" s="59"/>
      <c r="E1404" s="61" t="s">
        <v>57</v>
      </c>
      <c r="F1404" s="62">
        <v>1</v>
      </c>
      <c r="G1404" s="62"/>
      <c r="H1404" s="62"/>
      <c r="I1404" s="62"/>
      <c r="J1404" s="62"/>
      <c r="K1404" s="62"/>
      <c r="L1404" s="62"/>
      <c r="M1404" s="62"/>
      <c r="N1404" s="62"/>
      <c r="O1404" s="62"/>
      <c r="P1404" s="62"/>
      <c r="Q1404" s="62"/>
    </row>
    <row r="1405" spans="1:17">
      <c r="A1405" s="58">
        <v>1345</v>
      </c>
      <c r="B1405" s="59" t="s">
        <v>623</v>
      </c>
      <c r="C1405" s="60" t="s">
        <v>876</v>
      </c>
      <c r="D1405" s="59"/>
      <c r="E1405" s="61" t="s">
        <v>57</v>
      </c>
      <c r="F1405" s="62">
        <v>3</v>
      </c>
      <c r="G1405" s="62"/>
      <c r="H1405" s="62"/>
      <c r="I1405" s="62"/>
      <c r="J1405" s="62"/>
      <c r="K1405" s="62"/>
      <c r="L1405" s="62"/>
      <c r="M1405" s="62"/>
      <c r="N1405" s="62"/>
      <c r="O1405" s="62"/>
      <c r="P1405" s="62"/>
      <c r="Q1405" s="62"/>
    </row>
    <row r="1406" spans="1:17">
      <c r="A1406" s="58">
        <v>1346</v>
      </c>
      <c r="B1406" s="59" t="s">
        <v>623</v>
      </c>
      <c r="C1406" s="60" t="s">
        <v>1051</v>
      </c>
      <c r="D1406" s="59"/>
      <c r="E1406" s="61" t="s">
        <v>57</v>
      </c>
      <c r="F1406" s="62">
        <v>1</v>
      </c>
      <c r="G1406" s="62"/>
      <c r="H1406" s="62"/>
      <c r="I1406" s="62"/>
      <c r="J1406" s="62"/>
      <c r="K1406" s="62"/>
      <c r="L1406" s="62"/>
      <c r="M1406" s="62"/>
      <c r="N1406" s="62"/>
      <c r="O1406" s="62"/>
      <c r="P1406" s="62"/>
      <c r="Q1406" s="62"/>
    </row>
    <row r="1407" spans="1:17">
      <c r="A1407" s="58">
        <v>1347</v>
      </c>
      <c r="B1407" s="59" t="s">
        <v>623</v>
      </c>
      <c r="C1407" s="60" t="s">
        <v>885</v>
      </c>
      <c r="D1407" s="59"/>
      <c r="E1407" s="61" t="s">
        <v>57</v>
      </c>
      <c r="F1407" s="62">
        <v>1</v>
      </c>
      <c r="G1407" s="62"/>
      <c r="H1407" s="62"/>
      <c r="I1407" s="62"/>
      <c r="J1407" s="62"/>
      <c r="K1407" s="62"/>
      <c r="L1407" s="62"/>
      <c r="M1407" s="62"/>
      <c r="N1407" s="62"/>
      <c r="O1407" s="62"/>
      <c r="P1407" s="62"/>
      <c r="Q1407" s="62"/>
    </row>
    <row r="1408" spans="1:17">
      <c r="A1408" s="58">
        <v>1348</v>
      </c>
      <c r="B1408" s="59" t="s">
        <v>623</v>
      </c>
      <c r="C1408" s="60" t="s">
        <v>887</v>
      </c>
      <c r="D1408" s="59"/>
      <c r="E1408" s="61" t="s">
        <v>57</v>
      </c>
      <c r="F1408" s="62">
        <v>3</v>
      </c>
      <c r="G1408" s="62"/>
      <c r="H1408" s="62"/>
      <c r="I1408" s="62"/>
      <c r="J1408" s="62"/>
      <c r="K1408" s="62"/>
      <c r="L1408" s="62"/>
      <c r="M1408" s="62"/>
      <c r="N1408" s="62"/>
      <c r="O1408" s="62"/>
      <c r="P1408" s="62"/>
      <c r="Q1408" s="62"/>
    </row>
    <row r="1409" spans="1:17">
      <c r="A1409" s="58">
        <v>1349</v>
      </c>
      <c r="B1409" s="59" t="s">
        <v>623</v>
      </c>
      <c r="C1409" s="60" t="s">
        <v>898</v>
      </c>
      <c r="D1409" s="59"/>
      <c r="E1409" s="61" t="s">
        <v>57</v>
      </c>
      <c r="F1409" s="62">
        <v>1</v>
      </c>
      <c r="G1409" s="62"/>
      <c r="H1409" s="62"/>
      <c r="I1409" s="62"/>
      <c r="J1409" s="62"/>
      <c r="K1409" s="62"/>
      <c r="L1409" s="62"/>
      <c r="M1409" s="62"/>
      <c r="N1409" s="62"/>
      <c r="O1409" s="62"/>
      <c r="P1409" s="62"/>
      <c r="Q1409" s="62"/>
    </row>
    <row r="1410" spans="1:17">
      <c r="A1410" s="58">
        <v>1350</v>
      </c>
      <c r="B1410" s="59" t="s">
        <v>623</v>
      </c>
      <c r="C1410" s="60" t="s">
        <v>902</v>
      </c>
      <c r="D1410" s="59"/>
      <c r="E1410" s="61" t="s">
        <v>57</v>
      </c>
      <c r="F1410" s="62">
        <v>1</v>
      </c>
      <c r="G1410" s="62"/>
      <c r="H1410" s="62"/>
      <c r="I1410" s="62"/>
      <c r="J1410" s="62"/>
      <c r="K1410" s="62"/>
      <c r="L1410" s="62"/>
      <c r="M1410" s="62"/>
      <c r="N1410" s="62"/>
      <c r="O1410" s="62"/>
      <c r="P1410" s="62"/>
      <c r="Q1410" s="62"/>
    </row>
    <row r="1411" spans="1:17">
      <c r="A1411" s="58">
        <v>1351</v>
      </c>
      <c r="B1411" s="59" t="s">
        <v>623</v>
      </c>
      <c r="C1411" s="60" t="s">
        <v>997</v>
      </c>
      <c r="D1411" s="59"/>
      <c r="E1411" s="61" t="s">
        <v>57</v>
      </c>
      <c r="F1411" s="62">
        <v>1</v>
      </c>
      <c r="G1411" s="62"/>
      <c r="H1411" s="62"/>
      <c r="I1411" s="62"/>
      <c r="J1411" s="62"/>
      <c r="K1411" s="62"/>
      <c r="L1411" s="62"/>
      <c r="M1411" s="62"/>
      <c r="N1411" s="62"/>
      <c r="O1411" s="62"/>
      <c r="P1411" s="62"/>
      <c r="Q1411" s="62"/>
    </row>
    <row r="1412" spans="1:17">
      <c r="A1412" s="58">
        <v>1352</v>
      </c>
      <c r="B1412" s="59" t="s">
        <v>623</v>
      </c>
      <c r="C1412" s="60" t="s">
        <v>918</v>
      </c>
      <c r="D1412" s="59"/>
      <c r="E1412" s="61" t="s">
        <v>57</v>
      </c>
      <c r="F1412" s="62">
        <v>5</v>
      </c>
      <c r="G1412" s="62"/>
      <c r="H1412" s="62"/>
      <c r="I1412" s="62"/>
      <c r="J1412" s="62"/>
      <c r="K1412" s="62"/>
      <c r="L1412" s="62"/>
      <c r="M1412" s="62"/>
      <c r="N1412" s="62"/>
      <c r="O1412" s="62"/>
      <c r="P1412" s="62"/>
      <c r="Q1412" s="62"/>
    </row>
    <row r="1413" spans="1:17">
      <c r="A1413" s="58">
        <v>1353</v>
      </c>
      <c r="B1413" s="59" t="s">
        <v>623</v>
      </c>
      <c r="C1413" s="60" t="s">
        <v>919</v>
      </c>
      <c r="D1413" s="59"/>
      <c r="E1413" s="61" t="s">
        <v>57</v>
      </c>
      <c r="F1413" s="62">
        <v>1</v>
      </c>
      <c r="G1413" s="62"/>
      <c r="H1413" s="62"/>
      <c r="I1413" s="62"/>
      <c r="J1413" s="62"/>
      <c r="K1413" s="62"/>
      <c r="L1413" s="62"/>
      <c r="M1413" s="62"/>
      <c r="N1413" s="62"/>
      <c r="O1413" s="62"/>
      <c r="P1413" s="62"/>
      <c r="Q1413" s="62"/>
    </row>
    <row r="1414" spans="1:17">
      <c r="A1414" s="58">
        <v>1354</v>
      </c>
      <c r="B1414" s="59" t="s">
        <v>623</v>
      </c>
      <c r="C1414" s="60" t="s">
        <v>920</v>
      </c>
      <c r="D1414" s="59"/>
      <c r="E1414" s="61" t="s">
        <v>57</v>
      </c>
      <c r="F1414" s="62">
        <v>4</v>
      </c>
      <c r="G1414" s="62"/>
      <c r="H1414" s="62"/>
      <c r="I1414" s="62"/>
      <c r="J1414" s="62"/>
      <c r="K1414" s="62"/>
      <c r="L1414" s="62"/>
      <c r="M1414" s="62"/>
      <c r="N1414" s="62"/>
      <c r="O1414" s="62"/>
      <c r="P1414" s="62"/>
      <c r="Q1414" s="62"/>
    </row>
    <row r="1415" spans="1:17">
      <c r="A1415" s="58">
        <v>1355</v>
      </c>
      <c r="B1415" s="59" t="s">
        <v>623</v>
      </c>
      <c r="C1415" s="60" t="s">
        <v>1275</v>
      </c>
      <c r="D1415" s="59"/>
      <c r="E1415" s="61" t="s">
        <v>57</v>
      </c>
      <c r="F1415" s="62">
        <v>5</v>
      </c>
      <c r="G1415" s="62"/>
      <c r="H1415" s="62"/>
      <c r="I1415" s="62"/>
      <c r="J1415" s="62"/>
      <c r="K1415" s="62"/>
      <c r="L1415" s="62"/>
      <c r="M1415" s="62"/>
      <c r="N1415" s="62"/>
      <c r="O1415" s="62"/>
      <c r="P1415" s="62"/>
      <c r="Q1415" s="62"/>
    </row>
    <row r="1416" spans="1:17">
      <c r="A1416" s="58">
        <v>1356</v>
      </c>
      <c r="B1416" s="59" t="s">
        <v>623</v>
      </c>
      <c r="C1416" s="60" t="s">
        <v>1258</v>
      </c>
      <c r="D1416" s="59"/>
      <c r="E1416" s="61" t="s">
        <v>57</v>
      </c>
      <c r="F1416" s="62">
        <v>1</v>
      </c>
      <c r="G1416" s="62"/>
      <c r="H1416" s="62"/>
      <c r="I1416" s="62"/>
      <c r="J1416" s="62"/>
      <c r="K1416" s="62"/>
      <c r="L1416" s="62"/>
      <c r="M1416" s="62"/>
      <c r="N1416" s="62"/>
      <c r="O1416" s="62"/>
      <c r="P1416" s="62"/>
      <c r="Q1416" s="62"/>
    </row>
    <row r="1417" spans="1:17">
      <c r="A1417" s="58" t="s">
        <v>28</v>
      </c>
      <c r="B1417" s="59"/>
      <c r="C1417" s="60" t="s">
        <v>28</v>
      </c>
      <c r="D1417" s="59"/>
      <c r="E1417" s="61"/>
      <c r="F1417" s="62">
        <v>0</v>
      </c>
      <c r="G1417" s="62"/>
      <c r="H1417" s="62"/>
      <c r="I1417" s="62"/>
      <c r="J1417" s="62"/>
      <c r="K1417" s="62"/>
      <c r="L1417" s="62"/>
      <c r="M1417" s="62"/>
      <c r="N1417" s="62"/>
      <c r="O1417" s="62"/>
      <c r="P1417" s="62"/>
      <c r="Q1417" s="62"/>
    </row>
    <row r="1418" spans="1:17">
      <c r="A1418" s="58" t="s">
        <v>28</v>
      </c>
      <c r="B1418" s="59"/>
      <c r="C1418" s="72" t="s">
        <v>1302</v>
      </c>
      <c r="D1418" s="59"/>
      <c r="E1418" s="61"/>
      <c r="F1418" s="62">
        <v>0</v>
      </c>
      <c r="G1418" s="62"/>
      <c r="H1418" s="62"/>
      <c r="I1418" s="62"/>
      <c r="J1418" s="62"/>
      <c r="K1418" s="62"/>
      <c r="L1418" s="62"/>
      <c r="M1418" s="62"/>
      <c r="N1418" s="62"/>
      <c r="O1418" s="62"/>
      <c r="P1418" s="62"/>
      <c r="Q1418" s="62"/>
    </row>
    <row r="1419" spans="1:17" ht="38.25">
      <c r="A1419" s="58">
        <v>1357</v>
      </c>
      <c r="B1419" s="59" t="s">
        <v>623</v>
      </c>
      <c r="C1419" s="60" t="s">
        <v>1303</v>
      </c>
      <c r="D1419" s="59"/>
      <c r="E1419" s="61" t="s">
        <v>59</v>
      </c>
      <c r="F1419" s="62">
        <v>1</v>
      </c>
      <c r="G1419" s="62"/>
      <c r="H1419" s="62"/>
      <c r="I1419" s="62"/>
      <c r="J1419" s="62"/>
      <c r="K1419" s="62"/>
      <c r="L1419" s="62"/>
      <c r="M1419" s="62"/>
      <c r="N1419" s="62"/>
      <c r="O1419" s="62"/>
      <c r="P1419" s="62"/>
      <c r="Q1419" s="62"/>
    </row>
    <row r="1420" spans="1:17">
      <c r="A1420" s="58">
        <v>1358</v>
      </c>
      <c r="B1420" s="59" t="s">
        <v>623</v>
      </c>
      <c r="C1420" s="60" t="s">
        <v>1273</v>
      </c>
      <c r="D1420" s="59"/>
      <c r="E1420" s="61" t="s">
        <v>59</v>
      </c>
      <c r="F1420" s="62">
        <v>1</v>
      </c>
      <c r="G1420" s="62"/>
      <c r="H1420" s="62"/>
      <c r="I1420" s="62"/>
      <c r="J1420" s="62"/>
      <c r="K1420" s="62"/>
      <c r="L1420" s="62"/>
      <c r="M1420" s="62"/>
      <c r="N1420" s="62"/>
      <c r="O1420" s="62"/>
      <c r="P1420" s="62"/>
      <c r="Q1420" s="62"/>
    </row>
    <row r="1421" spans="1:17">
      <c r="A1421" s="58">
        <v>1359</v>
      </c>
      <c r="B1421" s="59" t="s">
        <v>623</v>
      </c>
      <c r="C1421" s="60" t="s">
        <v>1304</v>
      </c>
      <c r="D1421" s="59"/>
      <c r="E1421" s="61" t="s">
        <v>57</v>
      </c>
      <c r="F1421" s="62">
        <v>1</v>
      </c>
      <c r="G1421" s="62"/>
      <c r="H1421" s="62"/>
      <c r="I1421" s="62"/>
      <c r="J1421" s="62"/>
      <c r="K1421" s="62"/>
      <c r="L1421" s="62"/>
      <c r="M1421" s="62"/>
      <c r="N1421" s="62"/>
      <c r="O1421" s="62"/>
      <c r="P1421" s="62"/>
      <c r="Q1421" s="62"/>
    </row>
    <row r="1422" spans="1:17" ht="25.5">
      <c r="A1422" s="58">
        <v>1360</v>
      </c>
      <c r="B1422" s="59" t="s">
        <v>623</v>
      </c>
      <c r="C1422" s="60" t="s">
        <v>1300</v>
      </c>
      <c r="D1422" s="59"/>
      <c r="E1422" s="61" t="s">
        <v>57</v>
      </c>
      <c r="F1422" s="62">
        <v>2</v>
      </c>
      <c r="G1422" s="62"/>
      <c r="H1422" s="62"/>
      <c r="I1422" s="62"/>
      <c r="J1422" s="62"/>
      <c r="K1422" s="62"/>
      <c r="L1422" s="62"/>
      <c r="M1422" s="62"/>
      <c r="N1422" s="62"/>
      <c r="O1422" s="62"/>
      <c r="P1422" s="62"/>
      <c r="Q1422" s="62"/>
    </row>
    <row r="1423" spans="1:17">
      <c r="A1423" s="58">
        <v>1361</v>
      </c>
      <c r="B1423" s="59" t="s">
        <v>623</v>
      </c>
      <c r="C1423" s="60" t="s">
        <v>1301</v>
      </c>
      <c r="D1423" s="59"/>
      <c r="E1423" s="61" t="s">
        <v>57</v>
      </c>
      <c r="F1423" s="62">
        <v>4</v>
      </c>
      <c r="G1423" s="62"/>
      <c r="H1423" s="62"/>
      <c r="I1423" s="62"/>
      <c r="J1423" s="62"/>
      <c r="K1423" s="62"/>
      <c r="L1423" s="62"/>
      <c r="M1423" s="62"/>
      <c r="N1423" s="62"/>
      <c r="O1423" s="62"/>
      <c r="P1423" s="62"/>
      <c r="Q1423" s="62"/>
    </row>
    <row r="1424" spans="1:17">
      <c r="A1424" s="58">
        <v>1362</v>
      </c>
      <c r="B1424" s="59" t="s">
        <v>623</v>
      </c>
      <c r="C1424" s="60" t="s">
        <v>873</v>
      </c>
      <c r="D1424" s="59"/>
      <c r="E1424" s="61" t="s">
        <v>57</v>
      </c>
      <c r="F1424" s="62">
        <v>2</v>
      </c>
      <c r="G1424" s="62"/>
      <c r="H1424" s="62"/>
      <c r="I1424" s="62"/>
      <c r="J1424" s="62"/>
      <c r="K1424" s="62"/>
      <c r="L1424" s="62"/>
      <c r="M1424" s="62"/>
      <c r="N1424" s="62"/>
      <c r="O1424" s="62"/>
      <c r="P1424" s="62"/>
      <c r="Q1424" s="62"/>
    </row>
    <row r="1425" spans="1:17">
      <c r="A1425" s="58">
        <v>1363</v>
      </c>
      <c r="B1425" s="59" t="s">
        <v>623</v>
      </c>
      <c r="C1425" s="60" t="s">
        <v>1051</v>
      </c>
      <c r="D1425" s="59"/>
      <c r="E1425" s="61" t="s">
        <v>57</v>
      </c>
      <c r="F1425" s="62">
        <v>1</v>
      </c>
      <c r="G1425" s="62"/>
      <c r="H1425" s="62"/>
      <c r="I1425" s="62"/>
      <c r="J1425" s="62"/>
      <c r="K1425" s="62"/>
      <c r="L1425" s="62"/>
      <c r="M1425" s="62"/>
      <c r="N1425" s="62"/>
      <c r="O1425" s="62"/>
      <c r="P1425" s="62"/>
      <c r="Q1425" s="62"/>
    </row>
    <row r="1426" spans="1:17">
      <c r="A1426" s="58">
        <v>1364</v>
      </c>
      <c r="B1426" s="59" t="s">
        <v>623</v>
      </c>
      <c r="C1426" s="60" t="s">
        <v>887</v>
      </c>
      <c r="D1426" s="59"/>
      <c r="E1426" s="61" t="s">
        <v>57</v>
      </c>
      <c r="F1426" s="62">
        <v>3</v>
      </c>
      <c r="G1426" s="62"/>
      <c r="H1426" s="62"/>
      <c r="I1426" s="62"/>
      <c r="J1426" s="62"/>
      <c r="K1426" s="62"/>
      <c r="L1426" s="62"/>
      <c r="M1426" s="62"/>
      <c r="N1426" s="62"/>
      <c r="O1426" s="62"/>
      <c r="P1426" s="62"/>
      <c r="Q1426" s="62"/>
    </row>
    <row r="1427" spans="1:17">
      <c r="A1427" s="58">
        <v>1365</v>
      </c>
      <c r="B1427" s="59" t="s">
        <v>623</v>
      </c>
      <c r="C1427" s="60" t="s">
        <v>900</v>
      </c>
      <c r="D1427" s="59"/>
      <c r="E1427" s="61" t="s">
        <v>57</v>
      </c>
      <c r="F1427" s="62">
        <v>1</v>
      </c>
      <c r="G1427" s="62"/>
      <c r="H1427" s="62"/>
      <c r="I1427" s="62"/>
      <c r="J1427" s="62"/>
      <c r="K1427" s="62"/>
      <c r="L1427" s="62"/>
      <c r="M1427" s="62"/>
      <c r="N1427" s="62"/>
      <c r="O1427" s="62"/>
      <c r="P1427" s="62"/>
      <c r="Q1427" s="62"/>
    </row>
    <row r="1428" spans="1:17">
      <c r="A1428" s="58">
        <v>1366</v>
      </c>
      <c r="B1428" s="59" t="s">
        <v>623</v>
      </c>
      <c r="C1428" s="60" t="s">
        <v>907</v>
      </c>
      <c r="D1428" s="59"/>
      <c r="E1428" s="61" t="s">
        <v>57</v>
      </c>
      <c r="F1428" s="62">
        <v>1</v>
      </c>
      <c r="G1428" s="62"/>
      <c r="H1428" s="62"/>
      <c r="I1428" s="62"/>
      <c r="J1428" s="62"/>
      <c r="K1428" s="62"/>
      <c r="L1428" s="62"/>
      <c r="M1428" s="62"/>
      <c r="N1428" s="62"/>
      <c r="O1428" s="62"/>
      <c r="P1428" s="62"/>
      <c r="Q1428" s="62"/>
    </row>
    <row r="1429" spans="1:17">
      <c r="A1429" s="58">
        <v>1367</v>
      </c>
      <c r="B1429" s="59" t="s">
        <v>623</v>
      </c>
      <c r="C1429" s="60" t="s">
        <v>914</v>
      </c>
      <c r="D1429" s="59"/>
      <c r="E1429" s="61" t="s">
        <v>57</v>
      </c>
      <c r="F1429" s="62">
        <v>1</v>
      </c>
      <c r="G1429" s="62"/>
      <c r="H1429" s="62"/>
      <c r="I1429" s="62"/>
      <c r="J1429" s="62"/>
      <c r="K1429" s="62"/>
      <c r="L1429" s="62"/>
      <c r="M1429" s="62"/>
      <c r="N1429" s="62"/>
      <c r="O1429" s="62"/>
      <c r="P1429" s="62"/>
      <c r="Q1429" s="62"/>
    </row>
    <row r="1430" spans="1:17">
      <c r="A1430" s="58">
        <v>1368</v>
      </c>
      <c r="B1430" s="59" t="s">
        <v>623</v>
      </c>
      <c r="C1430" s="60" t="s">
        <v>918</v>
      </c>
      <c r="D1430" s="59"/>
      <c r="E1430" s="61" t="s">
        <v>57</v>
      </c>
      <c r="F1430" s="62">
        <v>1</v>
      </c>
      <c r="G1430" s="62"/>
      <c r="H1430" s="62"/>
      <c r="I1430" s="62"/>
      <c r="J1430" s="62"/>
      <c r="K1430" s="62"/>
      <c r="L1430" s="62"/>
      <c r="M1430" s="62"/>
      <c r="N1430" s="62"/>
      <c r="O1430" s="62"/>
      <c r="P1430" s="62"/>
      <c r="Q1430" s="62"/>
    </row>
    <row r="1431" spans="1:17">
      <c r="A1431" s="58">
        <v>1369</v>
      </c>
      <c r="B1431" s="59" t="s">
        <v>623</v>
      </c>
      <c r="C1431" s="60" t="s">
        <v>919</v>
      </c>
      <c r="D1431" s="59"/>
      <c r="E1431" s="61" t="s">
        <v>57</v>
      </c>
      <c r="F1431" s="62">
        <v>4</v>
      </c>
      <c r="G1431" s="62"/>
      <c r="H1431" s="62"/>
      <c r="I1431" s="62"/>
      <c r="J1431" s="62"/>
      <c r="K1431" s="62"/>
      <c r="L1431" s="62"/>
      <c r="M1431" s="62"/>
      <c r="N1431" s="62"/>
      <c r="O1431" s="62"/>
      <c r="P1431" s="62"/>
      <c r="Q1431" s="62"/>
    </row>
    <row r="1432" spans="1:17">
      <c r="A1432" s="58">
        <v>1370</v>
      </c>
      <c r="B1432" s="59" t="s">
        <v>623</v>
      </c>
      <c r="C1432" s="60" t="s">
        <v>1280</v>
      </c>
      <c r="D1432" s="59"/>
      <c r="E1432" s="61" t="s">
        <v>57</v>
      </c>
      <c r="F1432" s="62">
        <v>2</v>
      </c>
      <c r="G1432" s="62"/>
      <c r="H1432" s="62"/>
      <c r="I1432" s="62"/>
      <c r="J1432" s="62"/>
      <c r="K1432" s="62"/>
      <c r="L1432" s="62"/>
      <c r="M1432" s="62"/>
      <c r="N1432" s="62"/>
      <c r="O1432" s="62"/>
      <c r="P1432" s="62"/>
      <c r="Q1432" s="62"/>
    </row>
    <row r="1433" spans="1:17">
      <c r="A1433" s="58" t="s">
        <v>28</v>
      </c>
      <c r="B1433" s="59"/>
      <c r="C1433" s="60" t="s">
        <v>28</v>
      </c>
      <c r="D1433" s="59"/>
      <c r="E1433" s="61"/>
      <c r="F1433" s="62">
        <v>0</v>
      </c>
      <c r="G1433" s="62"/>
      <c r="H1433" s="62"/>
      <c r="I1433" s="62"/>
      <c r="J1433" s="62"/>
      <c r="K1433" s="62"/>
      <c r="L1433" s="62"/>
      <c r="M1433" s="62"/>
      <c r="N1433" s="62"/>
      <c r="O1433" s="62"/>
      <c r="P1433" s="62"/>
      <c r="Q1433" s="62"/>
    </row>
    <row r="1434" spans="1:17">
      <c r="A1434" s="58" t="s">
        <v>28</v>
      </c>
      <c r="B1434" s="59"/>
      <c r="C1434" s="72" t="s">
        <v>1305</v>
      </c>
      <c r="D1434" s="59"/>
      <c r="E1434" s="61"/>
      <c r="F1434" s="62">
        <v>0</v>
      </c>
      <c r="G1434" s="62"/>
      <c r="H1434" s="62"/>
      <c r="I1434" s="62"/>
      <c r="J1434" s="62"/>
      <c r="K1434" s="62"/>
      <c r="L1434" s="62"/>
      <c r="M1434" s="62"/>
      <c r="N1434" s="62"/>
      <c r="O1434" s="62"/>
      <c r="P1434" s="62"/>
      <c r="Q1434" s="62"/>
    </row>
    <row r="1435" spans="1:17" ht="51">
      <c r="A1435" s="58">
        <v>1371</v>
      </c>
      <c r="B1435" s="59" t="s">
        <v>623</v>
      </c>
      <c r="C1435" s="60" t="s">
        <v>1306</v>
      </c>
      <c r="D1435" s="59"/>
      <c r="E1435" s="61" t="s">
        <v>57</v>
      </c>
      <c r="F1435" s="62">
        <v>1</v>
      </c>
      <c r="G1435" s="62"/>
      <c r="H1435" s="62"/>
      <c r="I1435" s="62"/>
      <c r="J1435" s="62"/>
      <c r="K1435" s="62"/>
      <c r="L1435" s="62"/>
      <c r="M1435" s="62"/>
      <c r="N1435" s="62"/>
      <c r="O1435" s="62"/>
      <c r="P1435" s="62"/>
      <c r="Q1435" s="62"/>
    </row>
    <row r="1436" spans="1:17">
      <c r="A1436" s="58">
        <v>1372</v>
      </c>
      <c r="B1436" s="59" t="s">
        <v>623</v>
      </c>
      <c r="C1436" s="60" t="s">
        <v>1307</v>
      </c>
      <c r="D1436" s="59"/>
      <c r="E1436" s="61" t="s">
        <v>57</v>
      </c>
      <c r="F1436" s="62">
        <v>1</v>
      </c>
      <c r="G1436" s="62"/>
      <c r="H1436" s="62"/>
      <c r="I1436" s="62"/>
      <c r="J1436" s="62"/>
      <c r="K1436" s="62"/>
      <c r="L1436" s="62"/>
      <c r="M1436" s="62"/>
      <c r="N1436" s="62"/>
      <c r="O1436" s="62"/>
      <c r="P1436" s="62"/>
      <c r="Q1436" s="62"/>
    </row>
    <row r="1437" spans="1:17">
      <c r="A1437" s="58">
        <v>1373</v>
      </c>
      <c r="B1437" s="59" t="s">
        <v>623</v>
      </c>
      <c r="C1437" s="60" t="s">
        <v>1308</v>
      </c>
      <c r="D1437" s="59"/>
      <c r="E1437" s="61" t="s">
        <v>57</v>
      </c>
      <c r="F1437" s="62">
        <v>1</v>
      </c>
      <c r="G1437" s="62"/>
      <c r="H1437" s="62"/>
      <c r="I1437" s="62"/>
      <c r="J1437" s="62"/>
      <c r="K1437" s="62"/>
      <c r="L1437" s="62"/>
      <c r="M1437" s="62"/>
      <c r="N1437" s="62"/>
      <c r="O1437" s="62"/>
      <c r="P1437" s="62"/>
      <c r="Q1437" s="62"/>
    </row>
    <row r="1438" spans="1:17" ht="25.5">
      <c r="A1438" s="58">
        <v>1374</v>
      </c>
      <c r="B1438" s="59" t="s">
        <v>623</v>
      </c>
      <c r="C1438" s="60" t="s">
        <v>1309</v>
      </c>
      <c r="D1438" s="59"/>
      <c r="E1438" s="61" t="s">
        <v>57</v>
      </c>
      <c r="F1438" s="62">
        <v>4</v>
      </c>
      <c r="G1438" s="62"/>
      <c r="H1438" s="62"/>
      <c r="I1438" s="62"/>
      <c r="J1438" s="62"/>
      <c r="K1438" s="62"/>
      <c r="L1438" s="62"/>
      <c r="M1438" s="62"/>
      <c r="N1438" s="62"/>
      <c r="O1438" s="62"/>
      <c r="P1438" s="62"/>
      <c r="Q1438" s="62"/>
    </row>
    <row r="1439" spans="1:17" ht="25.5">
      <c r="A1439" s="58">
        <v>1375</v>
      </c>
      <c r="B1439" s="59" t="s">
        <v>623</v>
      </c>
      <c r="C1439" s="60" t="s">
        <v>1310</v>
      </c>
      <c r="D1439" s="59"/>
      <c r="E1439" s="61" t="s">
        <v>57</v>
      </c>
      <c r="F1439" s="62">
        <v>1</v>
      </c>
      <c r="G1439" s="62"/>
      <c r="H1439" s="62"/>
      <c r="I1439" s="62"/>
      <c r="J1439" s="62"/>
      <c r="K1439" s="62"/>
      <c r="L1439" s="62"/>
      <c r="M1439" s="62"/>
      <c r="N1439" s="62"/>
      <c r="O1439" s="62"/>
      <c r="P1439" s="62"/>
      <c r="Q1439" s="62"/>
    </row>
    <row r="1440" spans="1:17" ht="25.5">
      <c r="A1440" s="58">
        <v>1376</v>
      </c>
      <c r="B1440" s="59" t="s">
        <v>623</v>
      </c>
      <c r="C1440" s="60" t="s">
        <v>1311</v>
      </c>
      <c r="D1440" s="59"/>
      <c r="E1440" s="61" t="s">
        <v>56</v>
      </c>
      <c r="F1440" s="62">
        <v>85</v>
      </c>
      <c r="G1440" s="62"/>
      <c r="H1440" s="62"/>
      <c r="I1440" s="62"/>
      <c r="J1440" s="62"/>
      <c r="K1440" s="62"/>
      <c r="L1440" s="62"/>
      <c r="M1440" s="62"/>
      <c r="N1440" s="62"/>
      <c r="O1440" s="62"/>
      <c r="P1440" s="62"/>
      <c r="Q1440" s="62"/>
    </row>
    <row r="1441" spans="1:17" ht="25.5">
      <c r="A1441" s="58">
        <v>1377</v>
      </c>
      <c r="B1441" s="59" t="s">
        <v>623</v>
      </c>
      <c r="C1441" s="60" t="s">
        <v>1312</v>
      </c>
      <c r="D1441" s="59"/>
      <c r="E1441" s="61" t="s">
        <v>57</v>
      </c>
      <c r="F1441" s="62">
        <v>1</v>
      </c>
      <c r="G1441" s="62"/>
      <c r="H1441" s="62"/>
      <c r="I1441" s="62"/>
      <c r="J1441" s="62"/>
      <c r="K1441" s="62"/>
      <c r="L1441" s="62"/>
      <c r="M1441" s="62"/>
      <c r="N1441" s="62"/>
      <c r="O1441" s="62"/>
      <c r="P1441" s="62"/>
      <c r="Q1441" s="62"/>
    </row>
    <row r="1442" spans="1:17" ht="25.5">
      <c r="A1442" s="58">
        <v>1378</v>
      </c>
      <c r="B1442" s="59" t="s">
        <v>623</v>
      </c>
      <c r="C1442" s="60" t="s">
        <v>1313</v>
      </c>
      <c r="D1442" s="59"/>
      <c r="E1442" s="61" t="s">
        <v>57</v>
      </c>
      <c r="F1442" s="62">
        <v>1</v>
      </c>
      <c r="G1442" s="62"/>
      <c r="H1442" s="62"/>
      <c r="I1442" s="62"/>
      <c r="J1442" s="62"/>
      <c r="K1442" s="62"/>
      <c r="L1442" s="62"/>
      <c r="M1442" s="62"/>
      <c r="N1442" s="62"/>
      <c r="O1442" s="62"/>
      <c r="P1442" s="62"/>
      <c r="Q1442" s="62"/>
    </row>
    <row r="1443" spans="1:17">
      <c r="A1443" s="58">
        <v>1379</v>
      </c>
      <c r="B1443" s="59" t="s">
        <v>623</v>
      </c>
      <c r="C1443" s="60" t="s">
        <v>1314</v>
      </c>
      <c r="D1443" s="59"/>
      <c r="E1443" s="61" t="s">
        <v>59</v>
      </c>
      <c r="F1443" s="62">
        <v>1</v>
      </c>
      <c r="G1443" s="62"/>
      <c r="H1443" s="62"/>
      <c r="I1443" s="62"/>
      <c r="J1443" s="62"/>
      <c r="K1443" s="62"/>
      <c r="L1443" s="62"/>
      <c r="M1443" s="62"/>
      <c r="N1443" s="62"/>
      <c r="O1443" s="62"/>
      <c r="P1443" s="62"/>
      <c r="Q1443" s="62"/>
    </row>
    <row r="1444" spans="1:17">
      <c r="A1444" s="58" t="s">
        <v>28</v>
      </c>
      <c r="B1444" s="59"/>
      <c r="C1444" s="60" t="s">
        <v>28</v>
      </c>
      <c r="D1444" s="59"/>
      <c r="E1444" s="61"/>
      <c r="F1444" s="62">
        <v>0</v>
      </c>
      <c r="G1444" s="62"/>
      <c r="H1444" s="62"/>
      <c r="I1444" s="62"/>
      <c r="J1444" s="62"/>
      <c r="K1444" s="62"/>
      <c r="L1444" s="62"/>
      <c r="M1444" s="62"/>
      <c r="N1444" s="62"/>
      <c r="O1444" s="62"/>
      <c r="P1444" s="62"/>
      <c r="Q1444" s="62"/>
    </row>
    <row r="1445" spans="1:17">
      <c r="A1445" s="58" t="s">
        <v>28</v>
      </c>
      <c r="B1445" s="59"/>
      <c r="C1445" s="72" t="s">
        <v>1315</v>
      </c>
      <c r="D1445" s="59"/>
      <c r="E1445" s="61"/>
      <c r="F1445" s="62">
        <v>0</v>
      </c>
      <c r="G1445" s="62"/>
      <c r="H1445" s="62"/>
      <c r="I1445" s="62"/>
      <c r="J1445" s="62"/>
      <c r="K1445" s="62"/>
      <c r="L1445" s="62"/>
      <c r="M1445" s="62"/>
      <c r="N1445" s="62"/>
      <c r="O1445" s="62"/>
      <c r="P1445" s="62"/>
      <c r="Q1445" s="62"/>
    </row>
    <row r="1446" spans="1:17" ht="51">
      <c r="A1446" s="58">
        <v>1380</v>
      </c>
      <c r="B1446" s="59" t="s">
        <v>623</v>
      </c>
      <c r="C1446" s="60" t="s">
        <v>1306</v>
      </c>
      <c r="D1446" s="59"/>
      <c r="E1446" s="61" t="s">
        <v>57</v>
      </c>
      <c r="F1446" s="62">
        <v>1</v>
      </c>
      <c r="G1446" s="62"/>
      <c r="H1446" s="62"/>
      <c r="I1446" s="62"/>
      <c r="J1446" s="62"/>
      <c r="K1446" s="62"/>
      <c r="L1446" s="62"/>
      <c r="M1446" s="62"/>
      <c r="N1446" s="62"/>
      <c r="O1446" s="62"/>
      <c r="P1446" s="62"/>
      <c r="Q1446" s="62"/>
    </row>
    <row r="1447" spans="1:17">
      <c r="A1447" s="58">
        <v>1381</v>
      </c>
      <c r="B1447" s="59" t="s">
        <v>623</v>
      </c>
      <c r="C1447" s="60" t="s">
        <v>1307</v>
      </c>
      <c r="D1447" s="59"/>
      <c r="E1447" s="61" t="s">
        <v>57</v>
      </c>
      <c r="F1447" s="62">
        <v>1</v>
      </c>
      <c r="G1447" s="62"/>
      <c r="H1447" s="62"/>
      <c r="I1447" s="62"/>
      <c r="J1447" s="62"/>
      <c r="K1447" s="62"/>
      <c r="L1447" s="62"/>
      <c r="M1447" s="62"/>
      <c r="N1447" s="62"/>
      <c r="O1447" s="62"/>
      <c r="P1447" s="62"/>
      <c r="Q1447" s="62"/>
    </row>
    <row r="1448" spans="1:17">
      <c r="A1448" s="58">
        <v>1382</v>
      </c>
      <c r="B1448" s="59" t="s">
        <v>623</v>
      </c>
      <c r="C1448" s="60" t="s">
        <v>1308</v>
      </c>
      <c r="D1448" s="59"/>
      <c r="E1448" s="61" t="s">
        <v>57</v>
      </c>
      <c r="F1448" s="62">
        <v>1</v>
      </c>
      <c r="G1448" s="62"/>
      <c r="H1448" s="62"/>
      <c r="I1448" s="62"/>
      <c r="J1448" s="62"/>
      <c r="K1448" s="62"/>
      <c r="L1448" s="62"/>
      <c r="M1448" s="62"/>
      <c r="N1448" s="62"/>
      <c r="O1448" s="62"/>
      <c r="P1448" s="62"/>
      <c r="Q1448" s="62"/>
    </row>
    <row r="1449" spans="1:17" ht="25.5">
      <c r="A1449" s="58">
        <v>1383</v>
      </c>
      <c r="B1449" s="59" t="s">
        <v>623</v>
      </c>
      <c r="C1449" s="60" t="s">
        <v>1309</v>
      </c>
      <c r="D1449" s="59"/>
      <c r="E1449" s="61" t="s">
        <v>57</v>
      </c>
      <c r="F1449" s="62">
        <v>5</v>
      </c>
      <c r="G1449" s="62"/>
      <c r="H1449" s="62"/>
      <c r="I1449" s="62"/>
      <c r="J1449" s="62"/>
      <c r="K1449" s="62"/>
      <c r="L1449" s="62"/>
      <c r="M1449" s="62"/>
      <c r="N1449" s="62"/>
      <c r="O1449" s="62"/>
      <c r="P1449" s="62"/>
      <c r="Q1449" s="62"/>
    </row>
    <row r="1450" spans="1:17" ht="25.5">
      <c r="A1450" s="58">
        <v>1384</v>
      </c>
      <c r="B1450" s="59" t="s">
        <v>623</v>
      </c>
      <c r="C1450" s="60" t="s">
        <v>1311</v>
      </c>
      <c r="D1450" s="59"/>
      <c r="E1450" s="61" t="s">
        <v>56</v>
      </c>
      <c r="F1450" s="62">
        <v>55</v>
      </c>
      <c r="G1450" s="62"/>
      <c r="H1450" s="62"/>
      <c r="I1450" s="62"/>
      <c r="J1450" s="62"/>
      <c r="K1450" s="62"/>
      <c r="L1450" s="62"/>
      <c r="M1450" s="62"/>
      <c r="N1450" s="62"/>
      <c r="O1450" s="62"/>
      <c r="P1450" s="62"/>
      <c r="Q1450" s="62"/>
    </row>
    <row r="1451" spans="1:17">
      <c r="A1451" s="58">
        <v>1385</v>
      </c>
      <c r="B1451" s="59" t="s">
        <v>623</v>
      </c>
      <c r="C1451" s="60" t="s">
        <v>1314</v>
      </c>
      <c r="D1451" s="59"/>
      <c r="E1451" s="61" t="s">
        <v>59</v>
      </c>
      <c r="F1451" s="62">
        <v>1</v>
      </c>
      <c r="G1451" s="62"/>
      <c r="H1451" s="62"/>
      <c r="I1451" s="62"/>
      <c r="J1451" s="62"/>
      <c r="K1451" s="62"/>
      <c r="L1451" s="62"/>
      <c r="M1451" s="62"/>
      <c r="N1451" s="62"/>
      <c r="O1451" s="62"/>
      <c r="P1451" s="62"/>
      <c r="Q1451" s="62"/>
    </row>
    <row r="1452" spans="1:17">
      <c r="A1452" s="58" t="s">
        <v>28</v>
      </c>
      <c r="B1452" s="59"/>
      <c r="C1452" s="60" t="s">
        <v>28</v>
      </c>
      <c r="D1452" s="59"/>
      <c r="E1452" s="61"/>
      <c r="F1452" s="62">
        <v>0</v>
      </c>
      <c r="G1452" s="62"/>
      <c r="H1452" s="62"/>
      <c r="I1452" s="62"/>
      <c r="J1452" s="62"/>
      <c r="K1452" s="62"/>
      <c r="L1452" s="62"/>
      <c r="M1452" s="62"/>
      <c r="N1452" s="62"/>
      <c r="O1452" s="62"/>
      <c r="P1452" s="62"/>
      <c r="Q1452" s="62"/>
    </row>
    <row r="1453" spans="1:17">
      <c r="A1453" s="58" t="s">
        <v>28</v>
      </c>
      <c r="B1453" s="59"/>
      <c r="C1453" s="72" t="s">
        <v>1316</v>
      </c>
      <c r="D1453" s="59"/>
      <c r="E1453" s="61"/>
      <c r="F1453" s="62">
        <v>0</v>
      </c>
      <c r="G1453" s="62"/>
      <c r="H1453" s="62"/>
      <c r="I1453" s="62"/>
      <c r="J1453" s="62"/>
      <c r="K1453" s="62"/>
      <c r="L1453" s="62"/>
      <c r="M1453" s="62"/>
      <c r="N1453" s="62"/>
      <c r="O1453" s="62"/>
      <c r="P1453" s="62"/>
      <c r="Q1453" s="62"/>
    </row>
    <row r="1454" spans="1:17" ht="51">
      <c r="A1454" s="58">
        <v>1386</v>
      </c>
      <c r="B1454" s="59" t="s">
        <v>623</v>
      </c>
      <c r="C1454" s="60" t="s">
        <v>1306</v>
      </c>
      <c r="D1454" s="59"/>
      <c r="E1454" s="61" t="s">
        <v>57</v>
      </c>
      <c r="F1454" s="62">
        <v>1</v>
      </c>
      <c r="G1454" s="62"/>
      <c r="H1454" s="62"/>
      <c r="I1454" s="62"/>
      <c r="J1454" s="62"/>
      <c r="K1454" s="62"/>
      <c r="L1454" s="62"/>
      <c r="M1454" s="62"/>
      <c r="N1454" s="62"/>
      <c r="O1454" s="62"/>
      <c r="P1454" s="62"/>
      <c r="Q1454" s="62"/>
    </row>
    <row r="1455" spans="1:17">
      <c r="A1455" s="58">
        <v>1387</v>
      </c>
      <c r="B1455" s="59" t="s">
        <v>623</v>
      </c>
      <c r="C1455" s="60" t="s">
        <v>1307</v>
      </c>
      <c r="D1455" s="59"/>
      <c r="E1455" s="61" t="s">
        <v>57</v>
      </c>
      <c r="F1455" s="62">
        <v>1</v>
      </c>
      <c r="G1455" s="62"/>
      <c r="H1455" s="62"/>
      <c r="I1455" s="62"/>
      <c r="J1455" s="62"/>
      <c r="K1455" s="62"/>
      <c r="L1455" s="62"/>
      <c r="M1455" s="62"/>
      <c r="N1455" s="62"/>
      <c r="O1455" s="62"/>
      <c r="P1455" s="62"/>
      <c r="Q1455" s="62"/>
    </row>
    <row r="1456" spans="1:17">
      <c r="A1456" s="58">
        <v>1388</v>
      </c>
      <c r="B1456" s="59" t="s">
        <v>623</v>
      </c>
      <c r="C1456" s="60" t="s">
        <v>1308</v>
      </c>
      <c r="D1456" s="59"/>
      <c r="E1456" s="61" t="s">
        <v>57</v>
      </c>
      <c r="F1456" s="62">
        <v>1</v>
      </c>
      <c r="G1456" s="62"/>
      <c r="H1456" s="62"/>
      <c r="I1456" s="62"/>
      <c r="J1456" s="62"/>
      <c r="K1456" s="62"/>
      <c r="L1456" s="62"/>
      <c r="M1456" s="62"/>
      <c r="N1456" s="62"/>
      <c r="O1456" s="62"/>
      <c r="P1456" s="62"/>
      <c r="Q1456" s="62"/>
    </row>
    <row r="1457" spans="1:17" ht="25.5">
      <c r="A1457" s="58">
        <v>1389</v>
      </c>
      <c r="B1457" s="59" t="s">
        <v>623</v>
      </c>
      <c r="C1457" s="60" t="s">
        <v>1309</v>
      </c>
      <c r="D1457" s="59"/>
      <c r="E1457" s="61" t="s">
        <v>57</v>
      </c>
      <c r="F1457" s="62">
        <v>5</v>
      </c>
      <c r="G1457" s="62"/>
      <c r="H1457" s="62"/>
      <c r="I1457" s="62"/>
      <c r="J1457" s="62"/>
      <c r="K1457" s="62"/>
      <c r="L1457" s="62"/>
      <c r="M1457" s="62"/>
      <c r="N1457" s="62"/>
      <c r="O1457" s="62"/>
      <c r="P1457" s="62"/>
      <c r="Q1457" s="62"/>
    </row>
    <row r="1458" spans="1:17" ht="25.5">
      <c r="A1458" s="58">
        <v>1390</v>
      </c>
      <c r="B1458" s="59" t="s">
        <v>623</v>
      </c>
      <c r="C1458" s="60" t="s">
        <v>1311</v>
      </c>
      <c r="D1458" s="59"/>
      <c r="E1458" s="61" t="s">
        <v>56</v>
      </c>
      <c r="F1458" s="62">
        <v>60</v>
      </c>
      <c r="G1458" s="62"/>
      <c r="H1458" s="62"/>
      <c r="I1458" s="62"/>
      <c r="J1458" s="62"/>
      <c r="K1458" s="62"/>
      <c r="L1458" s="62"/>
      <c r="M1458" s="62"/>
      <c r="N1458" s="62"/>
      <c r="O1458" s="62"/>
      <c r="P1458" s="62"/>
      <c r="Q1458" s="62"/>
    </row>
    <row r="1459" spans="1:17" ht="25.5">
      <c r="A1459" s="58">
        <v>1391</v>
      </c>
      <c r="B1459" s="59" t="s">
        <v>623</v>
      </c>
      <c r="C1459" s="60" t="s">
        <v>1312</v>
      </c>
      <c r="D1459" s="59"/>
      <c r="E1459" s="61" t="s">
        <v>57</v>
      </c>
      <c r="F1459" s="62">
        <v>2</v>
      </c>
      <c r="G1459" s="62"/>
      <c r="H1459" s="62"/>
      <c r="I1459" s="62"/>
      <c r="J1459" s="62"/>
      <c r="K1459" s="62"/>
      <c r="L1459" s="62"/>
      <c r="M1459" s="62"/>
      <c r="N1459" s="62"/>
      <c r="O1459" s="62"/>
      <c r="P1459" s="62"/>
      <c r="Q1459" s="62"/>
    </row>
    <row r="1460" spans="1:17" ht="25.5">
      <c r="A1460" s="58">
        <v>1392</v>
      </c>
      <c r="B1460" s="59" t="s">
        <v>623</v>
      </c>
      <c r="C1460" s="60" t="s">
        <v>1313</v>
      </c>
      <c r="D1460" s="59"/>
      <c r="E1460" s="61" t="s">
        <v>57</v>
      </c>
      <c r="F1460" s="62">
        <v>2</v>
      </c>
      <c r="G1460" s="62"/>
      <c r="H1460" s="62"/>
      <c r="I1460" s="62"/>
      <c r="J1460" s="62"/>
      <c r="K1460" s="62"/>
      <c r="L1460" s="62"/>
      <c r="M1460" s="62"/>
      <c r="N1460" s="62"/>
      <c r="O1460" s="62"/>
      <c r="P1460" s="62"/>
      <c r="Q1460" s="62"/>
    </row>
    <row r="1461" spans="1:17">
      <c r="A1461" s="58">
        <v>1393</v>
      </c>
      <c r="B1461" s="59" t="s">
        <v>623</v>
      </c>
      <c r="C1461" s="60" t="s">
        <v>1314</v>
      </c>
      <c r="D1461" s="59"/>
      <c r="E1461" s="61" t="s">
        <v>59</v>
      </c>
      <c r="F1461" s="62">
        <v>1</v>
      </c>
      <c r="G1461" s="62"/>
      <c r="H1461" s="62"/>
      <c r="I1461" s="62"/>
      <c r="J1461" s="62"/>
      <c r="K1461" s="62"/>
      <c r="L1461" s="62"/>
      <c r="M1461" s="62"/>
      <c r="N1461" s="62"/>
      <c r="O1461" s="62"/>
      <c r="P1461" s="62"/>
      <c r="Q1461" s="62"/>
    </row>
    <row r="1462" spans="1:17">
      <c r="A1462" s="58" t="s">
        <v>28</v>
      </c>
      <c r="B1462" s="59"/>
      <c r="C1462" s="60" t="s">
        <v>28</v>
      </c>
      <c r="D1462" s="59"/>
      <c r="E1462" s="61"/>
      <c r="F1462" s="62">
        <v>0</v>
      </c>
      <c r="G1462" s="62"/>
      <c r="H1462" s="62"/>
      <c r="I1462" s="62"/>
      <c r="J1462" s="62"/>
      <c r="K1462" s="62"/>
      <c r="L1462" s="62"/>
      <c r="M1462" s="62"/>
      <c r="N1462" s="62"/>
      <c r="O1462" s="62"/>
      <c r="P1462" s="62"/>
      <c r="Q1462" s="62"/>
    </row>
    <row r="1463" spans="1:17">
      <c r="A1463" s="58" t="s">
        <v>28</v>
      </c>
      <c r="B1463" s="59"/>
      <c r="C1463" s="72" t="s">
        <v>1317</v>
      </c>
      <c r="D1463" s="59"/>
      <c r="E1463" s="61"/>
      <c r="F1463" s="62">
        <v>0</v>
      </c>
      <c r="G1463" s="62"/>
      <c r="H1463" s="62"/>
      <c r="I1463" s="62"/>
      <c r="J1463" s="62"/>
      <c r="K1463" s="62"/>
      <c r="L1463" s="62"/>
      <c r="M1463" s="62"/>
      <c r="N1463" s="62"/>
      <c r="O1463" s="62"/>
      <c r="P1463" s="62"/>
      <c r="Q1463" s="62"/>
    </row>
    <row r="1464" spans="1:17" ht="51">
      <c r="A1464" s="58">
        <v>1394</v>
      </c>
      <c r="B1464" s="59" t="s">
        <v>623</v>
      </c>
      <c r="C1464" s="60" t="s">
        <v>1306</v>
      </c>
      <c r="D1464" s="59"/>
      <c r="E1464" s="61" t="s">
        <v>57</v>
      </c>
      <c r="F1464" s="62">
        <v>1</v>
      </c>
      <c r="G1464" s="62"/>
      <c r="H1464" s="62"/>
      <c r="I1464" s="62"/>
      <c r="J1464" s="62"/>
      <c r="K1464" s="62"/>
      <c r="L1464" s="62"/>
      <c r="M1464" s="62"/>
      <c r="N1464" s="62"/>
      <c r="O1464" s="62"/>
      <c r="P1464" s="62"/>
      <c r="Q1464" s="62"/>
    </row>
    <row r="1465" spans="1:17">
      <c r="A1465" s="58">
        <v>1395</v>
      </c>
      <c r="B1465" s="59" t="s">
        <v>623</v>
      </c>
      <c r="C1465" s="60" t="s">
        <v>1307</v>
      </c>
      <c r="D1465" s="59"/>
      <c r="E1465" s="61" t="s">
        <v>57</v>
      </c>
      <c r="F1465" s="62">
        <v>1</v>
      </c>
      <c r="G1465" s="62"/>
      <c r="H1465" s="62"/>
      <c r="I1465" s="62"/>
      <c r="J1465" s="62"/>
      <c r="K1465" s="62"/>
      <c r="L1465" s="62"/>
      <c r="M1465" s="62"/>
      <c r="N1465" s="62"/>
      <c r="O1465" s="62"/>
      <c r="P1465" s="62"/>
      <c r="Q1465" s="62"/>
    </row>
    <row r="1466" spans="1:17">
      <c r="A1466" s="58">
        <v>1396</v>
      </c>
      <c r="B1466" s="59" t="s">
        <v>623</v>
      </c>
      <c r="C1466" s="60" t="s">
        <v>1308</v>
      </c>
      <c r="D1466" s="59"/>
      <c r="E1466" s="61" t="s">
        <v>57</v>
      </c>
      <c r="F1466" s="62">
        <v>1</v>
      </c>
      <c r="G1466" s="62"/>
      <c r="H1466" s="62"/>
      <c r="I1466" s="62"/>
      <c r="J1466" s="62"/>
      <c r="K1466" s="62"/>
      <c r="L1466" s="62"/>
      <c r="M1466" s="62"/>
      <c r="N1466" s="62"/>
      <c r="O1466" s="62"/>
      <c r="P1466" s="62"/>
      <c r="Q1466" s="62"/>
    </row>
    <row r="1467" spans="1:17" ht="25.5">
      <c r="A1467" s="58">
        <v>1397</v>
      </c>
      <c r="B1467" s="59" t="s">
        <v>623</v>
      </c>
      <c r="C1467" s="60" t="s">
        <v>1309</v>
      </c>
      <c r="D1467" s="59"/>
      <c r="E1467" s="61" t="s">
        <v>57</v>
      </c>
      <c r="F1467" s="62">
        <v>5</v>
      </c>
      <c r="G1467" s="62"/>
      <c r="H1467" s="62"/>
      <c r="I1467" s="62"/>
      <c r="J1467" s="62"/>
      <c r="K1467" s="62"/>
      <c r="L1467" s="62"/>
      <c r="M1467" s="62"/>
      <c r="N1467" s="62"/>
      <c r="O1467" s="62"/>
      <c r="P1467" s="62"/>
      <c r="Q1467" s="62"/>
    </row>
    <row r="1468" spans="1:17" ht="25.5">
      <c r="A1468" s="58">
        <v>1398</v>
      </c>
      <c r="B1468" s="59" t="s">
        <v>623</v>
      </c>
      <c r="C1468" s="60" t="s">
        <v>1311</v>
      </c>
      <c r="D1468" s="59"/>
      <c r="E1468" s="61" t="s">
        <v>56</v>
      </c>
      <c r="F1468" s="62">
        <v>60</v>
      </c>
      <c r="G1468" s="62"/>
      <c r="H1468" s="62"/>
      <c r="I1468" s="62"/>
      <c r="J1468" s="62"/>
      <c r="K1468" s="62"/>
      <c r="L1468" s="62"/>
      <c r="M1468" s="62"/>
      <c r="N1468" s="62"/>
      <c r="O1468" s="62"/>
      <c r="P1468" s="62"/>
      <c r="Q1468" s="62"/>
    </row>
    <row r="1469" spans="1:17" ht="25.5">
      <c r="A1469" s="58">
        <v>1399</v>
      </c>
      <c r="B1469" s="59" t="s">
        <v>623</v>
      </c>
      <c r="C1469" s="60" t="s">
        <v>1312</v>
      </c>
      <c r="D1469" s="59"/>
      <c r="E1469" s="61" t="s">
        <v>57</v>
      </c>
      <c r="F1469" s="62">
        <v>2</v>
      </c>
      <c r="G1469" s="62"/>
      <c r="H1469" s="62"/>
      <c r="I1469" s="62"/>
      <c r="J1469" s="62"/>
      <c r="K1469" s="62"/>
      <c r="L1469" s="62"/>
      <c r="M1469" s="62"/>
      <c r="N1469" s="62"/>
      <c r="O1469" s="62"/>
      <c r="P1469" s="62"/>
      <c r="Q1469" s="62"/>
    </row>
    <row r="1470" spans="1:17" ht="25.5">
      <c r="A1470" s="58">
        <v>1400</v>
      </c>
      <c r="B1470" s="59" t="s">
        <v>623</v>
      </c>
      <c r="C1470" s="60" t="s">
        <v>1313</v>
      </c>
      <c r="D1470" s="59"/>
      <c r="E1470" s="61" t="s">
        <v>57</v>
      </c>
      <c r="F1470" s="62">
        <v>2</v>
      </c>
      <c r="G1470" s="62"/>
      <c r="H1470" s="62"/>
      <c r="I1470" s="62"/>
      <c r="J1470" s="62"/>
      <c r="K1470" s="62"/>
      <c r="L1470" s="62"/>
      <c r="M1470" s="62"/>
      <c r="N1470" s="62"/>
      <c r="O1470" s="62"/>
      <c r="P1470" s="62"/>
      <c r="Q1470" s="62"/>
    </row>
    <row r="1471" spans="1:17">
      <c r="A1471" s="58">
        <v>1401</v>
      </c>
      <c r="B1471" s="59" t="s">
        <v>623</v>
      </c>
      <c r="C1471" s="60" t="s">
        <v>1314</v>
      </c>
      <c r="D1471" s="59"/>
      <c r="E1471" s="61" t="s">
        <v>59</v>
      </c>
      <c r="F1471" s="62">
        <v>1</v>
      </c>
      <c r="G1471" s="62"/>
      <c r="H1471" s="62"/>
      <c r="I1471" s="62"/>
      <c r="J1471" s="62"/>
      <c r="K1471" s="62"/>
      <c r="L1471" s="62"/>
      <c r="M1471" s="62"/>
      <c r="N1471" s="62"/>
      <c r="O1471" s="62"/>
      <c r="P1471" s="62"/>
      <c r="Q1471" s="62"/>
    </row>
    <row r="1472" spans="1:17">
      <c r="A1472" s="58" t="s">
        <v>28</v>
      </c>
      <c r="B1472" s="59"/>
      <c r="C1472" s="72" t="s">
        <v>1318</v>
      </c>
      <c r="D1472" s="59"/>
      <c r="E1472" s="61"/>
      <c r="F1472" s="62">
        <v>0</v>
      </c>
      <c r="G1472" s="62"/>
      <c r="H1472" s="62"/>
      <c r="I1472" s="62"/>
      <c r="J1472" s="62"/>
      <c r="K1472" s="62"/>
      <c r="L1472" s="62"/>
      <c r="M1472" s="62"/>
      <c r="N1472" s="62"/>
      <c r="O1472" s="62"/>
      <c r="P1472" s="62"/>
      <c r="Q1472" s="62"/>
    </row>
    <row r="1473" spans="1:17">
      <c r="A1473" s="58">
        <v>1402</v>
      </c>
      <c r="B1473" s="59" t="s">
        <v>77</v>
      </c>
      <c r="C1473" s="60" t="s">
        <v>1319</v>
      </c>
      <c r="D1473" s="59"/>
      <c r="E1473" s="61" t="s">
        <v>59</v>
      </c>
      <c r="F1473" s="62">
        <v>1</v>
      </c>
      <c r="G1473" s="62"/>
      <c r="H1473" s="62"/>
      <c r="I1473" s="62"/>
      <c r="J1473" s="62"/>
      <c r="K1473" s="62"/>
      <c r="L1473" s="62"/>
      <c r="M1473" s="62"/>
      <c r="N1473" s="62"/>
      <c r="O1473" s="62"/>
      <c r="P1473" s="62"/>
      <c r="Q1473" s="62"/>
    </row>
    <row r="1474" spans="1:17" ht="25.5">
      <c r="A1474" s="58">
        <v>1403</v>
      </c>
      <c r="B1474" s="59" t="s">
        <v>77</v>
      </c>
      <c r="C1474" s="60" t="s">
        <v>1320</v>
      </c>
      <c r="D1474" s="59"/>
      <c r="E1474" s="61" t="s">
        <v>59</v>
      </c>
      <c r="F1474" s="62">
        <v>1</v>
      </c>
      <c r="G1474" s="62"/>
      <c r="H1474" s="62"/>
      <c r="I1474" s="62"/>
      <c r="J1474" s="62"/>
      <c r="K1474" s="62"/>
      <c r="L1474" s="62"/>
      <c r="M1474" s="62"/>
      <c r="N1474" s="62"/>
      <c r="O1474" s="62"/>
      <c r="P1474" s="62"/>
      <c r="Q1474" s="62"/>
    </row>
    <row r="1475" spans="1:17">
      <c r="A1475" s="58" t="s">
        <v>28</v>
      </c>
      <c r="B1475" s="59"/>
      <c r="C1475" s="60"/>
      <c r="D1475" s="59"/>
      <c r="E1475" s="61"/>
      <c r="F1475" s="62">
        <v>0</v>
      </c>
      <c r="G1475" s="62">
        <v>0</v>
      </c>
      <c r="H1475" s="62">
        <v>0</v>
      </c>
      <c r="I1475" s="62">
        <f t="shared" ref="I1475" si="7">+ROUND(H1475*G1475,2)</f>
        <v>0</v>
      </c>
      <c r="J1475" s="62">
        <v>0</v>
      </c>
      <c r="K1475" s="62">
        <v>0</v>
      </c>
      <c r="L1475" s="62">
        <f t="shared" ref="L1475" si="8">+I1475+J1475+K1475</f>
        <v>0</v>
      </c>
      <c r="M1475" s="62">
        <f t="shared" ref="M1475" si="9">+ROUND(G1475*$F1475,2)</f>
        <v>0</v>
      </c>
      <c r="N1475" s="62">
        <f t="shared" ref="N1475" si="10">+ROUND(I1475*$F1475,2)</f>
        <v>0</v>
      </c>
      <c r="O1475" s="62">
        <f t="shared" ref="O1475" si="11">+ROUND(J1475*$F1475,2)</f>
        <v>0</v>
      </c>
      <c r="P1475" s="62">
        <f t="shared" ref="P1475" si="12">+ROUND(K1475*$F1475,2)</f>
        <v>0</v>
      </c>
      <c r="Q1475" s="62">
        <f t="shared" ref="Q1475" si="13">+N1475+O1475+P1475</f>
        <v>0</v>
      </c>
    </row>
    <row r="1476" spans="1:17">
      <c r="A1476" s="63"/>
      <c r="B1476" s="63"/>
      <c r="C1476" s="64" t="s">
        <v>52</v>
      </c>
      <c r="D1476" s="63"/>
      <c r="E1476" s="63"/>
      <c r="F1476" s="65"/>
      <c r="G1476" s="65"/>
      <c r="H1476" s="65"/>
      <c r="I1476" s="65"/>
      <c r="J1476" s="65"/>
      <c r="K1476" s="65"/>
      <c r="L1476" s="65"/>
      <c r="M1476" s="65">
        <f t="shared" ref="M1476:Q1476" si="14">SUM(M9:M1475)</f>
        <v>0</v>
      </c>
      <c r="N1476" s="65">
        <f t="shared" si="14"/>
        <v>0</v>
      </c>
      <c r="O1476" s="65">
        <f t="shared" si="14"/>
        <v>0</v>
      </c>
      <c r="P1476" s="65">
        <f t="shared" si="14"/>
        <v>0</v>
      </c>
      <c r="Q1476" s="65">
        <f t="shared" si="14"/>
        <v>0</v>
      </c>
    </row>
    <row r="1477" spans="1:17">
      <c r="A1477" s="66"/>
      <c r="B1477" s="66"/>
      <c r="C1477" s="92" t="s">
        <v>2198</v>
      </c>
      <c r="D1477" s="66"/>
      <c r="E1477" s="66" t="s">
        <v>60</v>
      </c>
      <c r="F1477" s="127">
        <f>' 1-1'!$F$35</f>
        <v>0</v>
      </c>
      <c r="G1477" s="68"/>
      <c r="H1477" s="68"/>
      <c r="I1477" s="68"/>
      <c r="J1477" s="68"/>
      <c r="K1477" s="68"/>
      <c r="L1477" s="68"/>
      <c r="M1477" s="68"/>
      <c r="N1477" s="68"/>
      <c r="O1477" s="62">
        <f>ROUND(O1476*F1477%,2)</f>
        <v>0</v>
      </c>
      <c r="P1477" s="68"/>
      <c r="Q1477" s="62">
        <f>O1477</f>
        <v>0</v>
      </c>
    </row>
    <row r="1478" spans="1:17">
      <c r="A1478" s="63"/>
      <c r="B1478" s="63"/>
      <c r="C1478" s="64" t="s">
        <v>1321</v>
      </c>
      <c r="D1478" s="63"/>
      <c r="E1478" s="63" t="s">
        <v>61</v>
      </c>
      <c r="F1478" s="65"/>
      <c r="G1478" s="65"/>
      <c r="H1478" s="65"/>
      <c r="I1478" s="65"/>
      <c r="J1478" s="65"/>
      <c r="K1478" s="65"/>
      <c r="L1478" s="65"/>
      <c r="M1478" s="65">
        <f t="shared" ref="M1478:Q1478" si="15">SUM(M1476:M1477)</f>
        <v>0</v>
      </c>
      <c r="N1478" s="65">
        <f t="shared" si="15"/>
        <v>0</v>
      </c>
      <c r="O1478" s="65">
        <f t="shared" si="15"/>
        <v>0</v>
      </c>
      <c r="P1478" s="65">
        <f t="shared" si="15"/>
        <v>0</v>
      </c>
      <c r="Q1478" s="65">
        <f t="shared" si="15"/>
        <v>0</v>
      </c>
    </row>
  </sheetData>
  <autoFilter ref="A9:Q1499"/>
  <mergeCells count="8">
    <mergeCell ref="G7:L7"/>
    <mergeCell ref="M7:Q7"/>
    <mergeCell ref="A7:A8"/>
    <mergeCell ref="B7:B8"/>
    <mergeCell ref="C7:C8"/>
    <mergeCell ref="D7:D8"/>
    <mergeCell ref="E7:E8"/>
    <mergeCell ref="F7:F8"/>
  </mergeCells>
  <conditionalFormatting sqref="C9:C1475">
    <cfRule type="expression" dxfId="62" priority="258" stopIfTrue="1">
      <formula>XEH9="tx"</formula>
    </cfRule>
  </conditionalFormatting>
  <printOptions horizontalCentered="1"/>
  <pageMargins left="0.39" right="0.39" top="0.74" bottom="0.47" header="0.3" footer="0.3"/>
  <pageSetup paperSize="9" scale="96" fitToHeight="100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50"/>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6.285156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7.85546875" style="44" bestFit="1" customWidth="1"/>
    <col min="7" max="7" width="6.28515625" style="44" customWidth="1"/>
    <col min="8" max="8" width="7.5703125" style="44" customWidth="1"/>
    <col min="9" max="9" width="6.28515625" style="44" customWidth="1"/>
    <col min="10" max="10" width="7.42578125" style="44" customWidth="1"/>
    <col min="11" max="11" width="7.7109375" style="44" customWidth="1"/>
    <col min="12" max="12" width="7.28515625" style="44" customWidth="1"/>
    <col min="13" max="13" width="8" style="44" customWidth="1"/>
    <col min="14" max="14" width="9.5703125" style="44" customWidth="1"/>
    <col min="15" max="15" width="9.42578125" style="44" customWidth="1"/>
    <col min="16" max="16" width="9.140625" style="44" customWidth="1"/>
    <col min="17" max="17" width="9.85546875" style="44" customWidth="1"/>
    <col min="18" max="16384" width="9.140625" style="44"/>
  </cols>
  <sheetData>
    <row r="1" spans="1:17" ht="25.5">
      <c r="A1" s="48"/>
      <c r="B1" s="48"/>
      <c r="C1" s="18" t="s">
        <v>74</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75</v>
      </c>
      <c r="B6" s="51"/>
      <c r="C6" s="52"/>
      <c r="D6" s="51"/>
      <c r="E6" s="51"/>
      <c r="F6" s="51"/>
      <c r="G6" s="51"/>
      <c r="H6" s="51"/>
      <c r="I6" s="51"/>
      <c r="J6" s="51"/>
      <c r="K6" s="51"/>
      <c r="L6" s="51"/>
      <c r="M6" s="51"/>
      <c r="N6" s="51"/>
      <c r="O6" s="51"/>
      <c r="P6" s="57" t="s">
        <v>62</v>
      </c>
      <c r="Q6" s="104">
        <f>Q50</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60">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c r="A9" s="58" t="s">
        <v>28</v>
      </c>
      <c r="B9" s="59"/>
      <c r="C9" s="75"/>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ht="25.5">
      <c r="A10" s="58" t="s">
        <v>28</v>
      </c>
      <c r="B10" s="59"/>
      <c r="C10" s="72" t="s">
        <v>76</v>
      </c>
      <c r="D10" s="59"/>
      <c r="E10" s="61"/>
      <c r="F10" s="62">
        <v>0</v>
      </c>
      <c r="G10" s="62">
        <v>0</v>
      </c>
      <c r="H10" s="62"/>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ht="25.5">
      <c r="A11" s="58">
        <v>1</v>
      </c>
      <c r="B11" s="59" t="s">
        <v>77</v>
      </c>
      <c r="C11" s="60" t="s">
        <v>78</v>
      </c>
      <c r="D11" s="59"/>
      <c r="E11" s="61" t="s">
        <v>108</v>
      </c>
      <c r="F11" s="128">
        <v>1.32</v>
      </c>
      <c r="G11" s="62"/>
      <c r="H11" s="62"/>
      <c r="I11" s="62"/>
      <c r="J11" s="62"/>
      <c r="K11" s="62"/>
      <c r="L11" s="62"/>
      <c r="M11" s="62"/>
      <c r="N11" s="62"/>
      <c r="O11" s="62"/>
      <c r="P11" s="62"/>
      <c r="Q11" s="62"/>
    </row>
    <row r="12" spans="1:17" ht="25.5">
      <c r="A12" s="58">
        <v>2</v>
      </c>
      <c r="B12" s="59" t="s">
        <v>77</v>
      </c>
      <c r="C12" s="60" t="s">
        <v>79</v>
      </c>
      <c r="D12" s="59"/>
      <c r="E12" s="61" t="s">
        <v>55</v>
      </c>
      <c r="F12" s="62">
        <v>109</v>
      </c>
      <c r="G12" s="62"/>
      <c r="H12" s="62"/>
      <c r="I12" s="62"/>
      <c r="J12" s="62"/>
      <c r="K12" s="62"/>
      <c r="L12" s="62"/>
      <c r="M12" s="62"/>
      <c r="N12" s="62"/>
      <c r="O12" s="62"/>
      <c r="P12" s="62"/>
      <c r="Q12" s="62"/>
    </row>
    <row r="13" spans="1:17" ht="25.5">
      <c r="A13" s="58">
        <v>3</v>
      </c>
      <c r="B13" s="59" t="s">
        <v>77</v>
      </c>
      <c r="C13" s="60" t="s">
        <v>80</v>
      </c>
      <c r="D13" s="59"/>
      <c r="E13" s="61" t="s">
        <v>108</v>
      </c>
      <c r="F13" s="128">
        <v>1.3</v>
      </c>
      <c r="G13" s="62"/>
      <c r="H13" s="62"/>
      <c r="I13" s="62"/>
      <c r="J13" s="62"/>
      <c r="K13" s="62"/>
      <c r="L13" s="62"/>
      <c r="M13" s="62"/>
      <c r="N13" s="62"/>
      <c r="O13" s="62"/>
      <c r="P13" s="62"/>
      <c r="Q13" s="62"/>
    </row>
    <row r="14" spans="1:17">
      <c r="A14" s="58" t="s">
        <v>28</v>
      </c>
      <c r="B14" s="59"/>
      <c r="C14" s="60"/>
      <c r="D14" s="59"/>
      <c r="E14" s="61"/>
      <c r="F14" s="62">
        <v>0</v>
      </c>
      <c r="G14" s="62"/>
      <c r="H14" s="62"/>
      <c r="I14" s="62"/>
      <c r="J14" s="62"/>
      <c r="K14" s="62"/>
      <c r="L14" s="62"/>
      <c r="M14" s="62"/>
      <c r="N14" s="62"/>
      <c r="O14" s="62"/>
      <c r="P14" s="62"/>
      <c r="Q14" s="62"/>
    </row>
    <row r="15" spans="1:17" ht="25.5">
      <c r="A15" s="58" t="s">
        <v>28</v>
      </c>
      <c r="B15" s="59"/>
      <c r="C15" s="72" t="s">
        <v>81</v>
      </c>
      <c r="D15" s="59"/>
      <c r="E15" s="61"/>
      <c r="F15" s="62">
        <v>0</v>
      </c>
      <c r="G15" s="62"/>
      <c r="H15" s="62"/>
      <c r="I15" s="62"/>
      <c r="J15" s="62"/>
      <c r="K15" s="62"/>
      <c r="L15" s="62"/>
      <c r="M15" s="62"/>
      <c r="N15" s="62"/>
      <c r="O15" s="62"/>
      <c r="P15" s="62"/>
      <c r="Q15" s="62"/>
    </row>
    <row r="16" spans="1:17" ht="25.5">
      <c r="A16" s="58">
        <v>4</v>
      </c>
      <c r="B16" s="59" t="s">
        <v>77</v>
      </c>
      <c r="C16" s="60" t="s">
        <v>82</v>
      </c>
      <c r="D16" s="59"/>
      <c r="E16" s="61" t="s">
        <v>57</v>
      </c>
      <c r="F16" s="62">
        <v>2</v>
      </c>
      <c r="G16" s="62"/>
      <c r="H16" s="62"/>
      <c r="I16" s="62"/>
      <c r="J16" s="62"/>
      <c r="K16" s="62"/>
      <c r="L16" s="62"/>
      <c r="M16" s="62"/>
      <c r="N16" s="62"/>
      <c r="O16" s="62"/>
      <c r="P16" s="62"/>
      <c r="Q16" s="62"/>
    </row>
    <row r="17" spans="1:17" ht="25.5">
      <c r="A17" s="58">
        <v>5</v>
      </c>
      <c r="B17" s="59" t="s">
        <v>77</v>
      </c>
      <c r="C17" s="60" t="s">
        <v>83</v>
      </c>
      <c r="D17" s="59"/>
      <c r="E17" s="61" t="s">
        <v>57</v>
      </c>
      <c r="F17" s="62">
        <v>5</v>
      </c>
      <c r="G17" s="62"/>
      <c r="H17" s="62"/>
      <c r="I17" s="62"/>
      <c r="J17" s="62"/>
      <c r="K17" s="62"/>
      <c r="L17" s="62"/>
      <c r="M17" s="62"/>
      <c r="N17" s="62"/>
      <c r="O17" s="62"/>
      <c r="P17" s="62"/>
      <c r="Q17" s="62"/>
    </row>
    <row r="18" spans="1:17">
      <c r="A18" s="58">
        <v>6</v>
      </c>
      <c r="B18" s="59" t="s">
        <v>77</v>
      </c>
      <c r="C18" s="60" t="s">
        <v>84</v>
      </c>
      <c r="D18" s="59"/>
      <c r="E18" s="61" t="s">
        <v>108</v>
      </c>
      <c r="F18" s="62">
        <v>6.8</v>
      </c>
      <c r="G18" s="62"/>
      <c r="H18" s="62"/>
      <c r="I18" s="62"/>
      <c r="J18" s="62"/>
      <c r="K18" s="62"/>
      <c r="L18" s="62"/>
      <c r="M18" s="62"/>
      <c r="N18" s="62"/>
      <c r="O18" s="62"/>
      <c r="P18" s="62"/>
      <c r="Q18" s="62"/>
    </row>
    <row r="19" spans="1:17" ht="25.5">
      <c r="A19" s="58">
        <v>7</v>
      </c>
      <c r="B19" s="59" t="s">
        <v>77</v>
      </c>
      <c r="C19" s="60" t="s">
        <v>85</v>
      </c>
      <c r="D19" s="59"/>
      <c r="E19" s="61" t="s">
        <v>57</v>
      </c>
      <c r="F19" s="62">
        <v>1</v>
      </c>
      <c r="G19" s="62"/>
      <c r="H19" s="62"/>
      <c r="I19" s="62"/>
      <c r="J19" s="62"/>
      <c r="K19" s="62"/>
      <c r="L19" s="62"/>
      <c r="M19" s="62"/>
      <c r="N19" s="62"/>
      <c r="O19" s="62"/>
      <c r="P19" s="62"/>
      <c r="Q19" s="62"/>
    </row>
    <row r="20" spans="1:17">
      <c r="A20" s="58">
        <v>8</v>
      </c>
      <c r="B20" s="59" t="s">
        <v>77</v>
      </c>
      <c r="C20" s="60" t="s">
        <v>86</v>
      </c>
      <c r="D20" s="59"/>
      <c r="E20" s="61" t="s">
        <v>57</v>
      </c>
      <c r="F20" s="62">
        <v>5</v>
      </c>
      <c r="G20" s="62"/>
      <c r="H20" s="62"/>
      <c r="I20" s="62"/>
      <c r="J20" s="62"/>
      <c r="K20" s="62"/>
      <c r="L20" s="62"/>
      <c r="M20" s="62"/>
      <c r="N20" s="62"/>
      <c r="O20" s="62"/>
      <c r="P20" s="62"/>
      <c r="Q20" s="62"/>
    </row>
    <row r="21" spans="1:17">
      <c r="A21" s="58">
        <v>9</v>
      </c>
      <c r="B21" s="59" t="s">
        <v>77</v>
      </c>
      <c r="C21" s="60" t="s">
        <v>87</v>
      </c>
      <c r="D21" s="59"/>
      <c r="E21" s="61" t="s">
        <v>57</v>
      </c>
      <c r="F21" s="62">
        <v>8</v>
      </c>
      <c r="G21" s="62"/>
      <c r="H21" s="62"/>
      <c r="I21" s="62"/>
      <c r="J21" s="62"/>
      <c r="K21" s="62"/>
      <c r="L21" s="62"/>
      <c r="M21" s="62"/>
      <c r="N21" s="62"/>
      <c r="O21" s="62"/>
      <c r="P21" s="62"/>
      <c r="Q21" s="62"/>
    </row>
    <row r="22" spans="1:17" ht="25.5">
      <c r="A22" s="58">
        <v>10</v>
      </c>
      <c r="B22" s="59" t="s">
        <v>77</v>
      </c>
      <c r="C22" s="60" t="s">
        <v>88</v>
      </c>
      <c r="D22" s="59"/>
      <c r="E22" s="61" t="s">
        <v>57</v>
      </c>
      <c r="F22" s="62">
        <v>4</v>
      </c>
      <c r="G22" s="62"/>
      <c r="H22" s="62"/>
      <c r="I22" s="62"/>
      <c r="J22" s="62"/>
      <c r="K22" s="62"/>
      <c r="L22" s="62"/>
      <c r="M22" s="62"/>
      <c r="N22" s="62"/>
      <c r="O22" s="62"/>
      <c r="P22" s="62"/>
      <c r="Q22" s="62"/>
    </row>
    <row r="23" spans="1:17" ht="25.5">
      <c r="A23" s="58">
        <v>11</v>
      </c>
      <c r="B23" s="59" t="s">
        <v>77</v>
      </c>
      <c r="C23" s="60" t="s">
        <v>89</v>
      </c>
      <c r="D23" s="59"/>
      <c r="E23" s="61" t="s">
        <v>57</v>
      </c>
      <c r="F23" s="62">
        <v>34</v>
      </c>
      <c r="G23" s="62"/>
      <c r="H23" s="62"/>
      <c r="I23" s="62"/>
      <c r="J23" s="62"/>
      <c r="K23" s="62"/>
      <c r="L23" s="62"/>
      <c r="M23" s="62"/>
      <c r="N23" s="62"/>
      <c r="O23" s="62"/>
      <c r="P23" s="62"/>
      <c r="Q23" s="62"/>
    </row>
    <row r="24" spans="1:17" ht="25.5">
      <c r="A24" s="58">
        <v>12</v>
      </c>
      <c r="B24" s="59" t="s">
        <v>77</v>
      </c>
      <c r="C24" s="60" t="s">
        <v>90</v>
      </c>
      <c r="D24" s="59"/>
      <c r="E24" s="61" t="s">
        <v>57</v>
      </c>
      <c r="F24" s="62">
        <v>10</v>
      </c>
      <c r="G24" s="62"/>
      <c r="H24" s="62"/>
      <c r="I24" s="62"/>
      <c r="J24" s="62"/>
      <c r="K24" s="62"/>
      <c r="L24" s="62"/>
      <c r="M24" s="62"/>
      <c r="N24" s="62"/>
      <c r="O24" s="62"/>
      <c r="P24" s="62"/>
      <c r="Q24" s="62"/>
    </row>
    <row r="25" spans="1:17">
      <c r="A25" s="58">
        <v>13</v>
      </c>
      <c r="B25" s="59" t="s">
        <v>77</v>
      </c>
      <c r="C25" s="60" t="s">
        <v>91</v>
      </c>
      <c r="D25" s="59"/>
      <c r="E25" s="61" t="s">
        <v>57</v>
      </c>
      <c r="F25" s="62">
        <v>7</v>
      </c>
      <c r="G25" s="62"/>
      <c r="H25" s="62"/>
      <c r="I25" s="62"/>
      <c r="J25" s="62"/>
      <c r="K25" s="62"/>
      <c r="L25" s="62"/>
      <c r="M25" s="62"/>
      <c r="N25" s="62"/>
      <c r="O25" s="62"/>
      <c r="P25" s="62"/>
      <c r="Q25" s="62"/>
    </row>
    <row r="26" spans="1:17" ht="25.5">
      <c r="A26" s="58">
        <v>14</v>
      </c>
      <c r="B26" s="59" t="s">
        <v>77</v>
      </c>
      <c r="C26" s="60" t="s">
        <v>92</v>
      </c>
      <c r="D26" s="59"/>
      <c r="E26" s="61" t="s">
        <v>57</v>
      </c>
      <c r="F26" s="62">
        <v>4</v>
      </c>
      <c r="G26" s="62"/>
      <c r="H26" s="62"/>
      <c r="I26" s="62"/>
      <c r="J26" s="62"/>
      <c r="K26" s="62"/>
      <c r="L26" s="62"/>
      <c r="M26" s="62"/>
      <c r="N26" s="62"/>
      <c r="O26" s="62"/>
      <c r="P26" s="62"/>
      <c r="Q26" s="62"/>
    </row>
    <row r="27" spans="1:17">
      <c r="A27" s="58">
        <v>15</v>
      </c>
      <c r="B27" s="59" t="s">
        <v>77</v>
      </c>
      <c r="C27" s="60" t="s">
        <v>93</v>
      </c>
      <c r="D27" s="59"/>
      <c r="E27" s="61" t="s">
        <v>57</v>
      </c>
      <c r="F27" s="62">
        <v>2</v>
      </c>
      <c r="G27" s="62"/>
      <c r="H27" s="62"/>
      <c r="I27" s="62"/>
      <c r="J27" s="62"/>
      <c r="K27" s="62"/>
      <c r="L27" s="62"/>
      <c r="M27" s="62"/>
      <c r="N27" s="62"/>
      <c r="O27" s="62"/>
      <c r="P27" s="62"/>
      <c r="Q27" s="62"/>
    </row>
    <row r="28" spans="1:17" ht="25.5">
      <c r="A28" s="58">
        <v>16</v>
      </c>
      <c r="B28" s="59" t="s">
        <v>77</v>
      </c>
      <c r="C28" s="60" t="s">
        <v>94</v>
      </c>
      <c r="D28" s="59"/>
      <c r="E28" s="61" t="s">
        <v>57</v>
      </c>
      <c r="F28" s="62">
        <v>2</v>
      </c>
      <c r="G28" s="62"/>
      <c r="H28" s="62"/>
      <c r="I28" s="62"/>
      <c r="J28" s="62"/>
      <c r="K28" s="62"/>
      <c r="L28" s="62"/>
      <c r="M28" s="62"/>
      <c r="N28" s="62"/>
      <c r="O28" s="62"/>
      <c r="P28" s="62"/>
      <c r="Q28" s="62"/>
    </row>
    <row r="29" spans="1:17">
      <c r="A29" s="58">
        <v>17</v>
      </c>
      <c r="B29" s="59" t="s">
        <v>77</v>
      </c>
      <c r="C29" s="60" t="s">
        <v>95</v>
      </c>
      <c r="D29" s="59"/>
      <c r="E29" s="61" t="s">
        <v>57</v>
      </c>
      <c r="F29" s="62">
        <v>7</v>
      </c>
      <c r="G29" s="62"/>
      <c r="H29" s="62"/>
      <c r="I29" s="62"/>
      <c r="J29" s="62"/>
      <c r="K29" s="62"/>
      <c r="L29" s="62"/>
      <c r="M29" s="62"/>
      <c r="N29" s="62"/>
      <c r="O29" s="62"/>
      <c r="P29" s="62"/>
      <c r="Q29" s="62"/>
    </row>
    <row r="30" spans="1:17">
      <c r="A30" s="58">
        <v>18</v>
      </c>
      <c r="B30" s="59" t="s">
        <v>77</v>
      </c>
      <c r="C30" s="60" t="s">
        <v>96</v>
      </c>
      <c r="D30" s="59"/>
      <c r="E30" s="61" t="s">
        <v>57</v>
      </c>
      <c r="F30" s="62">
        <v>2</v>
      </c>
      <c r="G30" s="62"/>
      <c r="H30" s="62"/>
      <c r="I30" s="62"/>
      <c r="J30" s="62"/>
      <c r="K30" s="62"/>
      <c r="L30" s="62"/>
      <c r="M30" s="62"/>
      <c r="N30" s="62"/>
      <c r="O30" s="62"/>
      <c r="P30" s="62"/>
      <c r="Q30" s="62"/>
    </row>
    <row r="31" spans="1:17">
      <c r="A31" s="58">
        <v>19</v>
      </c>
      <c r="B31" s="59" t="s">
        <v>77</v>
      </c>
      <c r="C31" s="60" t="s">
        <v>97</v>
      </c>
      <c r="D31" s="59"/>
      <c r="E31" s="61" t="s">
        <v>108</v>
      </c>
      <c r="F31" s="62">
        <v>52.23</v>
      </c>
      <c r="G31" s="62"/>
      <c r="H31" s="62"/>
      <c r="I31" s="62"/>
      <c r="J31" s="62"/>
      <c r="K31" s="62"/>
      <c r="L31" s="62"/>
      <c r="M31" s="62"/>
      <c r="N31" s="62"/>
      <c r="O31" s="62"/>
      <c r="P31" s="62"/>
      <c r="Q31" s="62"/>
    </row>
    <row r="32" spans="1:17">
      <c r="A32" s="58">
        <v>20</v>
      </c>
      <c r="B32" s="59" t="s">
        <v>77</v>
      </c>
      <c r="C32" s="60" t="s">
        <v>98</v>
      </c>
      <c r="D32" s="59"/>
      <c r="E32" s="61" t="s">
        <v>108</v>
      </c>
      <c r="F32" s="62">
        <v>8.16</v>
      </c>
      <c r="G32" s="62"/>
      <c r="H32" s="62"/>
      <c r="I32" s="62"/>
      <c r="J32" s="62"/>
      <c r="K32" s="62"/>
      <c r="L32" s="62"/>
      <c r="M32" s="62"/>
      <c r="N32" s="62"/>
      <c r="O32" s="62"/>
      <c r="P32" s="62"/>
      <c r="Q32" s="62"/>
    </row>
    <row r="33" spans="1:17">
      <c r="A33" s="129">
        <v>22</v>
      </c>
      <c r="B33" s="130" t="s">
        <v>77</v>
      </c>
      <c r="C33" s="131" t="s">
        <v>2204</v>
      </c>
      <c r="D33" s="59"/>
      <c r="E33" s="130" t="s">
        <v>57</v>
      </c>
      <c r="F33" s="132">
        <v>2</v>
      </c>
      <c r="G33" s="62"/>
      <c r="H33" s="62"/>
      <c r="I33" s="62"/>
      <c r="J33" s="62"/>
      <c r="K33" s="62"/>
      <c r="L33" s="62"/>
      <c r="M33" s="62"/>
      <c r="N33" s="62"/>
      <c r="O33" s="62"/>
      <c r="P33" s="62"/>
      <c r="Q33" s="62"/>
    </row>
    <row r="34" spans="1:17" ht="25.5">
      <c r="A34" s="129">
        <v>23</v>
      </c>
      <c r="B34" s="130" t="s">
        <v>77</v>
      </c>
      <c r="C34" s="131" t="s">
        <v>2200</v>
      </c>
      <c r="D34" s="59"/>
      <c r="E34" s="130" t="s">
        <v>57</v>
      </c>
      <c r="F34" s="132">
        <v>46</v>
      </c>
      <c r="G34" s="62"/>
      <c r="H34" s="62"/>
      <c r="I34" s="62"/>
      <c r="J34" s="62"/>
      <c r="K34" s="62"/>
      <c r="L34" s="62"/>
      <c r="M34" s="62"/>
      <c r="N34" s="62"/>
      <c r="O34" s="62"/>
      <c r="P34" s="62"/>
      <c r="Q34" s="62"/>
    </row>
    <row r="35" spans="1:17" ht="38.25">
      <c r="A35" s="129">
        <v>24</v>
      </c>
      <c r="B35" s="130" t="s">
        <v>77</v>
      </c>
      <c r="C35" s="131" t="s">
        <v>2201</v>
      </c>
      <c r="D35" s="59"/>
      <c r="E35" s="130" t="s">
        <v>108</v>
      </c>
      <c r="F35" s="132">
        <v>30.59</v>
      </c>
      <c r="G35" s="62"/>
      <c r="H35" s="62"/>
      <c r="I35" s="62"/>
      <c r="J35" s="62"/>
      <c r="K35" s="62"/>
      <c r="L35" s="62"/>
      <c r="M35" s="62"/>
      <c r="N35" s="62"/>
      <c r="O35" s="62"/>
      <c r="P35" s="62"/>
      <c r="Q35" s="62"/>
    </row>
    <row r="36" spans="1:17" ht="25.5">
      <c r="A36" s="129">
        <v>25</v>
      </c>
      <c r="B36" s="130" t="s">
        <v>77</v>
      </c>
      <c r="C36" s="131" t="s">
        <v>2202</v>
      </c>
      <c r="D36" s="59"/>
      <c r="E36" s="130" t="s">
        <v>57</v>
      </c>
      <c r="F36" s="132">
        <v>48</v>
      </c>
      <c r="G36" s="62"/>
      <c r="H36" s="62"/>
      <c r="I36" s="62"/>
      <c r="J36" s="62"/>
      <c r="K36" s="62"/>
      <c r="L36" s="62"/>
      <c r="M36" s="62"/>
      <c r="N36" s="62"/>
      <c r="O36" s="62"/>
      <c r="P36" s="62"/>
      <c r="Q36" s="62"/>
    </row>
    <row r="37" spans="1:17" ht="25.5">
      <c r="A37" s="129">
        <v>26</v>
      </c>
      <c r="B37" s="130" t="s">
        <v>77</v>
      </c>
      <c r="C37" s="131" t="s">
        <v>2203</v>
      </c>
      <c r="D37" s="59"/>
      <c r="E37" s="130" t="s">
        <v>57</v>
      </c>
      <c r="F37" s="132">
        <v>3</v>
      </c>
      <c r="G37" s="62"/>
      <c r="H37" s="62"/>
      <c r="I37" s="62"/>
      <c r="J37" s="62"/>
      <c r="K37" s="62"/>
      <c r="L37" s="62"/>
      <c r="M37" s="62"/>
      <c r="N37" s="62"/>
      <c r="O37" s="62"/>
      <c r="P37" s="62"/>
      <c r="Q37" s="62"/>
    </row>
    <row r="38" spans="1:17">
      <c r="A38" s="58" t="s">
        <v>28</v>
      </c>
      <c r="B38" s="59"/>
      <c r="C38" s="60"/>
      <c r="D38" s="59"/>
      <c r="E38" s="61"/>
      <c r="F38" s="62">
        <v>0</v>
      </c>
      <c r="G38" s="62"/>
      <c r="H38" s="62"/>
      <c r="I38" s="62"/>
      <c r="J38" s="62"/>
      <c r="K38" s="62"/>
      <c r="L38" s="62"/>
      <c r="M38" s="62"/>
      <c r="N38" s="62"/>
      <c r="O38" s="62"/>
      <c r="P38" s="62"/>
      <c r="Q38" s="62"/>
    </row>
    <row r="39" spans="1:17">
      <c r="A39" s="58" t="s">
        <v>28</v>
      </c>
      <c r="B39" s="59"/>
      <c r="C39" s="72" t="s">
        <v>99</v>
      </c>
      <c r="D39" s="59"/>
      <c r="E39" s="61"/>
      <c r="F39" s="62">
        <v>0</v>
      </c>
      <c r="G39" s="62"/>
      <c r="H39" s="62"/>
      <c r="I39" s="62"/>
      <c r="J39" s="62"/>
      <c r="K39" s="62"/>
      <c r="L39" s="62"/>
      <c r="M39" s="62"/>
      <c r="N39" s="62"/>
      <c r="O39" s="62"/>
      <c r="P39" s="62"/>
      <c r="Q39" s="62"/>
    </row>
    <row r="40" spans="1:17">
      <c r="A40" s="58">
        <v>27</v>
      </c>
      <c r="B40" s="59" t="s">
        <v>77</v>
      </c>
      <c r="C40" s="60" t="s">
        <v>100</v>
      </c>
      <c r="D40" s="59"/>
      <c r="E40" s="61" t="s">
        <v>108</v>
      </c>
      <c r="F40" s="62">
        <v>6.4</v>
      </c>
      <c r="G40" s="62"/>
      <c r="H40" s="62"/>
      <c r="I40" s="62"/>
      <c r="J40" s="62"/>
      <c r="K40" s="62"/>
      <c r="L40" s="62"/>
      <c r="M40" s="62"/>
      <c r="N40" s="62"/>
      <c r="O40" s="62"/>
      <c r="P40" s="62"/>
      <c r="Q40" s="62"/>
    </row>
    <row r="41" spans="1:17">
      <c r="A41" s="58">
        <v>28</v>
      </c>
      <c r="B41" s="59" t="s">
        <v>77</v>
      </c>
      <c r="C41" s="60" t="s">
        <v>101</v>
      </c>
      <c r="D41" s="59"/>
      <c r="E41" s="61" t="s">
        <v>108</v>
      </c>
      <c r="F41" s="62">
        <v>14.6</v>
      </c>
      <c r="G41" s="62"/>
      <c r="H41" s="62"/>
      <c r="I41" s="62"/>
      <c r="J41" s="62"/>
      <c r="K41" s="62"/>
      <c r="L41" s="62"/>
      <c r="M41" s="62"/>
      <c r="N41" s="62"/>
      <c r="O41" s="62"/>
      <c r="P41" s="62"/>
      <c r="Q41" s="62"/>
    </row>
    <row r="42" spans="1:17">
      <c r="A42" s="58">
        <v>29</v>
      </c>
      <c r="B42" s="59" t="s">
        <v>77</v>
      </c>
      <c r="C42" s="60" t="s">
        <v>102</v>
      </c>
      <c r="D42" s="59"/>
      <c r="E42" s="61" t="s">
        <v>56</v>
      </c>
      <c r="F42" s="62">
        <v>1960</v>
      </c>
      <c r="G42" s="62"/>
      <c r="H42" s="62"/>
      <c r="I42" s="62"/>
      <c r="J42" s="62"/>
      <c r="K42" s="62"/>
      <c r="L42" s="62"/>
      <c r="M42" s="62"/>
      <c r="N42" s="62"/>
      <c r="O42" s="62"/>
      <c r="P42" s="62"/>
      <c r="Q42" s="62"/>
    </row>
    <row r="43" spans="1:17">
      <c r="A43" s="58">
        <v>30</v>
      </c>
      <c r="B43" s="59" t="s">
        <v>77</v>
      </c>
      <c r="C43" s="60" t="s">
        <v>103</v>
      </c>
      <c r="D43" s="59"/>
      <c r="E43" s="61" t="s">
        <v>108</v>
      </c>
      <c r="F43" s="62">
        <v>3.6</v>
      </c>
      <c r="G43" s="62"/>
      <c r="H43" s="62"/>
      <c r="I43" s="62"/>
      <c r="J43" s="62"/>
      <c r="K43" s="62"/>
      <c r="L43" s="62"/>
      <c r="M43" s="62"/>
      <c r="N43" s="62"/>
      <c r="O43" s="62"/>
      <c r="P43" s="62"/>
      <c r="Q43" s="62"/>
    </row>
    <row r="44" spans="1:17">
      <c r="A44" s="58">
        <v>31</v>
      </c>
      <c r="B44" s="59" t="s">
        <v>77</v>
      </c>
      <c r="C44" s="60" t="s">
        <v>104</v>
      </c>
      <c r="D44" s="59"/>
      <c r="E44" s="61" t="s">
        <v>108</v>
      </c>
      <c r="F44" s="62">
        <v>1.9</v>
      </c>
      <c r="G44" s="62"/>
      <c r="H44" s="62"/>
      <c r="I44" s="62"/>
      <c r="J44" s="62"/>
      <c r="K44" s="62"/>
      <c r="L44" s="62"/>
      <c r="M44" s="62"/>
      <c r="N44" s="62"/>
      <c r="O44" s="62"/>
      <c r="P44" s="62"/>
      <c r="Q44" s="62"/>
    </row>
    <row r="45" spans="1:17" ht="25.5">
      <c r="A45" s="58">
        <v>32</v>
      </c>
      <c r="B45" s="59" t="s">
        <v>77</v>
      </c>
      <c r="C45" s="60" t="s">
        <v>105</v>
      </c>
      <c r="D45" s="59"/>
      <c r="E45" s="61" t="s">
        <v>108</v>
      </c>
      <c r="F45" s="62">
        <v>1.5</v>
      </c>
      <c r="G45" s="62"/>
      <c r="H45" s="62"/>
      <c r="I45" s="62"/>
      <c r="J45" s="62"/>
      <c r="K45" s="62"/>
      <c r="L45" s="62"/>
      <c r="M45" s="62"/>
      <c r="N45" s="62"/>
      <c r="O45" s="62"/>
      <c r="P45" s="62"/>
      <c r="Q45" s="62"/>
    </row>
    <row r="46" spans="1:17">
      <c r="A46" s="58">
        <v>33</v>
      </c>
      <c r="B46" s="59" t="s">
        <v>77</v>
      </c>
      <c r="C46" s="60" t="s">
        <v>106</v>
      </c>
      <c r="D46" s="59"/>
      <c r="E46" s="61" t="s">
        <v>108</v>
      </c>
      <c r="F46" s="128">
        <v>829.25</v>
      </c>
      <c r="G46" s="62"/>
      <c r="H46" s="62"/>
      <c r="I46" s="62"/>
      <c r="J46" s="62"/>
      <c r="K46" s="62"/>
      <c r="L46" s="62"/>
      <c r="M46" s="62"/>
      <c r="N46" s="62"/>
      <c r="O46" s="62"/>
      <c r="P46" s="62"/>
      <c r="Q46" s="62"/>
    </row>
    <row r="47" spans="1:17" ht="25.5">
      <c r="A47" s="58" t="s">
        <v>28</v>
      </c>
      <c r="B47" s="59"/>
      <c r="C47" s="161" t="s">
        <v>285</v>
      </c>
      <c r="D47" s="59"/>
      <c r="E47" s="61"/>
      <c r="F47" s="62">
        <v>0</v>
      </c>
      <c r="G47" s="62"/>
      <c r="H47" s="62"/>
      <c r="I47" s="62"/>
      <c r="J47" s="62"/>
      <c r="K47" s="62"/>
      <c r="L47" s="62"/>
      <c r="M47" s="62"/>
      <c r="N47" s="62"/>
      <c r="O47" s="62"/>
      <c r="P47" s="62"/>
      <c r="Q47" s="62"/>
    </row>
    <row r="48" spans="1:17">
      <c r="A48" s="63"/>
      <c r="B48" s="63"/>
      <c r="C48" s="64" t="s">
        <v>52</v>
      </c>
      <c r="D48" s="63"/>
      <c r="E48" s="63"/>
      <c r="F48" s="65"/>
      <c r="G48" s="65"/>
      <c r="H48" s="65"/>
      <c r="I48" s="65"/>
      <c r="J48" s="65"/>
      <c r="K48" s="65"/>
      <c r="L48" s="65"/>
      <c r="M48" s="65">
        <f>SUM(M9:M47)</f>
        <v>0</v>
      </c>
      <c r="N48" s="65">
        <f>SUM(N9:N47)</f>
        <v>0</v>
      </c>
      <c r="O48" s="65">
        <f>SUM(O9:O47)</f>
        <v>0</v>
      </c>
      <c r="P48" s="65">
        <f>SUM(P9:P47)</f>
        <v>0</v>
      </c>
      <c r="Q48" s="65">
        <f>SUM(Q9:Q47)</f>
        <v>0</v>
      </c>
    </row>
    <row r="49" spans="1:17">
      <c r="A49" s="66"/>
      <c r="B49" s="66"/>
      <c r="C49" s="172" t="s">
        <v>2198</v>
      </c>
      <c r="D49" s="66"/>
      <c r="E49" s="66" t="s">
        <v>60</v>
      </c>
      <c r="F49" s="127">
        <f>' 1-1'!$F$35</f>
        <v>0</v>
      </c>
      <c r="G49" s="68"/>
      <c r="H49" s="68"/>
      <c r="I49" s="68"/>
      <c r="J49" s="68"/>
      <c r="K49" s="68"/>
      <c r="L49" s="68"/>
      <c r="M49" s="68"/>
      <c r="N49" s="68"/>
      <c r="O49" s="62">
        <f>ROUND(O48*F49%,2)</f>
        <v>0</v>
      </c>
      <c r="P49" s="68"/>
      <c r="Q49" s="62">
        <f>O49</f>
        <v>0</v>
      </c>
    </row>
    <row r="50" spans="1:17">
      <c r="A50" s="63"/>
      <c r="B50" s="63"/>
      <c r="C50" s="64" t="s">
        <v>107</v>
      </c>
      <c r="D50" s="63"/>
      <c r="E50" s="63" t="s">
        <v>61</v>
      </c>
      <c r="F50" s="65"/>
      <c r="G50" s="65"/>
      <c r="H50" s="65"/>
      <c r="I50" s="65"/>
      <c r="J50" s="65"/>
      <c r="K50" s="65"/>
      <c r="L50" s="65"/>
      <c r="M50" s="65">
        <f t="shared" ref="M50:Q50" si="7">SUM(M48:M49)</f>
        <v>0</v>
      </c>
      <c r="N50" s="65">
        <f t="shared" si="7"/>
        <v>0</v>
      </c>
      <c r="O50" s="65">
        <f t="shared" si="7"/>
        <v>0</v>
      </c>
      <c r="P50" s="65">
        <f t="shared" si="7"/>
        <v>0</v>
      </c>
      <c r="Q50" s="65">
        <f t="shared" si="7"/>
        <v>0</v>
      </c>
    </row>
  </sheetData>
  <autoFilter ref="A9:Q50"/>
  <mergeCells count="8">
    <mergeCell ref="G7:L7"/>
    <mergeCell ref="M7:Q7"/>
    <mergeCell ref="A7:A8"/>
    <mergeCell ref="B7:B8"/>
    <mergeCell ref="C7:C8"/>
    <mergeCell ref="D7:D8"/>
    <mergeCell ref="E7:E8"/>
    <mergeCell ref="F7:F8"/>
  </mergeCells>
  <conditionalFormatting sqref="C9:C47">
    <cfRule type="expression" dxfId="115" priority="390" stopIfTrue="1">
      <formula>#REF!="tx"</formula>
    </cfRule>
  </conditionalFormatting>
  <printOptions horizontalCentered="1"/>
  <pageMargins left="0.39" right="0.39" top="0.74" bottom="0.47" header="0.3" footer="0.3"/>
  <pageSetup paperSize="9" scale="99" fitToHeight="1000" orientation="landscape" horizontalDpi="4294967293"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238"/>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6.28515625" style="44" customWidth="1"/>
    <col min="2" max="2" width="8.5703125" style="44" bestFit="1" customWidth="1" outlineLevel="1"/>
    <col min="3" max="3" width="42.7109375" style="69" customWidth="1"/>
    <col min="4" max="4" width="4.28515625" style="44" hidden="1" customWidth="1" outlineLevel="1"/>
    <col min="5" max="5" width="5.28515625" style="44" customWidth="1" collapsed="1"/>
    <col min="6" max="6" width="6.42578125" style="44" bestFit="1" customWidth="1"/>
    <col min="7" max="7" width="6.42578125" style="44" customWidth="1" outlineLevel="1"/>
    <col min="8" max="8" width="9" style="44" customWidth="1" outlineLevel="1"/>
    <col min="9" max="9" width="7.85546875" style="44" customWidth="1" outlineLevel="1"/>
    <col min="10" max="10" width="8.85546875" style="44" customWidth="1" outlineLevel="1"/>
    <col min="11" max="11" width="7.85546875" style="44" customWidth="1" outlineLevel="1"/>
    <col min="12" max="12" width="8.85546875" style="44" customWidth="1" outlineLevel="1"/>
    <col min="13" max="13" width="7.85546875" style="44" customWidth="1" outlineLevel="1"/>
    <col min="14" max="14" width="8.85546875" style="44" customWidth="1" outlineLevel="1"/>
    <col min="15" max="15" width="9.85546875" style="44" customWidth="1" outlineLevel="1"/>
    <col min="16" max="16" width="9.140625" style="44" customWidth="1" outlineLevel="1"/>
    <col min="17" max="17" width="9.85546875" style="44" customWidth="1" outlineLevel="1"/>
    <col min="18" max="16384" width="9.140625" style="44"/>
  </cols>
  <sheetData>
    <row r="1" spans="1:17" ht="25.5">
      <c r="A1" s="48"/>
      <c r="B1" s="48"/>
      <c r="C1" s="18" t="s">
        <v>1322</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1323</v>
      </c>
      <c r="B6" s="51"/>
      <c r="C6" s="52"/>
      <c r="D6" s="51"/>
      <c r="E6" s="51"/>
      <c r="F6" s="51"/>
      <c r="G6" s="51"/>
      <c r="H6" s="51"/>
      <c r="I6" s="51"/>
      <c r="J6" s="51"/>
      <c r="K6" s="51"/>
      <c r="L6" s="51"/>
      <c r="M6" s="51"/>
      <c r="N6" s="51"/>
      <c r="O6" s="51"/>
      <c r="P6" s="57" t="s">
        <v>62</v>
      </c>
      <c r="Q6" s="104">
        <f>Q238</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1324</v>
      </c>
      <c r="D10" s="59"/>
      <c r="E10" s="61"/>
      <c r="F10" s="62">
        <v>0</v>
      </c>
      <c r="G10" s="62">
        <v>0</v>
      </c>
      <c r="H10" s="62">
        <v>0</v>
      </c>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ht="89.25">
      <c r="A11" s="58">
        <v>1</v>
      </c>
      <c r="B11" s="59" t="s">
        <v>623</v>
      </c>
      <c r="C11" s="144" t="s">
        <v>2677</v>
      </c>
      <c r="D11" s="59"/>
      <c r="E11" s="61" t="s">
        <v>59</v>
      </c>
      <c r="F11" s="62">
        <v>1</v>
      </c>
      <c r="G11" s="62"/>
      <c r="H11" s="62"/>
      <c r="I11" s="62"/>
      <c r="J11" s="62"/>
      <c r="K11" s="62"/>
      <c r="L11" s="62"/>
      <c r="M11" s="62"/>
      <c r="N11" s="62"/>
      <c r="O11" s="62"/>
      <c r="P11" s="62"/>
      <c r="Q11" s="62"/>
    </row>
    <row r="12" spans="1:17" ht="25.5">
      <c r="A12" s="58">
        <v>2</v>
      </c>
      <c r="B12" s="59" t="s">
        <v>623</v>
      </c>
      <c r="C12" s="60" t="s">
        <v>2678</v>
      </c>
      <c r="D12" s="59"/>
      <c r="E12" s="61" t="s">
        <v>55</v>
      </c>
      <c r="F12" s="62">
        <v>8</v>
      </c>
      <c r="G12" s="62"/>
      <c r="H12" s="62"/>
      <c r="I12" s="62"/>
      <c r="J12" s="62"/>
      <c r="K12" s="62"/>
      <c r="L12" s="62"/>
      <c r="M12" s="62"/>
      <c r="N12" s="62"/>
      <c r="O12" s="62"/>
      <c r="P12" s="62"/>
      <c r="Q12" s="62"/>
    </row>
    <row r="13" spans="1:17" ht="25.5">
      <c r="A13" s="58">
        <v>3</v>
      </c>
      <c r="B13" s="59" t="s">
        <v>623</v>
      </c>
      <c r="C13" s="60" t="s">
        <v>2679</v>
      </c>
      <c r="D13" s="59"/>
      <c r="E13" s="61" t="s">
        <v>55</v>
      </c>
      <c r="F13" s="62">
        <v>1</v>
      </c>
      <c r="G13" s="62"/>
      <c r="H13" s="62"/>
      <c r="I13" s="62"/>
      <c r="J13" s="62"/>
      <c r="K13" s="62"/>
      <c r="L13" s="62"/>
      <c r="M13" s="62"/>
      <c r="N13" s="62"/>
      <c r="O13" s="62"/>
      <c r="P13" s="62"/>
      <c r="Q13" s="62"/>
    </row>
    <row r="14" spans="1:17" ht="25.5">
      <c r="A14" s="58">
        <v>4</v>
      </c>
      <c r="B14" s="59" t="s">
        <v>623</v>
      </c>
      <c r="C14" s="60" t="s">
        <v>2680</v>
      </c>
      <c r="D14" s="59"/>
      <c r="E14" s="61" t="s">
        <v>55</v>
      </c>
      <c r="F14" s="62">
        <v>1</v>
      </c>
      <c r="G14" s="62"/>
      <c r="H14" s="62"/>
      <c r="I14" s="62"/>
      <c r="J14" s="62"/>
      <c r="K14" s="62"/>
      <c r="L14" s="62"/>
      <c r="M14" s="62"/>
      <c r="N14" s="62"/>
      <c r="O14" s="62"/>
      <c r="P14" s="62"/>
      <c r="Q14" s="62"/>
    </row>
    <row r="15" spans="1:17" ht="25.5">
      <c r="A15" s="58">
        <v>5</v>
      </c>
      <c r="B15" s="59" t="s">
        <v>623</v>
      </c>
      <c r="C15" s="144" t="s">
        <v>2684</v>
      </c>
      <c r="D15" s="147"/>
      <c r="E15" s="147" t="s">
        <v>55</v>
      </c>
      <c r="F15" s="127">
        <v>1</v>
      </c>
      <c r="G15" s="62"/>
      <c r="H15" s="62"/>
      <c r="I15" s="62"/>
      <c r="J15" s="62"/>
      <c r="K15" s="62"/>
      <c r="L15" s="62"/>
      <c r="M15" s="62"/>
      <c r="N15" s="62"/>
      <c r="O15" s="62"/>
      <c r="P15" s="62"/>
      <c r="Q15" s="62"/>
    </row>
    <row r="16" spans="1:17" ht="25.5">
      <c r="A16" s="58">
        <v>6</v>
      </c>
      <c r="B16" s="59" t="s">
        <v>623</v>
      </c>
      <c r="C16" s="60" t="s">
        <v>2681</v>
      </c>
      <c r="D16" s="59"/>
      <c r="E16" s="61" t="s">
        <v>55</v>
      </c>
      <c r="F16" s="127">
        <v>6</v>
      </c>
      <c r="G16" s="62"/>
      <c r="H16" s="62"/>
      <c r="I16" s="62"/>
      <c r="J16" s="62"/>
      <c r="K16" s="62"/>
      <c r="L16" s="62"/>
      <c r="M16" s="62"/>
      <c r="N16" s="62"/>
      <c r="O16" s="62"/>
      <c r="P16" s="62"/>
      <c r="Q16" s="62"/>
    </row>
    <row r="17" spans="1:17" ht="25.5">
      <c r="A17" s="58">
        <v>7</v>
      </c>
      <c r="B17" s="59" t="s">
        <v>623</v>
      </c>
      <c r="C17" s="60" t="s">
        <v>2682</v>
      </c>
      <c r="D17" s="59"/>
      <c r="E17" s="61" t="s">
        <v>55</v>
      </c>
      <c r="F17" s="127">
        <v>14</v>
      </c>
      <c r="G17" s="62"/>
      <c r="H17" s="62"/>
      <c r="I17" s="62"/>
      <c r="J17" s="62"/>
      <c r="K17" s="62"/>
      <c r="L17" s="62"/>
      <c r="M17" s="62"/>
      <c r="N17" s="62"/>
      <c r="O17" s="62"/>
      <c r="P17" s="62"/>
      <c r="Q17" s="62"/>
    </row>
    <row r="18" spans="1:17" ht="25.5">
      <c r="A18" s="58">
        <v>8</v>
      </c>
      <c r="B18" s="59" t="s">
        <v>623</v>
      </c>
      <c r="C18" s="60" t="s">
        <v>2683</v>
      </c>
      <c r="D18" s="59"/>
      <c r="E18" s="61" t="s">
        <v>55</v>
      </c>
      <c r="F18" s="127">
        <v>58</v>
      </c>
      <c r="G18" s="62"/>
      <c r="H18" s="62"/>
      <c r="I18" s="62"/>
      <c r="J18" s="62"/>
      <c r="K18" s="62"/>
      <c r="L18" s="62"/>
      <c r="M18" s="62"/>
      <c r="N18" s="62"/>
      <c r="O18" s="62"/>
      <c r="P18" s="62"/>
      <c r="Q18" s="62"/>
    </row>
    <row r="19" spans="1:17" ht="25.5">
      <c r="A19" s="58">
        <v>9</v>
      </c>
      <c r="B19" s="59" t="s">
        <v>623</v>
      </c>
      <c r="C19" s="60" t="s">
        <v>1325</v>
      </c>
      <c r="D19" s="59"/>
      <c r="E19" s="61" t="s">
        <v>57</v>
      </c>
      <c r="F19" s="62">
        <v>5</v>
      </c>
      <c r="G19" s="62"/>
      <c r="H19" s="62"/>
      <c r="I19" s="62"/>
      <c r="J19" s="62"/>
      <c r="K19" s="62"/>
      <c r="L19" s="62"/>
      <c r="M19" s="62"/>
      <c r="N19" s="62"/>
      <c r="O19" s="62"/>
      <c r="P19" s="62"/>
      <c r="Q19" s="62"/>
    </row>
    <row r="20" spans="1:17">
      <c r="A20" s="58">
        <v>10</v>
      </c>
      <c r="B20" s="59" t="s">
        <v>623</v>
      </c>
      <c r="C20" s="60" t="s">
        <v>1326</v>
      </c>
      <c r="D20" s="59"/>
      <c r="E20" s="61" t="s">
        <v>57</v>
      </c>
      <c r="F20" s="62">
        <v>2</v>
      </c>
      <c r="G20" s="62"/>
      <c r="H20" s="62"/>
      <c r="I20" s="62"/>
      <c r="J20" s="62"/>
      <c r="K20" s="62"/>
      <c r="L20" s="62"/>
      <c r="M20" s="62"/>
      <c r="N20" s="62"/>
      <c r="O20" s="62"/>
      <c r="P20" s="62"/>
      <c r="Q20" s="62"/>
    </row>
    <row r="21" spans="1:17">
      <c r="A21" s="58">
        <v>11</v>
      </c>
      <c r="B21" s="59" t="s">
        <v>623</v>
      </c>
      <c r="C21" s="60" t="s">
        <v>1327</v>
      </c>
      <c r="D21" s="59"/>
      <c r="E21" s="61" t="s">
        <v>57</v>
      </c>
      <c r="F21" s="62">
        <v>2</v>
      </c>
      <c r="G21" s="62"/>
      <c r="H21" s="62"/>
      <c r="I21" s="62"/>
      <c r="J21" s="62"/>
      <c r="K21" s="62"/>
      <c r="L21" s="62"/>
      <c r="M21" s="62"/>
      <c r="N21" s="62"/>
      <c r="O21" s="62"/>
      <c r="P21" s="62"/>
      <c r="Q21" s="62"/>
    </row>
    <row r="22" spans="1:17">
      <c r="A22" s="58">
        <v>12</v>
      </c>
      <c r="B22" s="59" t="s">
        <v>623</v>
      </c>
      <c r="C22" s="60" t="s">
        <v>1329</v>
      </c>
      <c r="D22" s="59"/>
      <c r="E22" s="61" t="s">
        <v>57</v>
      </c>
      <c r="F22" s="127">
        <v>1</v>
      </c>
      <c r="G22" s="62"/>
      <c r="H22" s="62"/>
      <c r="I22" s="62"/>
      <c r="J22" s="62"/>
      <c r="K22" s="62"/>
      <c r="L22" s="62"/>
      <c r="M22" s="62"/>
      <c r="N22" s="62"/>
      <c r="O22" s="62"/>
      <c r="P22" s="62"/>
      <c r="Q22" s="62"/>
    </row>
    <row r="23" spans="1:17">
      <c r="A23" s="58">
        <v>13</v>
      </c>
      <c r="B23" s="59" t="s">
        <v>623</v>
      </c>
      <c r="C23" s="60" t="s">
        <v>1330</v>
      </c>
      <c r="D23" s="59"/>
      <c r="E23" s="61" t="s">
        <v>57</v>
      </c>
      <c r="F23" s="127">
        <v>2</v>
      </c>
      <c r="G23" s="62"/>
      <c r="H23" s="62"/>
      <c r="I23" s="62"/>
      <c r="J23" s="62"/>
      <c r="K23" s="62"/>
      <c r="L23" s="62"/>
      <c r="M23" s="62"/>
      <c r="N23" s="62"/>
      <c r="O23" s="62"/>
      <c r="P23" s="62"/>
      <c r="Q23" s="62"/>
    </row>
    <row r="24" spans="1:17">
      <c r="A24" s="58">
        <v>14</v>
      </c>
      <c r="B24" s="59" t="s">
        <v>623</v>
      </c>
      <c r="C24" s="60" t="s">
        <v>1331</v>
      </c>
      <c r="D24" s="59"/>
      <c r="E24" s="61" t="s">
        <v>57</v>
      </c>
      <c r="F24" s="127">
        <v>5</v>
      </c>
      <c r="G24" s="62"/>
      <c r="H24" s="62"/>
      <c r="I24" s="62"/>
      <c r="J24" s="62"/>
      <c r="K24" s="62"/>
      <c r="L24" s="62"/>
      <c r="M24" s="62"/>
      <c r="N24" s="62"/>
      <c r="O24" s="62"/>
      <c r="P24" s="62"/>
      <c r="Q24" s="62"/>
    </row>
    <row r="25" spans="1:17" ht="25.5">
      <c r="A25" s="58">
        <v>15</v>
      </c>
      <c r="B25" s="59" t="s">
        <v>623</v>
      </c>
      <c r="C25" s="60" t="s">
        <v>1332</v>
      </c>
      <c r="D25" s="59"/>
      <c r="E25" s="61" t="s">
        <v>57</v>
      </c>
      <c r="F25" s="62">
        <v>4</v>
      </c>
      <c r="G25" s="62"/>
      <c r="H25" s="62"/>
      <c r="I25" s="62"/>
      <c r="J25" s="62"/>
      <c r="K25" s="62"/>
      <c r="L25" s="62"/>
      <c r="M25" s="62"/>
      <c r="N25" s="62"/>
      <c r="O25" s="62"/>
      <c r="P25" s="62"/>
      <c r="Q25" s="62"/>
    </row>
    <row r="26" spans="1:17" ht="25.5">
      <c r="A26" s="58">
        <v>16</v>
      </c>
      <c r="B26" s="59" t="s">
        <v>623</v>
      </c>
      <c r="C26" s="60" t="s">
        <v>1333</v>
      </c>
      <c r="D26" s="59"/>
      <c r="E26" s="61" t="s">
        <v>57</v>
      </c>
      <c r="F26" s="62">
        <v>2</v>
      </c>
      <c r="G26" s="62"/>
      <c r="H26" s="62"/>
      <c r="I26" s="62"/>
      <c r="J26" s="62"/>
      <c r="K26" s="62"/>
      <c r="L26" s="62"/>
      <c r="M26" s="62"/>
      <c r="N26" s="62"/>
      <c r="O26" s="62"/>
      <c r="P26" s="62"/>
      <c r="Q26" s="62"/>
    </row>
    <row r="27" spans="1:17" ht="38.25">
      <c r="A27" s="58">
        <v>17</v>
      </c>
      <c r="B27" s="59" t="s">
        <v>623</v>
      </c>
      <c r="C27" s="60" t="s">
        <v>1334</v>
      </c>
      <c r="D27" s="59"/>
      <c r="E27" s="61" t="s">
        <v>57</v>
      </c>
      <c r="F27" s="62">
        <v>1</v>
      </c>
      <c r="G27" s="62"/>
      <c r="H27" s="62"/>
      <c r="I27" s="62"/>
      <c r="J27" s="62"/>
      <c r="K27" s="62"/>
      <c r="L27" s="62"/>
      <c r="M27" s="62"/>
      <c r="N27" s="62"/>
      <c r="O27" s="62"/>
      <c r="P27" s="62"/>
      <c r="Q27" s="62"/>
    </row>
    <row r="28" spans="1:17">
      <c r="A28" s="58">
        <v>18</v>
      </c>
      <c r="B28" s="59" t="s">
        <v>623</v>
      </c>
      <c r="C28" s="144" t="s">
        <v>1337</v>
      </c>
      <c r="D28" s="147"/>
      <c r="E28" s="147" t="s">
        <v>57</v>
      </c>
      <c r="F28" s="127">
        <v>1</v>
      </c>
      <c r="G28" s="62"/>
      <c r="H28" s="62"/>
      <c r="I28" s="62"/>
      <c r="J28" s="62"/>
      <c r="K28" s="62"/>
      <c r="L28" s="62"/>
      <c r="M28" s="62"/>
      <c r="N28" s="62"/>
      <c r="O28" s="62"/>
      <c r="P28" s="62"/>
      <c r="Q28" s="62"/>
    </row>
    <row r="29" spans="1:17">
      <c r="A29" s="58">
        <v>19</v>
      </c>
      <c r="B29" s="59" t="s">
        <v>623</v>
      </c>
      <c r="C29" s="60" t="s">
        <v>1335</v>
      </c>
      <c r="D29" s="59"/>
      <c r="E29" s="61" t="s">
        <v>57</v>
      </c>
      <c r="F29" s="62">
        <v>2</v>
      </c>
      <c r="G29" s="62"/>
      <c r="H29" s="62"/>
      <c r="I29" s="62"/>
      <c r="J29" s="62"/>
      <c r="K29" s="62"/>
      <c r="L29" s="62"/>
      <c r="M29" s="62"/>
      <c r="N29" s="62"/>
      <c r="O29" s="62"/>
      <c r="P29" s="62"/>
      <c r="Q29" s="62"/>
    </row>
    <row r="30" spans="1:17">
      <c r="A30" s="58">
        <v>20</v>
      </c>
      <c r="B30" s="59" t="s">
        <v>623</v>
      </c>
      <c r="C30" s="60" t="s">
        <v>1336</v>
      </c>
      <c r="D30" s="59"/>
      <c r="E30" s="61" t="s">
        <v>57</v>
      </c>
      <c r="F30" s="62">
        <v>1</v>
      </c>
      <c r="G30" s="62"/>
      <c r="H30" s="62"/>
      <c r="I30" s="62"/>
      <c r="J30" s="62"/>
      <c r="K30" s="62"/>
      <c r="L30" s="62"/>
      <c r="M30" s="62"/>
      <c r="N30" s="62"/>
      <c r="O30" s="62"/>
      <c r="P30" s="62"/>
      <c r="Q30" s="62"/>
    </row>
    <row r="31" spans="1:17">
      <c r="A31" s="58">
        <v>21</v>
      </c>
      <c r="B31" s="59" t="s">
        <v>623</v>
      </c>
      <c r="C31" s="60" t="s">
        <v>1338</v>
      </c>
      <c r="D31" s="59"/>
      <c r="E31" s="61" t="s">
        <v>57</v>
      </c>
      <c r="F31" s="62">
        <v>1</v>
      </c>
      <c r="G31" s="62"/>
      <c r="H31" s="62"/>
      <c r="I31" s="62"/>
      <c r="J31" s="62"/>
      <c r="K31" s="62"/>
      <c r="L31" s="62"/>
      <c r="M31" s="62"/>
      <c r="N31" s="62"/>
      <c r="O31" s="62"/>
      <c r="P31" s="62"/>
      <c r="Q31" s="62"/>
    </row>
    <row r="32" spans="1:17" ht="25.5">
      <c r="A32" s="58">
        <v>22</v>
      </c>
      <c r="B32" s="59" t="s">
        <v>623</v>
      </c>
      <c r="C32" s="60" t="s">
        <v>1339</v>
      </c>
      <c r="D32" s="59"/>
      <c r="E32" s="61" t="s">
        <v>59</v>
      </c>
      <c r="F32" s="62">
        <v>1</v>
      </c>
      <c r="G32" s="62"/>
      <c r="H32" s="62"/>
      <c r="I32" s="62"/>
      <c r="J32" s="62"/>
      <c r="K32" s="62"/>
      <c r="L32" s="62"/>
      <c r="M32" s="62"/>
      <c r="N32" s="62"/>
      <c r="O32" s="62"/>
      <c r="P32" s="62"/>
      <c r="Q32" s="62"/>
    </row>
    <row r="33" spans="1:17" ht="25.5">
      <c r="A33" s="58">
        <v>23</v>
      </c>
      <c r="B33" s="59" t="s">
        <v>623</v>
      </c>
      <c r="C33" s="60" t="s">
        <v>1340</v>
      </c>
      <c r="D33" s="59"/>
      <c r="E33" s="61" t="s">
        <v>59</v>
      </c>
      <c r="F33" s="62">
        <v>1</v>
      </c>
      <c r="G33" s="62"/>
      <c r="H33" s="62"/>
      <c r="I33" s="62"/>
      <c r="J33" s="62"/>
      <c r="K33" s="62"/>
      <c r="L33" s="62"/>
      <c r="M33" s="62"/>
      <c r="N33" s="62"/>
      <c r="O33" s="62"/>
      <c r="P33" s="62"/>
      <c r="Q33" s="62"/>
    </row>
    <row r="34" spans="1:17" ht="25.5">
      <c r="A34" s="58">
        <v>24</v>
      </c>
      <c r="B34" s="59" t="s">
        <v>623</v>
      </c>
      <c r="C34" s="60" t="s">
        <v>1341</v>
      </c>
      <c r="D34" s="59"/>
      <c r="E34" s="61" t="s">
        <v>59</v>
      </c>
      <c r="F34" s="62">
        <v>1</v>
      </c>
      <c r="G34" s="62"/>
      <c r="H34" s="62"/>
      <c r="I34" s="62"/>
      <c r="J34" s="62"/>
      <c r="K34" s="62"/>
      <c r="L34" s="62"/>
      <c r="M34" s="62"/>
      <c r="N34" s="62"/>
      <c r="O34" s="62"/>
      <c r="P34" s="62"/>
      <c r="Q34" s="62"/>
    </row>
    <row r="35" spans="1:17">
      <c r="A35" s="58">
        <v>25</v>
      </c>
      <c r="B35" s="59" t="s">
        <v>623</v>
      </c>
      <c r="C35" s="60" t="s">
        <v>1342</v>
      </c>
      <c r="D35" s="59"/>
      <c r="E35" s="61" t="s">
        <v>57</v>
      </c>
      <c r="F35" s="62">
        <v>2</v>
      </c>
      <c r="G35" s="62"/>
      <c r="H35" s="62"/>
      <c r="I35" s="62"/>
      <c r="J35" s="62"/>
      <c r="K35" s="62"/>
      <c r="L35" s="62"/>
      <c r="M35" s="62"/>
      <c r="N35" s="62"/>
      <c r="O35" s="62"/>
      <c r="P35" s="62"/>
      <c r="Q35" s="62"/>
    </row>
    <row r="36" spans="1:17" ht="38.25">
      <c r="A36" s="58">
        <v>26</v>
      </c>
      <c r="B36" s="59" t="s">
        <v>623</v>
      </c>
      <c r="C36" s="60" t="s">
        <v>1343</v>
      </c>
      <c r="D36" s="59"/>
      <c r="E36" s="61" t="s">
        <v>59</v>
      </c>
      <c r="F36" s="62">
        <v>1</v>
      </c>
      <c r="G36" s="62"/>
      <c r="H36" s="62"/>
      <c r="I36" s="62"/>
      <c r="J36" s="62"/>
      <c r="K36" s="62"/>
      <c r="L36" s="62"/>
      <c r="M36" s="62"/>
      <c r="N36" s="62"/>
      <c r="O36" s="62"/>
      <c r="P36" s="62"/>
      <c r="Q36" s="62"/>
    </row>
    <row r="37" spans="1:17" ht="25.5">
      <c r="A37" s="58">
        <v>27</v>
      </c>
      <c r="B37" s="59" t="s">
        <v>623</v>
      </c>
      <c r="C37" s="144" t="s">
        <v>2685</v>
      </c>
      <c r="D37" s="59"/>
      <c r="E37" s="61" t="s">
        <v>59</v>
      </c>
      <c r="F37" s="62">
        <v>1</v>
      </c>
      <c r="G37" s="62"/>
      <c r="H37" s="62"/>
      <c r="I37" s="62"/>
      <c r="J37" s="62"/>
      <c r="K37" s="62"/>
      <c r="L37" s="62"/>
      <c r="M37" s="62"/>
      <c r="N37" s="62"/>
      <c r="O37" s="62"/>
      <c r="P37" s="62"/>
      <c r="Q37" s="62"/>
    </row>
    <row r="38" spans="1:17">
      <c r="A38" s="58">
        <v>28</v>
      </c>
      <c r="B38" s="59" t="s">
        <v>623</v>
      </c>
      <c r="C38" s="60" t="s">
        <v>1344</v>
      </c>
      <c r="D38" s="59"/>
      <c r="E38" s="61" t="s">
        <v>57</v>
      </c>
      <c r="F38" s="127">
        <v>2</v>
      </c>
      <c r="G38" s="62"/>
      <c r="H38" s="62"/>
      <c r="I38" s="62"/>
      <c r="J38" s="62"/>
      <c r="K38" s="62"/>
      <c r="L38" s="62"/>
      <c r="M38" s="62"/>
      <c r="N38" s="62"/>
      <c r="O38" s="62"/>
      <c r="P38" s="62"/>
      <c r="Q38" s="62"/>
    </row>
    <row r="39" spans="1:17">
      <c r="A39" s="58">
        <v>29</v>
      </c>
      <c r="B39" s="59" t="s">
        <v>623</v>
      </c>
      <c r="C39" s="144" t="s">
        <v>2686</v>
      </c>
      <c r="D39" s="147"/>
      <c r="E39" s="147" t="s">
        <v>57</v>
      </c>
      <c r="F39" s="127">
        <v>4</v>
      </c>
      <c r="G39" s="62"/>
      <c r="H39" s="62"/>
      <c r="I39" s="62"/>
      <c r="J39" s="62"/>
      <c r="K39" s="62"/>
      <c r="L39" s="87"/>
      <c r="M39" s="62"/>
      <c r="N39" s="62"/>
      <c r="O39" s="62"/>
      <c r="P39" s="62"/>
      <c r="Q39" s="62"/>
    </row>
    <row r="40" spans="1:17">
      <c r="A40" s="58">
        <v>30</v>
      </c>
      <c r="B40" s="59" t="s">
        <v>623</v>
      </c>
      <c r="C40" s="60" t="s">
        <v>1345</v>
      </c>
      <c r="D40" s="59"/>
      <c r="E40" s="61" t="s">
        <v>57</v>
      </c>
      <c r="F40" s="62">
        <v>1</v>
      </c>
      <c r="G40" s="62"/>
      <c r="H40" s="62"/>
      <c r="I40" s="62"/>
      <c r="J40" s="62"/>
      <c r="K40" s="62"/>
      <c r="L40" s="62"/>
      <c r="M40" s="62"/>
      <c r="N40" s="62"/>
      <c r="O40" s="62"/>
      <c r="P40" s="62"/>
      <c r="Q40" s="62"/>
    </row>
    <row r="41" spans="1:17">
      <c r="A41" s="58">
        <v>31</v>
      </c>
      <c r="B41" s="59" t="s">
        <v>623</v>
      </c>
      <c r="C41" s="60" t="s">
        <v>1346</v>
      </c>
      <c r="D41" s="59"/>
      <c r="E41" s="61" t="s">
        <v>57</v>
      </c>
      <c r="F41" s="127">
        <v>2</v>
      </c>
      <c r="G41" s="62"/>
      <c r="H41" s="62"/>
      <c r="I41" s="62"/>
      <c r="J41" s="62"/>
      <c r="K41" s="62"/>
      <c r="L41" s="62"/>
      <c r="M41" s="62"/>
      <c r="N41" s="62"/>
      <c r="O41" s="62"/>
      <c r="P41" s="62"/>
      <c r="Q41" s="62"/>
    </row>
    <row r="42" spans="1:17" ht="51">
      <c r="A42" s="58">
        <v>32</v>
      </c>
      <c r="B42" s="59" t="s">
        <v>623</v>
      </c>
      <c r="C42" s="60" t="s">
        <v>1347</v>
      </c>
      <c r="D42" s="59"/>
      <c r="E42" s="61" t="s">
        <v>59</v>
      </c>
      <c r="F42" s="62">
        <v>1</v>
      </c>
      <c r="G42" s="62"/>
      <c r="H42" s="62"/>
      <c r="I42" s="62"/>
      <c r="J42" s="62"/>
      <c r="K42" s="62"/>
      <c r="L42" s="62"/>
      <c r="M42" s="62"/>
      <c r="N42" s="62"/>
      <c r="O42" s="62"/>
      <c r="P42" s="62"/>
      <c r="Q42" s="62"/>
    </row>
    <row r="43" spans="1:17" ht="25.5">
      <c r="A43" s="58">
        <v>33</v>
      </c>
      <c r="B43" s="59" t="s">
        <v>623</v>
      </c>
      <c r="C43" s="60" t="s">
        <v>1348</v>
      </c>
      <c r="D43" s="59"/>
      <c r="E43" s="61" t="s">
        <v>57</v>
      </c>
      <c r="F43" s="62">
        <v>6</v>
      </c>
      <c r="G43" s="62"/>
      <c r="H43" s="62"/>
      <c r="I43" s="62"/>
      <c r="J43" s="62"/>
      <c r="K43" s="62"/>
      <c r="L43" s="62"/>
      <c r="M43" s="62"/>
      <c r="N43" s="62"/>
      <c r="O43" s="62"/>
      <c r="P43" s="62"/>
      <c r="Q43" s="62"/>
    </row>
    <row r="44" spans="1:17" ht="25.5">
      <c r="A44" s="58">
        <v>34</v>
      </c>
      <c r="B44" s="59" t="s">
        <v>623</v>
      </c>
      <c r="C44" s="60" t="s">
        <v>1349</v>
      </c>
      <c r="D44" s="59"/>
      <c r="E44" s="61" t="s">
        <v>57</v>
      </c>
      <c r="F44" s="127">
        <v>12</v>
      </c>
      <c r="G44" s="62"/>
      <c r="H44" s="62"/>
      <c r="I44" s="62"/>
      <c r="J44" s="62"/>
      <c r="K44" s="62"/>
      <c r="L44" s="62"/>
      <c r="M44" s="62"/>
      <c r="N44" s="62"/>
      <c r="O44" s="62"/>
      <c r="P44" s="62"/>
      <c r="Q44" s="62"/>
    </row>
    <row r="45" spans="1:17" ht="25.5">
      <c r="A45" s="58">
        <v>35</v>
      </c>
      <c r="B45" s="59" t="s">
        <v>623</v>
      </c>
      <c r="C45" s="60" t="s">
        <v>1350</v>
      </c>
      <c r="D45" s="59"/>
      <c r="E45" s="61" t="s">
        <v>57</v>
      </c>
      <c r="F45" s="127">
        <v>12</v>
      </c>
      <c r="G45" s="62"/>
      <c r="H45" s="62"/>
      <c r="I45" s="62"/>
      <c r="J45" s="62"/>
      <c r="K45" s="62"/>
      <c r="L45" s="62"/>
      <c r="M45" s="62"/>
      <c r="N45" s="62"/>
      <c r="O45" s="62"/>
      <c r="P45" s="62"/>
      <c r="Q45" s="62"/>
    </row>
    <row r="46" spans="1:17" ht="25.5">
      <c r="A46" s="58">
        <v>36</v>
      </c>
      <c r="B46" s="59" t="s">
        <v>623</v>
      </c>
      <c r="C46" s="60" t="s">
        <v>1351</v>
      </c>
      <c r="D46" s="59"/>
      <c r="E46" s="61" t="s">
        <v>57</v>
      </c>
      <c r="F46" s="62">
        <v>8</v>
      </c>
      <c r="G46" s="62"/>
      <c r="H46" s="62"/>
      <c r="I46" s="62"/>
      <c r="J46" s="62"/>
      <c r="K46" s="62"/>
      <c r="L46" s="62"/>
      <c r="M46" s="62"/>
      <c r="N46" s="62"/>
      <c r="O46" s="62"/>
      <c r="P46" s="62"/>
      <c r="Q46" s="62"/>
    </row>
    <row r="47" spans="1:17">
      <c r="A47" s="58">
        <v>37</v>
      </c>
      <c r="B47" s="59" t="s">
        <v>623</v>
      </c>
      <c r="C47" s="60" t="s">
        <v>1352</v>
      </c>
      <c r="D47" s="59"/>
      <c r="E47" s="61" t="s">
        <v>55</v>
      </c>
      <c r="F47" s="62">
        <v>8</v>
      </c>
      <c r="G47" s="62"/>
      <c r="H47" s="62"/>
      <c r="I47" s="62"/>
      <c r="J47" s="62"/>
      <c r="K47" s="62"/>
      <c r="L47" s="62"/>
      <c r="M47" s="62"/>
      <c r="N47" s="62"/>
      <c r="O47" s="62"/>
      <c r="P47" s="62"/>
      <c r="Q47" s="62"/>
    </row>
    <row r="48" spans="1:17">
      <c r="A48" s="58">
        <v>38</v>
      </c>
      <c r="B48" s="59" t="s">
        <v>623</v>
      </c>
      <c r="C48" s="60" t="s">
        <v>1353</v>
      </c>
      <c r="D48" s="59"/>
      <c r="E48" s="61" t="s">
        <v>55</v>
      </c>
      <c r="F48" s="62">
        <v>1</v>
      </c>
      <c r="G48" s="62"/>
      <c r="H48" s="62"/>
      <c r="I48" s="62"/>
      <c r="J48" s="62"/>
      <c r="K48" s="62"/>
      <c r="L48" s="62"/>
      <c r="M48" s="62"/>
      <c r="N48" s="62"/>
      <c r="O48" s="62"/>
      <c r="P48" s="62"/>
      <c r="Q48" s="62"/>
    </row>
    <row r="49" spans="1:17">
      <c r="A49" s="58">
        <v>39</v>
      </c>
      <c r="B49" s="59" t="s">
        <v>623</v>
      </c>
      <c r="C49" s="60" t="s">
        <v>1354</v>
      </c>
      <c r="D49" s="59"/>
      <c r="E49" s="61" t="s">
        <v>55</v>
      </c>
      <c r="F49" s="62">
        <v>1</v>
      </c>
      <c r="G49" s="62"/>
      <c r="H49" s="62"/>
      <c r="I49" s="62"/>
      <c r="J49" s="62"/>
      <c r="K49" s="62"/>
      <c r="L49" s="62"/>
      <c r="M49" s="62"/>
      <c r="N49" s="62"/>
      <c r="O49" s="62"/>
      <c r="P49" s="62"/>
      <c r="Q49" s="62"/>
    </row>
    <row r="50" spans="1:17">
      <c r="A50" s="58">
        <v>40</v>
      </c>
      <c r="B50" s="59" t="s">
        <v>623</v>
      </c>
      <c r="C50" s="144" t="s">
        <v>1401</v>
      </c>
      <c r="D50" s="147"/>
      <c r="E50" s="147" t="s">
        <v>55</v>
      </c>
      <c r="F50" s="127">
        <v>1</v>
      </c>
      <c r="G50" s="62"/>
      <c r="H50" s="62"/>
      <c r="I50" s="62"/>
      <c r="J50" s="62"/>
      <c r="K50" s="62"/>
      <c r="L50" s="87"/>
      <c r="M50" s="62"/>
      <c r="N50" s="62"/>
      <c r="O50" s="62"/>
      <c r="P50" s="62"/>
      <c r="Q50" s="62"/>
    </row>
    <row r="51" spans="1:17">
      <c r="A51" s="58">
        <v>41</v>
      </c>
      <c r="B51" s="59" t="s">
        <v>623</v>
      </c>
      <c r="C51" s="60" t="s">
        <v>1355</v>
      </c>
      <c r="D51" s="59"/>
      <c r="E51" s="61" t="s">
        <v>55</v>
      </c>
      <c r="F51" s="127">
        <v>6</v>
      </c>
      <c r="G51" s="62"/>
      <c r="H51" s="62"/>
      <c r="I51" s="62"/>
      <c r="J51" s="62"/>
      <c r="K51" s="62"/>
      <c r="L51" s="62"/>
      <c r="M51" s="62"/>
      <c r="N51" s="62"/>
      <c r="O51" s="62"/>
      <c r="P51" s="62"/>
      <c r="Q51" s="62"/>
    </row>
    <row r="52" spans="1:17">
      <c r="A52" s="58">
        <v>42</v>
      </c>
      <c r="B52" s="59" t="s">
        <v>623</v>
      </c>
      <c r="C52" s="60" t="s">
        <v>1356</v>
      </c>
      <c r="D52" s="59"/>
      <c r="E52" s="61" t="s">
        <v>55</v>
      </c>
      <c r="F52" s="127">
        <v>14</v>
      </c>
      <c r="G52" s="62"/>
      <c r="H52" s="62"/>
      <c r="I52" s="62"/>
      <c r="J52" s="62"/>
      <c r="K52" s="62"/>
      <c r="L52" s="62"/>
      <c r="M52" s="62"/>
      <c r="N52" s="62"/>
      <c r="O52" s="62"/>
      <c r="P52" s="62"/>
      <c r="Q52" s="62"/>
    </row>
    <row r="53" spans="1:17">
      <c r="A53" s="58">
        <v>43</v>
      </c>
      <c r="B53" s="59" t="s">
        <v>623</v>
      </c>
      <c r="C53" s="60" t="s">
        <v>1357</v>
      </c>
      <c r="D53" s="59"/>
      <c r="E53" s="61" t="s">
        <v>55</v>
      </c>
      <c r="F53" s="127">
        <v>58</v>
      </c>
      <c r="G53" s="62"/>
      <c r="H53" s="62"/>
      <c r="I53" s="62"/>
      <c r="J53" s="62"/>
      <c r="K53" s="62"/>
      <c r="L53" s="62"/>
      <c r="M53" s="62"/>
      <c r="N53" s="62"/>
      <c r="O53" s="62"/>
      <c r="P53" s="62"/>
      <c r="Q53" s="62"/>
    </row>
    <row r="54" spans="1:17">
      <c r="A54" s="58">
        <v>44</v>
      </c>
      <c r="B54" s="59" t="s">
        <v>623</v>
      </c>
      <c r="C54" s="60" t="s">
        <v>1358</v>
      </c>
      <c r="D54" s="59"/>
      <c r="E54" s="61" t="s">
        <v>59</v>
      </c>
      <c r="F54" s="62">
        <v>1</v>
      </c>
      <c r="G54" s="62"/>
      <c r="H54" s="62"/>
      <c r="I54" s="62"/>
      <c r="J54" s="62"/>
      <c r="K54" s="62"/>
      <c r="L54" s="62"/>
      <c r="M54" s="62"/>
      <c r="N54" s="62"/>
      <c r="O54" s="62"/>
      <c r="P54" s="62"/>
      <c r="Q54" s="62"/>
    </row>
    <row r="55" spans="1:17" ht="25.5">
      <c r="A55" s="58">
        <v>45</v>
      </c>
      <c r="B55" s="59" t="s">
        <v>623</v>
      </c>
      <c r="C55" s="92" t="s">
        <v>2340</v>
      </c>
      <c r="D55" s="59"/>
      <c r="E55" s="61" t="s">
        <v>59</v>
      </c>
      <c r="F55" s="62">
        <v>1</v>
      </c>
      <c r="G55" s="62"/>
      <c r="H55" s="62"/>
      <c r="I55" s="62"/>
      <c r="J55" s="62"/>
      <c r="K55" s="62"/>
      <c r="L55" s="62"/>
      <c r="M55" s="62"/>
      <c r="N55" s="62"/>
      <c r="O55" s="62"/>
      <c r="P55" s="62"/>
      <c r="Q55" s="62"/>
    </row>
    <row r="56" spans="1:17">
      <c r="A56" s="58">
        <v>46</v>
      </c>
      <c r="B56" s="59" t="s">
        <v>623</v>
      </c>
      <c r="C56" s="60" t="s">
        <v>1359</v>
      </c>
      <c r="D56" s="59"/>
      <c r="E56" s="61" t="s">
        <v>59</v>
      </c>
      <c r="F56" s="62">
        <v>1</v>
      </c>
      <c r="G56" s="62"/>
      <c r="H56" s="62"/>
      <c r="I56" s="62"/>
      <c r="J56" s="62"/>
      <c r="K56" s="62"/>
      <c r="L56" s="62"/>
      <c r="M56" s="62"/>
      <c r="N56" s="62"/>
      <c r="O56" s="62"/>
      <c r="P56" s="62"/>
      <c r="Q56" s="62"/>
    </row>
    <row r="57" spans="1:17" ht="25.5">
      <c r="A57" s="58">
        <v>47</v>
      </c>
      <c r="B57" s="59" t="s">
        <v>623</v>
      </c>
      <c r="C57" s="60" t="s">
        <v>1360</v>
      </c>
      <c r="D57" s="59"/>
      <c r="E57" s="61" t="s">
        <v>55</v>
      </c>
      <c r="F57" s="62">
        <v>1</v>
      </c>
      <c r="G57" s="62"/>
      <c r="H57" s="62"/>
      <c r="I57" s="62"/>
      <c r="J57" s="62"/>
      <c r="K57" s="62"/>
      <c r="L57" s="62"/>
      <c r="M57" s="62"/>
      <c r="N57" s="62"/>
      <c r="O57" s="62"/>
      <c r="P57" s="62"/>
      <c r="Q57" s="62"/>
    </row>
    <row r="58" spans="1:17" ht="25.5">
      <c r="A58" s="58">
        <v>48</v>
      </c>
      <c r="B58" s="59" t="s">
        <v>623</v>
      </c>
      <c r="C58" s="60" t="s">
        <v>1361</v>
      </c>
      <c r="D58" s="59"/>
      <c r="E58" s="61" t="s">
        <v>55</v>
      </c>
      <c r="F58" s="62">
        <v>1</v>
      </c>
      <c r="G58" s="62"/>
      <c r="H58" s="62"/>
      <c r="I58" s="62"/>
      <c r="J58" s="62"/>
      <c r="K58" s="62"/>
      <c r="L58" s="62"/>
      <c r="M58" s="62"/>
      <c r="N58" s="62"/>
      <c r="O58" s="62"/>
      <c r="P58" s="62"/>
      <c r="Q58" s="62"/>
    </row>
    <row r="59" spans="1:17" ht="25.5">
      <c r="A59" s="58">
        <v>49</v>
      </c>
      <c r="B59" s="59" t="s">
        <v>623</v>
      </c>
      <c r="C59" s="60" t="s">
        <v>1362</v>
      </c>
      <c r="D59" s="59"/>
      <c r="E59" s="61" t="s">
        <v>55</v>
      </c>
      <c r="F59" s="62">
        <v>34</v>
      </c>
      <c r="G59" s="62"/>
      <c r="H59" s="62"/>
      <c r="I59" s="62"/>
      <c r="J59" s="62"/>
      <c r="K59" s="62"/>
      <c r="L59" s="62"/>
      <c r="M59" s="62"/>
      <c r="N59" s="62"/>
      <c r="O59" s="62"/>
      <c r="P59" s="62"/>
      <c r="Q59" s="62"/>
    </row>
    <row r="60" spans="1:17" ht="38.25">
      <c r="A60" s="58">
        <v>50</v>
      </c>
      <c r="B60" s="59" t="s">
        <v>623</v>
      </c>
      <c r="C60" s="60" t="s">
        <v>1363</v>
      </c>
      <c r="D60" s="59"/>
      <c r="E60" s="61" t="s">
        <v>59</v>
      </c>
      <c r="F60" s="62">
        <v>1</v>
      </c>
      <c r="G60" s="62"/>
      <c r="H60" s="62"/>
      <c r="I60" s="62"/>
      <c r="J60" s="62"/>
      <c r="K60" s="62"/>
      <c r="L60" s="62"/>
      <c r="M60" s="62"/>
      <c r="N60" s="62"/>
      <c r="O60" s="62"/>
      <c r="P60" s="62"/>
      <c r="Q60" s="62"/>
    </row>
    <row r="61" spans="1:17">
      <c r="A61" s="58">
        <v>51</v>
      </c>
      <c r="B61" s="59" t="s">
        <v>623</v>
      </c>
      <c r="C61" s="60" t="s">
        <v>1364</v>
      </c>
      <c r="D61" s="59"/>
      <c r="E61" s="61" t="s">
        <v>59</v>
      </c>
      <c r="F61" s="62">
        <v>1</v>
      </c>
      <c r="G61" s="62"/>
      <c r="H61" s="62"/>
      <c r="I61" s="62"/>
      <c r="J61" s="62"/>
      <c r="K61" s="62"/>
      <c r="L61" s="62"/>
      <c r="M61" s="62"/>
      <c r="N61" s="62"/>
      <c r="O61" s="62"/>
      <c r="P61" s="62"/>
      <c r="Q61" s="62"/>
    </row>
    <row r="62" spans="1:17" ht="25.5">
      <c r="A62" s="58">
        <v>52</v>
      </c>
      <c r="B62" s="59" t="s">
        <v>623</v>
      </c>
      <c r="C62" s="60" t="s">
        <v>1365</v>
      </c>
      <c r="D62" s="59"/>
      <c r="E62" s="61" t="s">
        <v>59</v>
      </c>
      <c r="F62" s="62">
        <v>1</v>
      </c>
      <c r="G62" s="62"/>
      <c r="H62" s="62"/>
      <c r="I62" s="62"/>
      <c r="J62" s="62"/>
      <c r="K62" s="62"/>
      <c r="L62" s="62"/>
      <c r="M62" s="62"/>
      <c r="N62" s="62"/>
      <c r="O62" s="62"/>
      <c r="P62" s="62"/>
      <c r="Q62" s="62"/>
    </row>
    <row r="63" spans="1:17" ht="25.5">
      <c r="A63" s="58">
        <v>53</v>
      </c>
      <c r="B63" s="59" t="s">
        <v>623</v>
      </c>
      <c r="C63" s="60" t="s">
        <v>1366</v>
      </c>
      <c r="D63" s="59"/>
      <c r="E63" s="61" t="s">
        <v>59</v>
      </c>
      <c r="F63" s="62">
        <v>1</v>
      </c>
      <c r="G63" s="62"/>
      <c r="H63" s="62"/>
      <c r="I63" s="62"/>
      <c r="J63" s="62"/>
      <c r="K63" s="62"/>
      <c r="L63" s="62"/>
      <c r="M63" s="62"/>
      <c r="N63" s="62"/>
      <c r="O63" s="62"/>
      <c r="P63" s="62"/>
      <c r="Q63" s="62"/>
    </row>
    <row r="64" spans="1:17">
      <c r="A64" s="58" t="s">
        <v>28</v>
      </c>
      <c r="B64" s="59"/>
      <c r="C64" s="72" t="s">
        <v>1367</v>
      </c>
      <c r="D64" s="59"/>
      <c r="E64" s="61"/>
      <c r="F64" s="62">
        <v>0</v>
      </c>
      <c r="G64" s="62"/>
      <c r="H64" s="62"/>
      <c r="I64" s="62"/>
      <c r="J64" s="62"/>
      <c r="K64" s="62"/>
      <c r="L64" s="62"/>
      <c r="M64" s="62"/>
      <c r="N64" s="62"/>
      <c r="O64" s="62"/>
      <c r="P64" s="62"/>
      <c r="Q64" s="62"/>
    </row>
    <row r="65" spans="1:17" ht="89.25">
      <c r="A65" s="58">
        <v>54</v>
      </c>
      <c r="B65" s="59" t="s">
        <v>623</v>
      </c>
      <c r="C65" s="144" t="s">
        <v>2687</v>
      </c>
      <c r="D65" s="59"/>
      <c r="E65" s="61" t="s">
        <v>59</v>
      </c>
      <c r="F65" s="62">
        <v>2</v>
      </c>
      <c r="G65" s="62"/>
      <c r="H65" s="62"/>
      <c r="I65" s="62"/>
      <c r="J65" s="62"/>
      <c r="K65" s="62"/>
      <c r="L65" s="62"/>
      <c r="M65" s="62"/>
      <c r="N65" s="62"/>
      <c r="O65" s="62"/>
      <c r="P65" s="62"/>
      <c r="Q65" s="62"/>
    </row>
    <row r="66" spans="1:17" ht="25.5">
      <c r="A66" s="58">
        <v>55</v>
      </c>
      <c r="B66" s="59" t="s">
        <v>623</v>
      </c>
      <c r="C66" s="60" t="s">
        <v>1368</v>
      </c>
      <c r="D66" s="59"/>
      <c r="E66" s="61" t="s">
        <v>56</v>
      </c>
      <c r="F66" s="62">
        <v>1</v>
      </c>
      <c r="G66" s="62"/>
      <c r="H66" s="62"/>
      <c r="I66" s="62"/>
      <c r="J66" s="62"/>
      <c r="K66" s="62"/>
      <c r="L66" s="62"/>
      <c r="M66" s="62"/>
      <c r="N66" s="62"/>
      <c r="O66" s="62"/>
      <c r="P66" s="62"/>
      <c r="Q66" s="62"/>
    </row>
    <row r="67" spans="1:17" ht="25.5">
      <c r="A67" s="58">
        <v>56</v>
      </c>
      <c r="B67" s="59" t="s">
        <v>623</v>
      </c>
      <c r="C67" s="60" t="s">
        <v>2688</v>
      </c>
      <c r="D67" s="59"/>
      <c r="E67" s="61" t="s">
        <v>55</v>
      </c>
      <c r="F67" s="62">
        <v>3</v>
      </c>
      <c r="G67" s="62"/>
      <c r="H67" s="62"/>
      <c r="I67" s="62"/>
      <c r="J67" s="62"/>
      <c r="K67" s="62"/>
      <c r="L67" s="62"/>
      <c r="M67" s="62"/>
      <c r="N67" s="62"/>
      <c r="O67" s="62"/>
      <c r="P67" s="62"/>
      <c r="Q67" s="62"/>
    </row>
    <row r="68" spans="1:17" ht="25.5">
      <c r="A68" s="58">
        <v>57</v>
      </c>
      <c r="B68" s="59" t="s">
        <v>623</v>
      </c>
      <c r="C68" s="60" t="s">
        <v>2689</v>
      </c>
      <c r="D68" s="59"/>
      <c r="E68" s="61" t="s">
        <v>55</v>
      </c>
      <c r="F68" s="62">
        <v>11</v>
      </c>
      <c r="G68" s="62"/>
      <c r="H68" s="62"/>
      <c r="I68" s="62"/>
      <c r="J68" s="62"/>
      <c r="K68" s="62"/>
      <c r="L68" s="62"/>
      <c r="M68" s="62"/>
      <c r="N68" s="62"/>
      <c r="O68" s="62"/>
      <c r="P68" s="62"/>
      <c r="Q68" s="62"/>
    </row>
    <row r="69" spans="1:17" ht="25.5">
      <c r="A69" s="58">
        <v>58</v>
      </c>
      <c r="B69" s="59" t="s">
        <v>623</v>
      </c>
      <c r="C69" s="60" t="s">
        <v>2690</v>
      </c>
      <c r="D69" s="59"/>
      <c r="E69" s="61" t="s">
        <v>55</v>
      </c>
      <c r="F69" s="127">
        <v>131</v>
      </c>
      <c r="G69" s="62"/>
      <c r="H69" s="62"/>
      <c r="I69" s="62"/>
      <c r="J69" s="62"/>
      <c r="K69" s="62"/>
      <c r="L69" s="62"/>
      <c r="M69" s="62"/>
      <c r="N69" s="62"/>
      <c r="O69" s="62"/>
      <c r="P69" s="62"/>
      <c r="Q69" s="62"/>
    </row>
    <row r="70" spans="1:17" ht="25.5">
      <c r="A70" s="58">
        <v>59</v>
      </c>
      <c r="B70" s="59" t="s">
        <v>623</v>
      </c>
      <c r="C70" s="60" t="s">
        <v>2691</v>
      </c>
      <c r="D70" s="59"/>
      <c r="E70" s="61" t="s">
        <v>55</v>
      </c>
      <c r="F70" s="127">
        <v>330</v>
      </c>
      <c r="G70" s="62"/>
      <c r="H70" s="62"/>
      <c r="I70" s="62"/>
      <c r="J70" s="62"/>
      <c r="K70" s="62"/>
      <c r="L70" s="62"/>
      <c r="M70" s="62"/>
      <c r="N70" s="62"/>
      <c r="O70" s="62"/>
      <c r="P70" s="62"/>
      <c r="Q70" s="62"/>
    </row>
    <row r="71" spans="1:17" ht="25.5">
      <c r="A71" s="58">
        <v>60</v>
      </c>
      <c r="B71" s="59" t="s">
        <v>623</v>
      </c>
      <c r="C71" s="60" t="s">
        <v>2692</v>
      </c>
      <c r="D71" s="59"/>
      <c r="E71" s="61" t="s">
        <v>55</v>
      </c>
      <c r="F71" s="127">
        <v>63</v>
      </c>
      <c r="G71" s="62"/>
      <c r="H71" s="62"/>
      <c r="I71" s="62"/>
      <c r="J71" s="62"/>
      <c r="K71" s="62"/>
      <c r="L71" s="62"/>
      <c r="M71" s="62"/>
      <c r="N71" s="62"/>
      <c r="O71" s="62"/>
      <c r="P71" s="62"/>
      <c r="Q71" s="62"/>
    </row>
    <row r="72" spans="1:17" ht="25.5">
      <c r="A72" s="58">
        <v>61</v>
      </c>
      <c r="B72" s="59" t="s">
        <v>623</v>
      </c>
      <c r="C72" s="60" t="s">
        <v>2693</v>
      </c>
      <c r="D72" s="59"/>
      <c r="E72" s="61" t="s">
        <v>55</v>
      </c>
      <c r="F72" s="127">
        <v>36</v>
      </c>
      <c r="G72" s="62"/>
      <c r="H72" s="62"/>
      <c r="I72" s="62"/>
      <c r="J72" s="62"/>
      <c r="K72" s="62"/>
      <c r="L72" s="62"/>
      <c r="M72" s="62"/>
      <c r="N72" s="62"/>
      <c r="O72" s="62"/>
      <c r="P72" s="62"/>
      <c r="Q72" s="62"/>
    </row>
    <row r="73" spans="1:17" ht="25.5">
      <c r="A73" s="58">
        <v>62</v>
      </c>
      <c r="B73" s="59" t="s">
        <v>623</v>
      </c>
      <c r="C73" s="60" t="s">
        <v>2694</v>
      </c>
      <c r="D73" s="59"/>
      <c r="E73" s="61" t="s">
        <v>55</v>
      </c>
      <c r="F73" s="62">
        <v>137</v>
      </c>
      <c r="G73" s="62"/>
      <c r="H73" s="62"/>
      <c r="I73" s="62"/>
      <c r="J73" s="62"/>
      <c r="K73" s="62"/>
      <c r="L73" s="62"/>
      <c r="M73" s="62"/>
      <c r="N73" s="62"/>
      <c r="O73" s="62"/>
      <c r="P73" s="62"/>
      <c r="Q73" s="62"/>
    </row>
    <row r="74" spans="1:17" ht="25.5">
      <c r="A74" s="58">
        <v>63</v>
      </c>
      <c r="B74" s="59" t="s">
        <v>623</v>
      </c>
      <c r="C74" s="60" t="s">
        <v>2695</v>
      </c>
      <c r="D74" s="59"/>
      <c r="E74" s="61" t="s">
        <v>55</v>
      </c>
      <c r="F74" s="127">
        <v>23</v>
      </c>
      <c r="G74" s="62"/>
      <c r="H74" s="62"/>
      <c r="I74" s="62"/>
      <c r="J74" s="62"/>
      <c r="K74" s="62"/>
      <c r="L74" s="62"/>
      <c r="M74" s="62"/>
      <c r="N74" s="62"/>
      <c r="O74" s="62"/>
      <c r="P74" s="62"/>
      <c r="Q74" s="62"/>
    </row>
    <row r="75" spans="1:17" ht="25.5">
      <c r="A75" s="58">
        <v>64</v>
      </c>
      <c r="B75" s="59" t="s">
        <v>623</v>
      </c>
      <c r="C75" s="60" t="s">
        <v>2696</v>
      </c>
      <c r="D75" s="59"/>
      <c r="E75" s="61" t="s">
        <v>55</v>
      </c>
      <c r="F75" s="127">
        <v>119</v>
      </c>
      <c r="G75" s="62"/>
      <c r="H75" s="62"/>
      <c r="I75" s="62"/>
      <c r="J75" s="62"/>
      <c r="K75" s="62"/>
      <c r="L75" s="62"/>
      <c r="M75" s="62"/>
      <c r="N75" s="62"/>
      <c r="O75" s="62"/>
      <c r="P75" s="62"/>
      <c r="Q75" s="62"/>
    </row>
    <row r="76" spans="1:17" ht="25.5">
      <c r="A76" s="58">
        <v>65</v>
      </c>
      <c r="B76" s="59" t="s">
        <v>623</v>
      </c>
      <c r="C76" s="60" t="s">
        <v>2697</v>
      </c>
      <c r="D76" s="59"/>
      <c r="E76" s="61" t="s">
        <v>55</v>
      </c>
      <c r="F76" s="127">
        <v>2</v>
      </c>
      <c r="G76" s="62"/>
      <c r="H76" s="62"/>
      <c r="I76" s="62"/>
      <c r="J76" s="62"/>
      <c r="K76" s="62"/>
      <c r="L76" s="62"/>
      <c r="M76" s="62"/>
      <c r="N76" s="62"/>
      <c r="O76" s="62"/>
      <c r="P76" s="62"/>
      <c r="Q76" s="62"/>
    </row>
    <row r="77" spans="1:17" ht="25.5">
      <c r="A77" s="58">
        <v>66</v>
      </c>
      <c r="B77" s="59" t="s">
        <v>623</v>
      </c>
      <c r="C77" s="60" t="s">
        <v>2698</v>
      </c>
      <c r="D77" s="59"/>
      <c r="E77" s="61" t="s">
        <v>55</v>
      </c>
      <c r="F77" s="127">
        <v>23</v>
      </c>
      <c r="G77" s="62"/>
      <c r="H77" s="62"/>
      <c r="I77" s="62"/>
      <c r="J77" s="62"/>
      <c r="K77" s="62"/>
      <c r="L77" s="62"/>
      <c r="M77" s="62"/>
      <c r="N77" s="62"/>
      <c r="O77" s="62"/>
      <c r="P77" s="62"/>
      <c r="Q77" s="62"/>
    </row>
    <row r="78" spans="1:17" ht="38.25">
      <c r="A78" s="58">
        <v>67</v>
      </c>
      <c r="B78" s="59" t="s">
        <v>623</v>
      </c>
      <c r="C78" s="60" t="s">
        <v>1369</v>
      </c>
      <c r="D78" s="59"/>
      <c r="E78" s="61" t="s">
        <v>59</v>
      </c>
      <c r="F78" s="62">
        <v>2</v>
      </c>
      <c r="G78" s="62"/>
      <c r="H78" s="62"/>
      <c r="I78" s="62"/>
      <c r="J78" s="62"/>
      <c r="K78" s="62"/>
      <c r="L78" s="62"/>
      <c r="M78" s="62"/>
      <c r="N78" s="62"/>
      <c r="O78" s="62"/>
      <c r="P78" s="62"/>
      <c r="Q78" s="62"/>
    </row>
    <row r="79" spans="1:17" ht="38.25">
      <c r="A79" s="58">
        <v>68</v>
      </c>
      <c r="B79" s="59" t="s">
        <v>623</v>
      </c>
      <c r="C79" s="60" t="s">
        <v>1370</v>
      </c>
      <c r="D79" s="59"/>
      <c r="E79" s="61" t="s">
        <v>59</v>
      </c>
      <c r="F79" s="62">
        <v>8</v>
      </c>
      <c r="G79" s="62"/>
      <c r="H79" s="62"/>
      <c r="I79" s="62"/>
      <c r="J79" s="62"/>
      <c r="K79" s="62"/>
      <c r="L79" s="62"/>
      <c r="M79" s="62"/>
      <c r="N79" s="62"/>
      <c r="O79" s="62"/>
      <c r="P79" s="62"/>
      <c r="Q79" s="62"/>
    </row>
    <row r="80" spans="1:17" ht="38.25">
      <c r="A80" s="58">
        <v>69</v>
      </c>
      <c r="B80" s="59" t="s">
        <v>623</v>
      </c>
      <c r="C80" s="60" t="s">
        <v>1371</v>
      </c>
      <c r="D80" s="59"/>
      <c r="E80" s="61" t="s">
        <v>59</v>
      </c>
      <c r="F80" s="62">
        <v>8</v>
      </c>
      <c r="G80" s="62"/>
      <c r="H80" s="62"/>
      <c r="I80" s="62"/>
      <c r="J80" s="62"/>
      <c r="K80" s="62"/>
      <c r="L80" s="62"/>
      <c r="M80" s="62"/>
      <c r="N80" s="62"/>
      <c r="O80" s="62"/>
      <c r="P80" s="62"/>
      <c r="Q80" s="62"/>
    </row>
    <row r="81" spans="1:17" ht="38.25">
      <c r="A81" s="58">
        <v>70</v>
      </c>
      <c r="B81" s="59" t="s">
        <v>623</v>
      </c>
      <c r="C81" s="144" t="s">
        <v>2699</v>
      </c>
      <c r="D81" s="59"/>
      <c r="E81" s="61" t="s">
        <v>57</v>
      </c>
      <c r="F81" s="62">
        <v>1</v>
      </c>
      <c r="G81" s="62"/>
      <c r="H81" s="62"/>
      <c r="I81" s="62"/>
      <c r="J81" s="62"/>
      <c r="K81" s="62"/>
      <c r="L81" s="62"/>
      <c r="M81" s="62"/>
      <c r="N81" s="62"/>
      <c r="O81" s="62"/>
      <c r="P81" s="62"/>
      <c r="Q81" s="62"/>
    </row>
    <row r="82" spans="1:17" ht="38.25">
      <c r="A82" s="58">
        <v>71</v>
      </c>
      <c r="B82" s="59" t="s">
        <v>623</v>
      </c>
      <c r="C82" s="144" t="s">
        <v>2700</v>
      </c>
      <c r="D82" s="59"/>
      <c r="E82" s="61" t="s">
        <v>57</v>
      </c>
      <c r="F82" s="62">
        <v>1</v>
      </c>
      <c r="G82" s="62"/>
      <c r="H82" s="62"/>
      <c r="I82" s="62"/>
      <c r="J82" s="62"/>
      <c r="K82" s="62"/>
      <c r="L82" s="62"/>
      <c r="M82" s="62"/>
      <c r="N82" s="62"/>
      <c r="O82" s="62"/>
      <c r="P82" s="62"/>
      <c r="Q82" s="62"/>
    </row>
    <row r="83" spans="1:17">
      <c r="A83" s="58">
        <v>72</v>
      </c>
      <c r="B83" s="59" t="s">
        <v>623</v>
      </c>
      <c r="C83" s="60" t="s">
        <v>1372</v>
      </c>
      <c r="D83" s="59"/>
      <c r="E83" s="61" t="s">
        <v>57</v>
      </c>
      <c r="F83" s="62">
        <v>2</v>
      </c>
      <c r="G83" s="62"/>
      <c r="H83" s="62"/>
      <c r="I83" s="62"/>
      <c r="J83" s="62"/>
      <c r="K83" s="62"/>
      <c r="L83" s="62"/>
      <c r="M83" s="62"/>
      <c r="N83" s="62"/>
      <c r="O83" s="62"/>
      <c r="P83" s="62"/>
      <c r="Q83" s="62"/>
    </row>
    <row r="84" spans="1:17">
      <c r="A84" s="58">
        <v>73</v>
      </c>
      <c r="B84" s="59" t="s">
        <v>623</v>
      </c>
      <c r="C84" s="60" t="s">
        <v>1373</v>
      </c>
      <c r="D84" s="59"/>
      <c r="E84" s="61" t="s">
        <v>57</v>
      </c>
      <c r="F84" s="62">
        <v>1</v>
      </c>
      <c r="G84" s="62"/>
      <c r="H84" s="62"/>
      <c r="I84" s="62"/>
      <c r="J84" s="62"/>
      <c r="K84" s="62"/>
      <c r="L84" s="62"/>
      <c r="M84" s="62"/>
      <c r="N84" s="62"/>
      <c r="O84" s="62"/>
      <c r="P84" s="62"/>
      <c r="Q84" s="62"/>
    </row>
    <row r="85" spans="1:17">
      <c r="A85" s="58">
        <v>74</v>
      </c>
      <c r="B85" s="59" t="s">
        <v>623</v>
      </c>
      <c r="C85" s="60" t="s">
        <v>1374</v>
      </c>
      <c r="D85" s="59"/>
      <c r="E85" s="61" t="s">
        <v>57</v>
      </c>
      <c r="F85" s="127">
        <v>2</v>
      </c>
      <c r="G85" s="62"/>
      <c r="H85" s="62"/>
      <c r="I85" s="62"/>
      <c r="J85" s="62"/>
      <c r="K85" s="62"/>
      <c r="L85" s="62"/>
      <c r="M85" s="62"/>
      <c r="N85" s="62"/>
      <c r="O85" s="62"/>
      <c r="P85" s="62"/>
      <c r="Q85" s="62"/>
    </row>
    <row r="86" spans="1:17">
      <c r="A86" s="58">
        <v>75</v>
      </c>
      <c r="B86" s="59" t="s">
        <v>623</v>
      </c>
      <c r="C86" s="60" t="s">
        <v>1375</v>
      </c>
      <c r="D86" s="59"/>
      <c r="E86" s="61" t="s">
        <v>57</v>
      </c>
      <c r="F86" s="62">
        <v>1</v>
      </c>
      <c r="G86" s="62"/>
      <c r="H86" s="62"/>
      <c r="I86" s="62"/>
      <c r="J86" s="62"/>
      <c r="K86" s="62"/>
      <c r="L86" s="62"/>
      <c r="M86" s="62"/>
      <c r="N86" s="62"/>
      <c r="O86" s="62"/>
      <c r="P86" s="62"/>
      <c r="Q86" s="62"/>
    </row>
    <row r="87" spans="1:17" ht="38.25">
      <c r="A87" s="58">
        <v>76</v>
      </c>
      <c r="B87" s="59" t="s">
        <v>623</v>
      </c>
      <c r="C87" s="60" t="s">
        <v>1376</v>
      </c>
      <c r="D87" s="59"/>
      <c r="E87" s="61" t="s">
        <v>59</v>
      </c>
      <c r="F87" s="127">
        <v>8</v>
      </c>
      <c r="G87" s="62"/>
      <c r="H87" s="62"/>
      <c r="I87" s="62"/>
      <c r="J87" s="62"/>
      <c r="K87" s="62"/>
      <c r="L87" s="62"/>
      <c r="M87" s="62"/>
      <c r="N87" s="62"/>
      <c r="O87" s="62"/>
      <c r="P87" s="62"/>
      <c r="Q87" s="62"/>
    </row>
    <row r="88" spans="1:17" ht="38.25">
      <c r="A88" s="58">
        <v>77</v>
      </c>
      <c r="B88" s="59" t="s">
        <v>623</v>
      </c>
      <c r="C88" s="60" t="s">
        <v>1377</v>
      </c>
      <c r="D88" s="59"/>
      <c r="E88" s="61" t="s">
        <v>59</v>
      </c>
      <c r="F88" s="62">
        <v>1</v>
      </c>
      <c r="G88" s="62"/>
      <c r="H88" s="62"/>
      <c r="I88" s="62"/>
      <c r="J88" s="62"/>
      <c r="K88" s="62"/>
      <c r="L88" s="62"/>
      <c r="M88" s="62"/>
      <c r="N88" s="62"/>
      <c r="O88" s="62"/>
      <c r="P88" s="62"/>
      <c r="Q88" s="62"/>
    </row>
    <row r="89" spans="1:17" ht="38.25">
      <c r="A89" s="58">
        <v>78</v>
      </c>
      <c r="B89" s="59" t="s">
        <v>623</v>
      </c>
      <c r="C89" s="60" t="s">
        <v>1378</v>
      </c>
      <c r="D89" s="59"/>
      <c r="E89" s="61" t="s">
        <v>59</v>
      </c>
      <c r="F89" s="62">
        <v>2</v>
      </c>
      <c r="G89" s="62"/>
      <c r="H89" s="62"/>
      <c r="I89" s="62"/>
      <c r="J89" s="62"/>
      <c r="K89" s="62"/>
      <c r="L89" s="62"/>
      <c r="M89" s="62"/>
      <c r="N89" s="62"/>
      <c r="O89" s="62"/>
      <c r="P89" s="62"/>
      <c r="Q89" s="62"/>
    </row>
    <row r="90" spans="1:17" ht="38.25">
      <c r="A90" s="58">
        <v>79</v>
      </c>
      <c r="B90" s="59" t="s">
        <v>623</v>
      </c>
      <c r="C90" s="60" t="s">
        <v>1379</v>
      </c>
      <c r="D90" s="59"/>
      <c r="E90" s="61" t="s">
        <v>59</v>
      </c>
      <c r="F90" s="62">
        <v>10</v>
      </c>
      <c r="G90" s="62"/>
      <c r="H90" s="62"/>
      <c r="I90" s="62"/>
      <c r="J90" s="62"/>
      <c r="K90" s="62"/>
      <c r="L90" s="62"/>
      <c r="M90" s="62"/>
      <c r="N90" s="62"/>
      <c r="O90" s="62"/>
      <c r="P90" s="62"/>
      <c r="Q90" s="62"/>
    </row>
    <row r="91" spans="1:17" ht="38.25">
      <c r="A91" s="58">
        <v>80</v>
      </c>
      <c r="B91" s="59" t="s">
        <v>623</v>
      </c>
      <c r="C91" s="60" t="s">
        <v>1380</v>
      </c>
      <c r="D91" s="59"/>
      <c r="E91" s="61" t="s">
        <v>59</v>
      </c>
      <c r="F91" s="62">
        <v>8</v>
      </c>
      <c r="G91" s="62"/>
      <c r="H91" s="62"/>
      <c r="I91" s="62"/>
      <c r="J91" s="62"/>
      <c r="K91" s="62"/>
      <c r="L91" s="62"/>
      <c r="M91" s="62"/>
      <c r="N91" s="62"/>
      <c r="O91" s="62"/>
      <c r="P91" s="62"/>
      <c r="Q91" s="62"/>
    </row>
    <row r="92" spans="1:17">
      <c r="A92" s="58">
        <v>81</v>
      </c>
      <c r="B92" s="59" t="s">
        <v>623</v>
      </c>
      <c r="C92" s="60" t="s">
        <v>1381</v>
      </c>
      <c r="D92" s="59"/>
      <c r="E92" s="61" t="s">
        <v>57</v>
      </c>
      <c r="F92" s="62">
        <v>4</v>
      </c>
      <c r="G92" s="62"/>
      <c r="H92" s="62"/>
      <c r="I92" s="62"/>
      <c r="J92" s="62"/>
      <c r="K92" s="62"/>
      <c r="L92" s="62"/>
      <c r="M92" s="62"/>
      <c r="N92" s="62"/>
      <c r="O92" s="62"/>
      <c r="P92" s="62"/>
      <c r="Q92" s="62"/>
    </row>
    <row r="93" spans="1:17">
      <c r="A93" s="58">
        <v>82</v>
      </c>
      <c r="B93" s="59" t="s">
        <v>623</v>
      </c>
      <c r="C93" s="60" t="s">
        <v>1382</v>
      </c>
      <c r="D93" s="59"/>
      <c r="E93" s="61" t="s">
        <v>57</v>
      </c>
      <c r="F93" s="62">
        <v>3</v>
      </c>
      <c r="G93" s="62"/>
      <c r="H93" s="62"/>
      <c r="I93" s="62"/>
      <c r="J93" s="62"/>
      <c r="K93" s="62"/>
      <c r="L93" s="62"/>
      <c r="M93" s="62"/>
      <c r="N93" s="62"/>
      <c r="O93" s="62"/>
      <c r="P93" s="62"/>
      <c r="Q93" s="62"/>
    </row>
    <row r="94" spans="1:17">
      <c r="A94" s="58">
        <v>83</v>
      </c>
      <c r="B94" s="59" t="s">
        <v>623</v>
      </c>
      <c r="C94" s="60" t="s">
        <v>1383</v>
      </c>
      <c r="D94" s="59"/>
      <c r="E94" s="61" t="s">
        <v>57</v>
      </c>
      <c r="F94" s="127">
        <v>21</v>
      </c>
      <c r="G94" s="62"/>
      <c r="H94" s="62"/>
      <c r="I94" s="62"/>
      <c r="J94" s="62"/>
      <c r="K94" s="62"/>
      <c r="L94" s="62"/>
      <c r="M94" s="62"/>
      <c r="N94" s="62"/>
      <c r="O94" s="62"/>
      <c r="P94" s="62"/>
      <c r="Q94" s="62"/>
    </row>
    <row r="95" spans="1:17">
      <c r="A95" s="58">
        <v>84</v>
      </c>
      <c r="B95" s="59" t="s">
        <v>623</v>
      </c>
      <c r="C95" s="60" t="s">
        <v>1384</v>
      </c>
      <c r="D95" s="59"/>
      <c r="E95" s="61" t="s">
        <v>57</v>
      </c>
      <c r="F95" s="127">
        <v>10</v>
      </c>
      <c r="G95" s="62"/>
      <c r="H95" s="62"/>
      <c r="I95" s="62"/>
      <c r="J95" s="62"/>
      <c r="K95" s="62"/>
      <c r="L95" s="62"/>
      <c r="M95" s="62"/>
      <c r="N95" s="62"/>
      <c r="O95" s="62"/>
      <c r="P95" s="62"/>
      <c r="Q95" s="62"/>
    </row>
    <row r="96" spans="1:17">
      <c r="A96" s="58">
        <v>85</v>
      </c>
      <c r="B96" s="59" t="s">
        <v>623</v>
      </c>
      <c r="C96" s="144" t="s">
        <v>2701</v>
      </c>
      <c r="D96" s="145"/>
      <c r="E96" s="147" t="s">
        <v>57</v>
      </c>
      <c r="F96" s="127">
        <v>4</v>
      </c>
      <c r="G96" s="62"/>
      <c r="H96" s="62"/>
      <c r="I96" s="62"/>
      <c r="J96" s="62"/>
      <c r="K96" s="62"/>
      <c r="L96" s="62"/>
      <c r="M96" s="62"/>
      <c r="N96" s="62"/>
      <c r="O96" s="62"/>
      <c r="P96" s="62"/>
      <c r="Q96" s="62"/>
    </row>
    <row r="97" spans="1:17">
      <c r="A97" s="58">
        <v>86</v>
      </c>
      <c r="B97" s="59" t="s">
        <v>623</v>
      </c>
      <c r="C97" s="60" t="s">
        <v>1328</v>
      </c>
      <c r="D97" s="59"/>
      <c r="E97" s="61" t="s">
        <v>57</v>
      </c>
      <c r="F97" s="127">
        <v>15</v>
      </c>
      <c r="G97" s="62"/>
      <c r="H97" s="62"/>
      <c r="I97" s="62"/>
      <c r="J97" s="62"/>
      <c r="K97" s="62"/>
      <c r="L97" s="62"/>
      <c r="M97" s="62"/>
      <c r="N97" s="62"/>
      <c r="O97" s="62"/>
      <c r="P97" s="62"/>
      <c r="Q97" s="62"/>
    </row>
    <row r="98" spans="1:17">
      <c r="A98" s="58">
        <v>87</v>
      </c>
      <c r="B98" s="59" t="s">
        <v>623</v>
      </c>
      <c r="C98" s="60" t="s">
        <v>1329</v>
      </c>
      <c r="D98" s="59"/>
      <c r="E98" s="61" t="s">
        <v>57</v>
      </c>
      <c r="F98" s="127">
        <v>5</v>
      </c>
      <c r="G98" s="62"/>
      <c r="H98" s="62"/>
      <c r="I98" s="62"/>
      <c r="J98" s="62"/>
      <c r="K98" s="62"/>
      <c r="L98" s="62"/>
      <c r="M98" s="62"/>
      <c r="N98" s="62"/>
      <c r="O98" s="62"/>
      <c r="P98" s="62"/>
      <c r="Q98" s="62"/>
    </row>
    <row r="99" spans="1:17">
      <c r="A99" s="58">
        <v>88</v>
      </c>
      <c r="B99" s="59" t="s">
        <v>623</v>
      </c>
      <c r="C99" s="60" t="s">
        <v>1331</v>
      </c>
      <c r="D99" s="59"/>
      <c r="E99" s="61" t="s">
        <v>57</v>
      </c>
      <c r="F99" s="62">
        <v>2</v>
      </c>
      <c r="G99" s="62"/>
      <c r="H99" s="62"/>
      <c r="I99" s="62"/>
      <c r="J99" s="62"/>
      <c r="K99" s="62"/>
      <c r="L99" s="62"/>
      <c r="M99" s="62"/>
      <c r="N99" s="62"/>
      <c r="O99" s="62"/>
      <c r="P99" s="62"/>
      <c r="Q99" s="62"/>
    </row>
    <row r="100" spans="1:17" ht="25.5">
      <c r="A100" s="58">
        <v>89</v>
      </c>
      <c r="B100" s="59" t="s">
        <v>623</v>
      </c>
      <c r="C100" s="60" t="s">
        <v>1385</v>
      </c>
      <c r="D100" s="59"/>
      <c r="E100" s="61" t="s">
        <v>59</v>
      </c>
      <c r="F100" s="62">
        <v>1</v>
      </c>
      <c r="G100" s="62"/>
      <c r="H100" s="62"/>
      <c r="I100" s="62"/>
      <c r="J100" s="62"/>
      <c r="K100" s="62"/>
      <c r="L100" s="62"/>
      <c r="M100" s="62"/>
      <c r="N100" s="62"/>
      <c r="O100" s="62"/>
      <c r="P100" s="62"/>
      <c r="Q100" s="62"/>
    </row>
    <row r="101" spans="1:17" ht="25.5">
      <c r="A101" s="58">
        <v>90</v>
      </c>
      <c r="B101" s="59" t="s">
        <v>623</v>
      </c>
      <c r="C101" s="60" t="s">
        <v>1386</v>
      </c>
      <c r="D101" s="59"/>
      <c r="E101" s="61" t="s">
        <v>57</v>
      </c>
      <c r="F101" s="127">
        <v>22</v>
      </c>
      <c r="G101" s="62"/>
      <c r="H101" s="62"/>
      <c r="I101" s="62"/>
      <c r="J101" s="62"/>
      <c r="K101" s="62"/>
      <c r="L101" s="62"/>
      <c r="M101" s="62"/>
      <c r="N101" s="62"/>
      <c r="O101" s="62"/>
      <c r="P101" s="62"/>
      <c r="Q101" s="62"/>
    </row>
    <row r="102" spans="1:17">
      <c r="A102" s="58">
        <v>91</v>
      </c>
      <c r="B102" s="59" t="s">
        <v>623</v>
      </c>
      <c r="C102" s="92" t="s">
        <v>1387</v>
      </c>
      <c r="D102" s="59"/>
      <c r="E102" s="61" t="s">
        <v>57</v>
      </c>
      <c r="F102" s="127">
        <v>7</v>
      </c>
      <c r="G102" s="62"/>
      <c r="H102" s="62"/>
      <c r="I102" s="62"/>
      <c r="J102" s="62"/>
      <c r="K102" s="62"/>
      <c r="L102" s="62"/>
      <c r="M102" s="62"/>
      <c r="N102" s="62"/>
      <c r="O102" s="62"/>
      <c r="P102" s="62"/>
      <c r="Q102" s="62"/>
    </row>
    <row r="103" spans="1:17">
      <c r="A103" s="58">
        <v>92</v>
      </c>
      <c r="B103" s="59" t="s">
        <v>623</v>
      </c>
      <c r="C103" s="60" t="s">
        <v>1388</v>
      </c>
      <c r="D103" s="59"/>
      <c r="E103" s="61" t="s">
        <v>57</v>
      </c>
      <c r="F103" s="62">
        <v>2</v>
      </c>
      <c r="G103" s="62"/>
      <c r="H103" s="62"/>
      <c r="I103" s="62"/>
      <c r="J103" s="62"/>
      <c r="K103" s="62"/>
      <c r="L103" s="62"/>
      <c r="M103" s="62"/>
      <c r="N103" s="62"/>
      <c r="O103" s="62"/>
      <c r="P103" s="62"/>
      <c r="Q103" s="62"/>
    </row>
    <row r="104" spans="1:17">
      <c r="A104" s="58">
        <v>93</v>
      </c>
      <c r="B104" s="59" t="s">
        <v>623</v>
      </c>
      <c r="C104" s="60" t="s">
        <v>1336</v>
      </c>
      <c r="D104" s="59"/>
      <c r="E104" s="61" t="s">
        <v>57</v>
      </c>
      <c r="F104" s="62">
        <v>1</v>
      </c>
      <c r="G104" s="62"/>
      <c r="H104" s="62"/>
      <c r="I104" s="62"/>
      <c r="J104" s="62"/>
      <c r="K104" s="62"/>
      <c r="L104" s="62"/>
      <c r="M104" s="62"/>
      <c r="N104" s="62"/>
      <c r="O104" s="62"/>
      <c r="P104" s="62"/>
      <c r="Q104" s="62"/>
    </row>
    <row r="105" spans="1:17">
      <c r="A105" s="58">
        <v>94</v>
      </c>
      <c r="B105" s="59" t="s">
        <v>623</v>
      </c>
      <c r="C105" s="60" t="s">
        <v>1338</v>
      </c>
      <c r="D105" s="59"/>
      <c r="E105" s="61" t="s">
        <v>57</v>
      </c>
      <c r="F105" s="62">
        <v>1</v>
      </c>
      <c r="G105" s="62"/>
      <c r="H105" s="62"/>
      <c r="I105" s="62"/>
      <c r="J105" s="62"/>
      <c r="K105" s="62"/>
      <c r="L105" s="62"/>
      <c r="M105" s="62"/>
      <c r="N105" s="62"/>
      <c r="O105" s="62"/>
      <c r="P105" s="62"/>
      <c r="Q105" s="62"/>
    </row>
    <row r="106" spans="1:17" ht="25.5">
      <c r="A106" s="58">
        <v>95</v>
      </c>
      <c r="B106" s="59" t="s">
        <v>623</v>
      </c>
      <c r="C106" s="60" t="s">
        <v>1348</v>
      </c>
      <c r="D106" s="59"/>
      <c r="E106" s="61" t="s">
        <v>57</v>
      </c>
      <c r="F106" s="127">
        <v>22</v>
      </c>
      <c r="G106" s="62"/>
      <c r="H106" s="62"/>
      <c r="I106" s="62"/>
      <c r="J106" s="62"/>
      <c r="K106" s="62"/>
      <c r="L106" s="62"/>
      <c r="M106" s="62"/>
      <c r="N106" s="62"/>
      <c r="O106" s="62"/>
      <c r="P106" s="62"/>
      <c r="Q106" s="62"/>
    </row>
    <row r="107" spans="1:17" ht="38.25">
      <c r="A107" s="58">
        <v>96</v>
      </c>
      <c r="B107" s="59" t="s">
        <v>623</v>
      </c>
      <c r="C107" s="144" t="s">
        <v>2702</v>
      </c>
      <c r="D107" s="59"/>
      <c r="E107" s="61" t="s">
        <v>59</v>
      </c>
      <c r="F107" s="62">
        <v>1</v>
      </c>
      <c r="G107" s="62"/>
      <c r="H107" s="62"/>
      <c r="I107" s="62"/>
      <c r="J107" s="62"/>
      <c r="K107" s="62"/>
      <c r="L107" s="62"/>
      <c r="M107" s="62"/>
      <c r="N107" s="62"/>
      <c r="O107" s="62"/>
      <c r="P107" s="62"/>
      <c r="Q107" s="62"/>
    </row>
    <row r="108" spans="1:17">
      <c r="A108" s="58">
        <v>97</v>
      </c>
      <c r="B108" s="59" t="s">
        <v>623</v>
      </c>
      <c r="C108" s="144" t="s">
        <v>2703</v>
      </c>
      <c r="D108" s="59"/>
      <c r="E108" s="61" t="s">
        <v>59</v>
      </c>
      <c r="F108" s="62">
        <v>1</v>
      </c>
      <c r="G108" s="62"/>
      <c r="H108" s="62"/>
      <c r="I108" s="62"/>
      <c r="J108" s="62"/>
      <c r="K108" s="62"/>
      <c r="L108" s="62"/>
      <c r="M108" s="62"/>
      <c r="N108" s="62"/>
      <c r="O108" s="62"/>
      <c r="P108" s="62"/>
      <c r="Q108" s="62"/>
    </row>
    <row r="109" spans="1:17" ht="25.5">
      <c r="A109" s="58">
        <v>98</v>
      </c>
      <c r="B109" s="59" t="s">
        <v>623</v>
      </c>
      <c r="C109" s="60" t="s">
        <v>1389</v>
      </c>
      <c r="D109" s="59"/>
      <c r="E109" s="61" t="s">
        <v>59</v>
      </c>
      <c r="F109" s="62">
        <v>1</v>
      </c>
      <c r="G109" s="62"/>
      <c r="H109" s="62"/>
      <c r="I109" s="62"/>
      <c r="J109" s="62"/>
      <c r="K109" s="62"/>
      <c r="L109" s="62"/>
      <c r="M109" s="62"/>
      <c r="N109" s="62"/>
      <c r="O109" s="62"/>
      <c r="P109" s="62"/>
      <c r="Q109" s="62"/>
    </row>
    <row r="110" spans="1:17">
      <c r="A110" s="58">
        <v>99</v>
      </c>
      <c r="B110" s="59" t="s">
        <v>623</v>
      </c>
      <c r="C110" s="60" t="s">
        <v>1390</v>
      </c>
      <c r="D110" s="59"/>
      <c r="E110" s="61" t="s">
        <v>57</v>
      </c>
      <c r="F110" s="127">
        <v>2</v>
      </c>
      <c r="G110" s="62"/>
      <c r="H110" s="62"/>
      <c r="I110" s="62"/>
      <c r="J110" s="62"/>
      <c r="K110" s="62"/>
      <c r="L110" s="62"/>
      <c r="M110" s="62"/>
      <c r="N110" s="62"/>
      <c r="O110" s="62"/>
      <c r="P110" s="62"/>
      <c r="Q110" s="62"/>
    </row>
    <row r="111" spans="1:17">
      <c r="A111" s="58">
        <v>100</v>
      </c>
      <c r="B111" s="59" t="s">
        <v>623</v>
      </c>
      <c r="C111" s="144" t="s">
        <v>2704</v>
      </c>
      <c r="D111" s="82"/>
      <c r="E111" s="145" t="s">
        <v>57</v>
      </c>
      <c r="F111" s="146">
        <v>14</v>
      </c>
      <c r="G111" s="62"/>
      <c r="H111" s="62"/>
      <c r="I111" s="62"/>
      <c r="J111" s="62"/>
      <c r="K111" s="62"/>
      <c r="L111" s="87"/>
      <c r="M111" s="62"/>
      <c r="N111" s="62"/>
      <c r="O111" s="62"/>
      <c r="P111" s="62"/>
      <c r="Q111" s="62"/>
    </row>
    <row r="112" spans="1:17">
      <c r="A112" s="58">
        <v>101</v>
      </c>
      <c r="B112" s="59" t="s">
        <v>623</v>
      </c>
      <c r="C112" s="60" t="s">
        <v>1391</v>
      </c>
      <c r="D112" s="59"/>
      <c r="E112" s="61" t="s">
        <v>57</v>
      </c>
      <c r="F112" s="62">
        <v>2</v>
      </c>
      <c r="G112" s="62"/>
      <c r="H112" s="62"/>
      <c r="I112" s="62"/>
      <c r="J112" s="62"/>
      <c r="K112" s="62"/>
      <c r="L112" s="62"/>
      <c r="M112" s="62"/>
      <c r="N112" s="62"/>
      <c r="O112" s="62"/>
      <c r="P112" s="62"/>
      <c r="Q112" s="62"/>
    </row>
    <row r="113" spans="1:17">
      <c r="A113" s="58">
        <v>102</v>
      </c>
      <c r="B113" s="59" t="s">
        <v>623</v>
      </c>
      <c r="C113" s="60" t="s">
        <v>1344</v>
      </c>
      <c r="D113" s="59"/>
      <c r="E113" s="61" t="s">
        <v>57</v>
      </c>
      <c r="F113" s="62">
        <v>4</v>
      </c>
      <c r="G113" s="62"/>
      <c r="H113" s="62"/>
      <c r="I113" s="62"/>
      <c r="J113" s="62"/>
      <c r="K113" s="62"/>
      <c r="L113" s="62"/>
      <c r="M113" s="62"/>
      <c r="N113" s="62"/>
      <c r="O113" s="62"/>
      <c r="P113" s="62"/>
      <c r="Q113" s="62"/>
    </row>
    <row r="114" spans="1:17" ht="25.5">
      <c r="A114" s="58">
        <v>103</v>
      </c>
      <c r="B114" s="59" t="s">
        <v>623</v>
      </c>
      <c r="C114" s="60" t="s">
        <v>1392</v>
      </c>
      <c r="D114" s="59"/>
      <c r="E114" s="61" t="s">
        <v>59</v>
      </c>
      <c r="F114" s="62">
        <v>1</v>
      </c>
      <c r="G114" s="62"/>
      <c r="H114" s="62"/>
      <c r="I114" s="62"/>
      <c r="J114" s="62"/>
      <c r="K114" s="62"/>
      <c r="L114" s="62"/>
      <c r="M114" s="62"/>
      <c r="N114" s="62"/>
      <c r="O114" s="62"/>
      <c r="P114" s="62"/>
      <c r="Q114" s="62"/>
    </row>
    <row r="115" spans="1:17">
      <c r="A115" s="58">
        <v>104</v>
      </c>
      <c r="B115" s="59" t="s">
        <v>623</v>
      </c>
      <c r="C115" s="60" t="s">
        <v>1393</v>
      </c>
      <c r="D115" s="59"/>
      <c r="E115" s="61" t="s">
        <v>57</v>
      </c>
      <c r="F115" s="127">
        <v>1</v>
      </c>
      <c r="G115" s="62"/>
      <c r="H115" s="62"/>
      <c r="I115" s="62"/>
      <c r="J115" s="62"/>
      <c r="K115" s="62"/>
      <c r="L115" s="62"/>
      <c r="M115" s="62"/>
      <c r="N115" s="62"/>
      <c r="O115" s="62"/>
      <c r="P115" s="62"/>
      <c r="Q115" s="62"/>
    </row>
    <row r="116" spans="1:17">
      <c r="A116" s="58">
        <v>105</v>
      </c>
      <c r="B116" s="59" t="s">
        <v>623</v>
      </c>
      <c r="C116" s="144" t="s">
        <v>2705</v>
      </c>
      <c r="D116" s="147"/>
      <c r="E116" s="147" t="s">
        <v>57</v>
      </c>
      <c r="F116" s="127">
        <v>7</v>
      </c>
      <c r="G116" s="62"/>
      <c r="H116" s="62"/>
      <c r="I116" s="62"/>
      <c r="J116" s="62"/>
      <c r="K116" s="62"/>
      <c r="L116" s="62"/>
      <c r="M116" s="62"/>
      <c r="N116" s="62"/>
      <c r="O116" s="62"/>
      <c r="P116" s="62"/>
      <c r="Q116" s="62"/>
    </row>
    <row r="117" spans="1:17">
      <c r="A117" s="58">
        <v>106</v>
      </c>
      <c r="B117" s="59" t="s">
        <v>623</v>
      </c>
      <c r="C117" s="60" t="s">
        <v>1346</v>
      </c>
      <c r="D117" s="59"/>
      <c r="E117" s="61" t="s">
        <v>57</v>
      </c>
      <c r="F117" s="62">
        <v>1</v>
      </c>
      <c r="G117" s="62"/>
      <c r="H117" s="62"/>
      <c r="I117" s="62"/>
      <c r="J117" s="62"/>
      <c r="K117" s="62"/>
      <c r="L117" s="62"/>
      <c r="M117" s="62"/>
      <c r="N117" s="62"/>
      <c r="O117" s="62"/>
      <c r="P117" s="62"/>
      <c r="Q117" s="62"/>
    </row>
    <row r="118" spans="1:17" ht="51">
      <c r="A118" s="58">
        <v>107</v>
      </c>
      <c r="B118" s="59" t="s">
        <v>623</v>
      </c>
      <c r="C118" s="144" t="s">
        <v>2706</v>
      </c>
      <c r="D118" s="59"/>
      <c r="E118" s="61" t="s">
        <v>59</v>
      </c>
      <c r="F118" s="62">
        <v>1</v>
      </c>
      <c r="G118" s="62"/>
      <c r="H118" s="62"/>
      <c r="I118" s="62"/>
      <c r="J118" s="62"/>
      <c r="K118" s="62"/>
      <c r="L118" s="62"/>
      <c r="M118" s="62"/>
      <c r="N118" s="62"/>
      <c r="O118" s="62"/>
      <c r="P118" s="62"/>
      <c r="Q118" s="62"/>
    </row>
    <row r="119" spans="1:17">
      <c r="A119" s="58">
        <v>108</v>
      </c>
      <c r="B119" s="59" t="s">
        <v>623</v>
      </c>
      <c r="C119" s="92" t="s">
        <v>1394</v>
      </c>
      <c r="D119" s="59"/>
      <c r="E119" s="61" t="s">
        <v>59</v>
      </c>
      <c r="F119" s="62">
        <v>1</v>
      </c>
      <c r="G119" s="62"/>
      <c r="H119" s="62"/>
      <c r="I119" s="62"/>
      <c r="J119" s="62"/>
      <c r="K119" s="62"/>
      <c r="L119" s="62"/>
      <c r="M119" s="62"/>
      <c r="N119" s="62"/>
      <c r="O119" s="62"/>
      <c r="P119" s="62"/>
      <c r="Q119" s="62"/>
    </row>
    <row r="120" spans="1:17" ht="25.5">
      <c r="A120" s="58">
        <v>109</v>
      </c>
      <c r="B120" s="59" t="s">
        <v>623</v>
      </c>
      <c r="C120" s="60" t="s">
        <v>1395</v>
      </c>
      <c r="D120" s="59"/>
      <c r="E120" s="61" t="s">
        <v>59</v>
      </c>
      <c r="F120" s="62">
        <v>1</v>
      </c>
      <c r="G120" s="62"/>
      <c r="H120" s="62"/>
      <c r="I120" s="62"/>
      <c r="J120" s="62"/>
      <c r="K120" s="62"/>
      <c r="L120" s="62"/>
      <c r="M120" s="62"/>
      <c r="N120" s="62"/>
      <c r="O120" s="62"/>
      <c r="P120" s="62"/>
      <c r="Q120" s="62"/>
    </row>
    <row r="121" spans="1:17" ht="25.5">
      <c r="A121" s="58">
        <v>110</v>
      </c>
      <c r="B121" s="59" t="s">
        <v>623</v>
      </c>
      <c r="C121" s="60" t="s">
        <v>1349</v>
      </c>
      <c r="D121" s="59"/>
      <c r="E121" s="61" t="s">
        <v>57</v>
      </c>
      <c r="F121" s="62">
        <v>33</v>
      </c>
      <c r="G121" s="62"/>
      <c r="H121" s="62"/>
      <c r="I121" s="62"/>
      <c r="J121" s="62"/>
      <c r="K121" s="62"/>
      <c r="L121" s="62"/>
      <c r="M121" s="62"/>
      <c r="N121" s="62"/>
      <c r="O121" s="62"/>
      <c r="P121" s="62"/>
      <c r="Q121" s="62"/>
    </row>
    <row r="122" spans="1:17" ht="25.5">
      <c r="A122" s="58">
        <v>111</v>
      </c>
      <c r="B122" s="59" t="s">
        <v>623</v>
      </c>
      <c r="C122" s="60" t="s">
        <v>1350</v>
      </c>
      <c r="D122" s="59"/>
      <c r="E122" s="61" t="s">
        <v>57</v>
      </c>
      <c r="F122" s="62">
        <v>33</v>
      </c>
      <c r="G122" s="62"/>
      <c r="H122" s="62"/>
      <c r="I122" s="62"/>
      <c r="J122" s="62"/>
      <c r="K122" s="62"/>
      <c r="L122" s="62"/>
      <c r="M122" s="62"/>
      <c r="N122" s="62"/>
      <c r="O122" s="62"/>
      <c r="P122" s="62"/>
      <c r="Q122" s="62"/>
    </row>
    <row r="123" spans="1:17" ht="25.5">
      <c r="A123" s="58">
        <v>112</v>
      </c>
      <c r="B123" s="59" t="s">
        <v>623</v>
      </c>
      <c r="C123" s="60" t="s">
        <v>1396</v>
      </c>
      <c r="D123" s="59"/>
      <c r="E123" s="61" t="s">
        <v>57</v>
      </c>
      <c r="F123" s="62">
        <v>24</v>
      </c>
      <c r="G123" s="62"/>
      <c r="H123" s="62"/>
      <c r="I123" s="62"/>
      <c r="J123" s="62"/>
      <c r="K123" s="62"/>
      <c r="L123" s="62"/>
      <c r="M123" s="62"/>
      <c r="N123" s="62"/>
      <c r="O123" s="62"/>
      <c r="P123" s="62"/>
      <c r="Q123" s="62"/>
    </row>
    <row r="124" spans="1:17">
      <c r="A124" s="58">
        <v>113</v>
      </c>
      <c r="B124" s="59" t="s">
        <v>623</v>
      </c>
      <c r="C124" s="60" t="s">
        <v>1397</v>
      </c>
      <c r="D124" s="59"/>
      <c r="E124" s="61" t="s">
        <v>55</v>
      </c>
      <c r="F124" s="62">
        <v>3</v>
      </c>
      <c r="G124" s="62"/>
      <c r="H124" s="62"/>
      <c r="I124" s="62"/>
      <c r="J124" s="62"/>
      <c r="K124" s="62"/>
      <c r="L124" s="62"/>
      <c r="M124" s="62"/>
      <c r="N124" s="62"/>
      <c r="O124" s="62"/>
      <c r="P124" s="62"/>
      <c r="Q124" s="62"/>
    </row>
    <row r="125" spans="1:17">
      <c r="A125" s="58">
        <v>114</v>
      </c>
      <c r="B125" s="59" t="s">
        <v>623</v>
      </c>
      <c r="C125" s="60" t="s">
        <v>1352</v>
      </c>
      <c r="D125" s="59"/>
      <c r="E125" s="61" t="s">
        <v>55</v>
      </c>
      <c r="F125" s="127">
        <v>11</v>
      </c>
      <c r="G125" s="62"/>
      <c r="H125" s="62"/>
      <c r="I125" s="62"/>
      <c r="J125" s="62"/>
      <c r="K125" s="62"/>
      <c r="L125" s="62"/>
      <c r="M125" s="62"/>
      <c r="N125" s="62"/>
      <c r="O125" s="62"/>
      <c r="P125" s="62"/>
      <c r="Q125" s="62"/>
    </row>
    <row r="126" spans="1:17">
      <c r="A126" s="58">
        <v>115</v>
      </c>
      <c r="B126" s="59" t="s">
        <v>623</v>
      </c>
      <c r="C126" s="60" t="s">
        <v>1353</v>
      </c>
      <c r="D126" s="59"/>
      <c r="E126" s="61" t="s">
        <v>55</v>
      </c>
      <c r="F126" s="127">
        <v>131</v>
      </c>
      <c r="G126" s="62"/>
      <c r="H126" s="62"/>
      <c r="I126" s="62"/>
      <c r="J126" s="62"/>
      <c r="K126" s="62"/>
      <c r="L126" s="62"/>
      <c r="M126" s="62"/>
      <c r="N126" s="62"/>
      <c r="O126" s="62"/>
      <c r="P126" s="62"/>
      <c r="Q126" s="62"/>
    </row>
    <row r="127" spans="1:17">
      <c r="A127" s="58">
        <v>116</v>
      </c>
      <c r="B127" s="59" t="s">
        <v>623</v>
      </c>
      <c r="C127" s="60" t="s">
        <v>1398</v>
      </c>
      <c r="D127" s="59"/>
      <c r="E127" s="61" t="s">
        <v>55</v>
      </c>
      <c r="F127" s="127">
        <v>330</v>
      </c>
      <c r="G127" s="62"/>
      <c r="H127" s="62"/>
      <c r="I127" s="62"/>
      <c r="J127" s="62"/>
      <c r="K127" s="62"/>
      <c r="L127" s="62"/>
      <c r="M127" s="62"/>
      <c r="N127" s="62"/>
      <c r="O127" s="62"/>
      <c r="P127" s="62"/>
      <c r="Q127" s="62"/>
    </row>
    <row r="128" spans="1:17">
      <c r="A128" s="58">
        <v>117</v>
      </c>
      <c r="B128" s="59" t="s">
        <v>623</v>
      </c>
      <c r="C128" s="60" t="s">
        <v>1399</v>
      </c>
      <c r="D128" s="59"/>
      <c r="E128" s="61" t="s">
        <v>55</v>
      </c>
      <c r="F128" s="127">
        <v>63</v>
      </c>
      <c r="G128" s="62"/>
      <c r="H128" s="62"/>
      <c r="I128" s="62"/>
      <c r="J128" s="62"/>
      <c r="K128" s="62"/>
      <c r="L128" s="62"/>
      <c r="M128" s="62"/>
      <c r="N128" s="62"/>
      <c r="O128" s="62"/>
      <c r="P128" s="62"/>
      <c r="Q128" s="62"/>
    </row>
    <row r="129" spans="1:17">
      <c r="A129" s="58">
        <v>118</v>
      </c>
      <c r="B129" s="59" t="s">
        <v>623</v>
      </c>
      <c r="C129" s="60" t="s">
        <v>1354</v>
      </c>
      <c r="D129" s="59"/>
      <c r="E129" s="61" t="s">
        <v>55</v>
      </c>
      <c r="F129" s="127">
        <v>36</v>
      </c>
      <c r="G129" s="62"/>
      <c r="H129" s="62"/>
      <c r="I129" s="62"/>
      <c r="J129" s="62"/>
      <c r="K129" s="62"/>
      <c r="L129" s="62"/>
      <c r="M129" s="62"/>
      <c r="N129" s="62"/>
      <c r="O129" s="62"/>
      <c r="P129" s="62"/>
      <c r="Q129" s="62"/>
    </row>
    <row r="130" spans="1:17">
      <c r="A130" s="58">
        <v>119</v>
      </c>
      <c r="B130" s="59" t="s">
        <v>623</v>
      </c>
      <c r="C130" s="60" t="s">
        <v>1400</v>
      </c>
      <c r="D130" s="59"/>
      <c r="E130" s="61" t="s">
        <v>55</v>
      </c>
      <c r="F130" s="127">
        <v>137</v>
      </c>
      <c r="G130" s="62"/>
      <c r="H130" s="62"/>
      <c r="I130" s="62"/>
      <c r="J130" s="62"/>
      <c r="K130" s="62"/>
      <c r="L130" s="62"/>
      <c r="M130" s="62"/>
      <c r="N130" s="62"/>
      <c r="O130" s="62"/>
      <c r="P130" s="62"/>
      <c r="Q130" s="62"/>
    </row>
    <row r="131" spans="1:17">
      <c r="A131" s="58">
        <v>120</v>
      </c>
      <c r="B131" s="59" t="s">
        <v>623</v>
      </c>
      <c r="C131" s="60" t="s">
        <v>1401</v>
      </c>
      <c r="D131" s="59"/>
      <c r="E131" s="61" t="s">
        <v>55</v>
      </c>
      <c r="F131" s="127">
        <v>23</v>
      </c>
      <c r="G131" s="62"/>
      <c r="H131" s="62"/>
      <c r="I131" s="62"/>
      <c r="J131" s="62"/>
      <c r="K131" s="62"/>
      <c r="L131" s="62"/>
      <c r="M131" s="62"/>
      <c r="N131" s="62"/>
      <c r="O131" s="62"/>
      <c r="P131" s="62"/>
      <c r="Q131" s="62"/>
    </row>
    <row r="132" spans="1:17">
      <c r="A132" s="58">
        <v>121</v>
      </c>
      <c r="B132" s="59" t="s">
        <v>623</v>
      </c>
      <c r="C132" s="60" t="s">
        <v>1355</v>
      </c>
      <c r="D132" s="59"/>
      <c r="E132" s="61" t="s">
        <v>55</v>
      </c>
      <c r="F132" s="127">
        <v>119</v>
      </c>
      <c r="G132" s="62"/>
      <c r="H132" s="62"/>
      <c r="I132" s="62"/>
      <c r="J132" s="62"/>
      <c r="K132" s="62"/>
      <c r="L132" s="62"/>
      <c r="M132" s="62"/>
      <c r="N132" s="62"/>
      <c r="O132" s="62"/>
      <c r="P132" s="62"/>
      <c r="Q132" s="62"/>
    </row>
    <row r="133" spans="1:17">
      <c r="A133" s="58">
        <v>122</v>
      </c>
      <c r="B133" s="59" t="s">
        <v>623</v>
      </c>
      <c r="C133" s="60" t="s">
        <v>1356</v>
      </c>
      <c r="D133" s="59"/>
      <c r="E133" s="61" t="s">
        <v>55</v>
      </c>
      <c r="F133" s="127">
        <v>2</v>
      </c>
      <c r="G133" s="62"/>
      <c r="H133" s="62"/>
      <c r="I133" s="62"/>
      <c r="J133" s="62"/>
      <c r="K133" s="62"/>
      <c r="L133" s="62"/>
      <c r="M133" s="62"/>
      <c r="N133" s="62"/>
      <c r="O133" s="62"/>
      <c r="P133" s="62"/>
      <c r="Q133" s="62"/>
    </row>
    <row r="134" spans="1:17">
      <c r="A134" s="58">
        <v>123</v>
      </c>
      <c r="B134" s="59" t="s">
        <v>623</v>
      </c>
      <c r="C134" s="60" t="s">
        <v>1357</v>
      </c>
      <c r="D134" s="59"/>
      <c r="E134" s="61" t="s">
        <v>55</v>
      </c>
      <c r="F134" s="127">
        <v>23</v>
      </c>
      <c r="G134" s="62"/>
      <c r="H134" s="62"/>
      <c r="I134" s="62"/>
      <c r="J134" s="62"/>
      <c r="K134" s="62"/>
      <c r="L134" s="62"/>
      <c r="M134" s="62"/>
      <c r="N134" s="62"/>
      <c r="O134" s="62"/>
      <c r="P134" s="62"/>
      <c r="Q134" s="62"/>
    </row>
    <row r="135" spans="1:17">
      <c r="A135" s="58">
        <v>124</v>
      </c>
      <c r="B135" s="59" t="s">
        <v>623</v>
      </c>
      <c r="C135" s="60" t="s">
        <v>1358</v>
      </c>
      <c r="D135" s="59"/>
      <c r="E135" s="61" t="s">
        <v>59</v>
      </c>
      <c r="F135" s="62">
        <v>1</v>
      </c>
      <c r="G135" s="62"/>
      <c r="H135" s="62"/>
      <c r="I135" s="62"/>
      <c r="J135" s="62"/>
      <c r="K135" s="62"/>
      <c r="L135" s="62"/>
      <c r="M135" s="62"/>
      <c r="N135" s="62"/>
      <c r="O135" s="62"/>
      <c r="P135" s="62"/>
      <c r="Q135" s="62"/>
    </row>
    <row r="136" spans="1:17">
      <c r="A136" s="58">
        <v>125</v>
      </c>
      <c r="B136" s="59" t="s">
        <v>623</v>
      </c>
      <c r="C136" s="60" t="s">
        <v>1402</v>
      </c>
      <c r="D136" s="59"/>
      <c r="E136" s="61" t="s">
        <v>59</v>
      </c>
      <c r="F136" s="62">
        <v>1</v>
      </c>
      <c r="G136" s="62"/>
      <c r="H136" s="62"/>
      <c r="I136" s="62"/>
      <c r="J136" s="62"/>
      <c r="K136" s="62"/>
      <c r="L136" s="62"/>
      <c r="M136" s="62"/>
      <c r="N136" s="62"/>
      <c r="O136" s="62"/>
      <c r="P136" s="62"/>
      <c r="Q136" s="62"/>
    </row>
    <row r="137" spans="1:17">
      <c r="A137" s="58">
        <v>126</v>
      </c>
      <c r="B137" s="59" t="s">
        <v>623</v>
      </c>
      <c r="C137" s="60" t="s">
        <v>1403</v>
      </c>
      <c r="D137" s="59"/>
      <c r="E137" s="61" t="s">
        <v>59</v>
      </c>
      <c r="F137" s="62">
        <v>1</v>
      </c>
      <c r="G137" s="62"/>
      <c r="H137" s="62"/>
      <c r="I137" s="62"/>
      <c r="J137" s="62"/>
      <c r="K137" s="62"/>
      <c r="L137" s="62"/>
      <c r="M137" s="62"/>
      <c r="N137" s="62"/>
      <c r="O137" s="62"/>
      <c r="P137" s="62"/>
      <c r="Q137" s="62"/>
    </row>
    <row r="138" spans="1:17">
      <c r="A138" s="58">
        <v>127</v>
      </c>
      <c r="B138" s="59" t="s">
        <v>623</v>
      </c>
      <c r="C138" s="60" t="s">
        <v>1364</v>
      </c>
      <c r="D138" s="59"/>
      <c r="E138" s="61" t="s">
        <v>59</v>
      </c>
      <c r="F138" s="62">
        <v>1</v>
      </c>
      <c r="G138" s="62"/>
      <c r="H138" s="62"/>
      <c r="I138" s="62"/>
      <c r="J138" s="62"/>
      <c r="K138" s="62"/>
      <c r="L138" s="62"/>
      <c r="M138" s="62"/>
      <c r="N138" s="62"/>
      <c r="O138" s="62"/>
      <c r="P138" s="62"/>
      <c r="Q138" s="62"/>
    </row>
    <row r="139" spans="1:17" ht="25.5">
      <c r="A139" s="58">
        <v>128</v>
      </c>
      <c r="B139" s="59" t="s">
        <v>623</v>
      </c>
      <c r="C139" s="60" t="s">
        <v>1365</v>
      </c>
      <c r="D139" s="59"/>
      <c r="E139" s="61" t="s">
        <v>59</v>
      </c>
      <c r="F139" s="62">
        <v>1</v>
      </c>
      <c r="G139" s="62"/>
      <c r="H139" s="62"/>
      <c r="I139" s="62"/>
      <c r="J139" s="62"/>
      <c r="K139" s="62"/>
      <c r="L139" s="62"/>
      <c r="M139" s="62"/>
      <c r="N139" s="62"/>
      <c r="O139" s="62"/>
      <c r="P139" s="62"/>
      <c r="Q139" s="62"/>
    </row>
    <row r="140" spans="1:17" ht="25.5">
      <c r="A140" s="58">
        <v>129</v>
      </c>
      <c r="B140" s="59" t="s">
        <v>623</v>
      </c>
      <c r="C140" s="60" t="s">
        <v>1366</v>
      </c>
      <c r="D140" s="59"/>
      <c r="E140" s="61" t="s">
        <v>59</v>
      </c>
      <c r="F140" s="62">
        <v>1</v>
      </c>
      <c r="G140" s="62"/>
      <c r="H140" s="62"/>
      <c r="I140" s="62"/>
      <c r="J140" s="62"/>
      <c r="K140" s="62"/>
      <c r="L140" s="62"/>
      <c r="M140" s="62"/>
      <c r="N140" s="62"/>
      <c r="O140" s="62"/>
      <c r="P140" s="62"/>
      <c r="Q140" s="62"/>
    </row>
    <row r="141" spans="1:17">
      <c r="A141" s="58" t="s">
        <v>28</v>
      </c>
      <c r="B141" s="59"/>
      <c r="C141" s="72" t="s">
        <v>1412</v>
      </c>
      <c r="D141" s="59"/>
      <c r="E141" s="61"/>
      <c r="F141" s="62">
        <v>0</v>
      </c>
      <c r="G141" s="62"/>
      <c r="H141" s="62"/>
      <c r="I141" s="62"/>
      <c r="J141" s="62"/>
      <c r="K141" s="62"/>
      <c r="L141" s="62"/>
      <c r="M141" s="62"/>
      <c r="N141" s="62"/>
      <c r="O141" s="62"/>
      <c r="P141" s="62"/>
      <c r="Q141" s="62"/>
    </row>
    <row r="142" spans="1:17" ht="76.5">
      <c r="A142" s="58">
        <v>130</v>
      </c>
      <c r="B142" s="59" t="s">
        <v>623</v>
      </c>
      <c r="C142" s="92" t="s">
        <v>2341</v>
      </c>
      <c r="D142" s="59"/>
      <c r="E142" s="61" t="s">
        <v>59</v>
      </c>
      <c r="F142" s="62">
        <v>2</v>
      </c>
      <c r="G142" s="62"/>
      <c r="H142" s="62"/>
      <c r="I142" s="62"/>
      <c r="J142" s="62"/>
      <c r="K142" s="62"/>
      <c r="L142" s="62"/>
      <c r="M142" s="62"/>
      <c r="N142" s="62"/>
      <c r="O142" s="62"/>
      <c r="P142" s="62"/>
      <c r="Q142" s="62"/>
    </row>
    <row r="143" spans="1:17" ht="38.25">
      <c r="A143" s="58">
        <v>131</v>
      </c>
      <c r="B143" s="59" t="s">
        <v>623</v>
      </c>
      <c r="C143" s="60" t="s">
        <v>1404</v>
      </c>
      <c r="D143" s="59"/>
      <c r="E143" s="61" t="s">
        <v>59</v>
      </c>
      <c r="F143" s="62">
        <v>2</v>
      </c>
      <c r="G143" s="62"/>
      <c r="H143" s="62"/>
      <c r="I143" s="62"/>
      <c r="J143" s="62"/>
      <c r="K143" s="62"/>
      <c r="L143" s="62"/>
      <c r="M143" s="62"/>
      <c r="N143" s="62"/>
      <c r="O143" s="62"/>
      <c r="P143" s="62"/>
      <c r="Q143" s="62"/>
    </row>
    <row r="144" spans="1:17" ht="38.25">
      <c r="A144" s="58">
        <v>132</v>
      </c>
      <c r="B144" s="59" t="s">
        <v>623</v>
      </c>
      <c r="C144" s="60" t="s">
        <v>1405</v>
      </c>
      <c r="D144" s="59"/>
      <c r="E144" s="61" t="s">
        <v>59</v>
      </c>
      <c r="F144" s="62">
        <v>1</v>
      </c>
      <c r="G144" s="62"/>
      <c r="H144" s="62"/>
      <c r="I144" s="62"/>
      <c r="J144" s="62"/>
      <c r="K144" s="62"/>
      <c r="L144" s="62"/>
      <c r="M144" s="62"/>
      <c r="N144" s="62"/>
      <c r="O144" s="62"/>
      <c r="P144" s="62"/>
      <c r="Q144" s="62"/>
    </row>
    <row r="145" spans="1:17" ht="51">
      <c r="A145" s="58">
        <v>133</v>
      </c>
      <c r="B145" s="59" t="s">
        <v>623</v>
      </c>
      <c r="C145" s="60" t="s">
        <v>1413</v>
      </c>
      <c r="D145" s="59"/>
      <c r="E145" s="61" t="s">
        <v>59</v>
      </c>
      <c r="F145" s="62">
        <v>1</v>
      </c>
      <c r="G145" s="62"/>
      <c r="H145" s="62"/>
      <c r="I145" s="62"/>
      <c r="J145" s="62"/>
      <c r="K145" s="62"/>
      <c r="L145" s="62"/>
      <c r="M145" s="62"/>
      <c r="N145" s="62"/>
      <c r="O145" s="62"/>
      <c r="P145" s="62"/>
      <c r="Q145" s="62"/>
    </row>
    <row r="146" spans="1:17" ht="38.25">
      <c r="A146" s="58">
        <v>134</v>
      </c>
      <c r="B146" s="59" t="s">
        <v>623</v>
      </c>
      <c r="C146" s="60" t="s">
        <v>1406</v>
      </c>
      <c r="D146" s="59"/>
      <c r="E146" s="61" t="s">
        <v>55</v>
      </c>
      <c r="F146" s="62">
        <v>56</v>
      </c>
      <c r="G146" s="62"/>
      <c r="H146" s="62"/>
      <c r="I146" s="62"/>
      <c r="J146" s="62"/>
      <c r="K146" s="62"/>
      <c r="L146" s="62"/>
      <c r="M146" s="62"/>
      <c r="N146" s="62"/>
      <c r="O146" s="62"/>
      <c r="P146" s="62"/>
      <c r="Q146" s="62"/>
    </row>
    <row r="147" spans="1:17" ht="38.25">
      <c r="A147" s="58">
        <v>135</v>
      </c>
      <c r="B147" s="59" t="s">
        <v>623</v>
      </c>
      <c r="C147" s="60" t="s">
        <v>1414</v>
      </c>
      <c r="D147" s="59"/>
      <c r="E147" s="61" t="s">
        <v>55</v>
      </c>
      <c r="F147" s="62">
        <v>56</v>
      </c>
      <c r="G147" s="62"/>
      <c r="H147" s="62"/>
      <c r="I147" s="62"/>
      <c r="J147" s="62"/>
      <c r="K147" s="62"/>
      <c r="L147" s="62"/>
      <c r="M147" s="62"/>
      <c r="N147" s="62"/>
      <c r="O147" s="62"/>
      <c r="P147" s="62"/>
      <c r="Q147" s="62"/>
    </row>
    <row r="148" spans="1:17" ht="25.5">
      <c r="A148" s="58">
        <v>136</v>
      </c>
      <c r="B148" s="59" t="s">
        <v>623</v>
      </c>
      <c r="C148" s="60" t="s">
        <v>1407</v>
      </c>
      <c r="D148" s="59"/>
      <c r="E148" s="61" t="s">
        <v>57</v>
      </c>
      <c r="F148" s="62">
        <v>2</v>
      </c>
      <c r="G148" s="62"/>
      <c r="H148" s="62"/>
      <c r="I148" s="62"/>
      <c r="J148" s="62"/>
      <c r="K148" s="62"/>
      <c r="L148" s="62"/>
      <c r="M148" s="62"/>
      <c r="N148" s="62"/>
      <c r="O148" s="62"/>
      <c r="P148" s="62"/>
      <c r="Q148" s="62"/>
    </row>
    <row r="149" spans="1:17" ht="25.5">
      <c r="A149" s="58">
        <v>137</v>
      </c>
      <c r="B149" s="59" t="s">
        <v>623</v>
      </c>
      <c r="C149" s="60" t="s">
        <v>1415</v>
      </c>
      <c r="D149" s="59"/>
      <c r="E149" s="61" t="s">
        <v>57</v>
      </c>
      <c r="F149" s="62">
        <v>2</v>
      </c>
      <c r="G149" s="62"/>
      <c r="H149" s="62"/>
      <c r="I149" s="62"/>
      <c r="J149" s="62"/>
      <c r="K149" s="62"/>
      <c r="L149" s="62"/>
      <c r="M149" s="62"/>
      <c r="N149" s="62"/>
      <c r="O149" s="62"/>
      <c r="P149" s="62"/>
      <c r="Q149" s="62"/>
    </row>
    <row r="150" spans="1:17" ht="25.5">
      <c r="A150" s="58">
        <v>138</v>
      </c>
      <c r="B150" s="59" t="s">
        <v>623</v>
      </c>
      <c r="C150" s="60" t="s">
        <v>1408</v>
      </c>
      <c r="D150" s="59"/>
      <c r="E150" s="61" t="s">
        <v>57</v>
      </c>
      <c r="F150" s="62">
        <v>2</v>
      </c>
      <c r="G150" s="62"/>
      <c r="H150" s="62"/>
      <c r="I150" s="62"/>
      <c r="J150" s="62"/>
      <c r="K150" s="62"/>
      <c r="L150" s="62"/>
      <c r="M150" s="62"/>
      <c r="N150" s="62"/>
      <c r="O150" s="62"/>
      <c r="P150" s="62"/>
      <c r="Q150" s="62"/>
    </row>
    <row r="151" spans="1:17" ht="25.5">
      <c r="A151" s="58">
        <v>139</v>
      </c>
      <c r="B151" s="59" t="s">
        <v>623</v>
      </c>
      <c r="C151" s="60" t="s">
        <v>1416</v>
      </c>
      <c r="D151" s="59"/>
      <c r="E151" s="61" t="s">
        <v>57</v>
      </c>
      <c r="F151" s="62">
        <v>2</v>
      </c>
      <c r="G151" s="62"/>
      <c r="H151" s="62"/>
      <c r="I151" s="62"/>
      <c r="J151" s="62"/>
      <c r="K151" s="62"/>
      <c r="L151" s="62"/>
      <c r="M151" s="62"/>
      <c r="N151" s="62"/>
      <c r="O151" s="62"/>
      <c r="P151" s="62"/>
      <c r="Q151" s="62"/>
    </row>
    <row r="152" spans="1:17">
      <c r="A152" s="58">
        <v>140</v>
      </c>
      <c r="B152" s="59" t="s">
        <v>623</v>
      </c>
      <c r="C152" s="60" t="s">
        <v>1409</v>
      </c>
      <c r="D152" s="59"/>
      <c r="E152" s="61" t="s">
        <v>59</v>
      </c>
      <c r="F152" s="62">
        <v>2</v>
      </c>
      <c r="G152" s="62"/>
      <c r="H152" s="62"/>
      <c r="I152" s="62"/>
      <c r="J152" s="62"/>
      <c r="K152" s="62"/>
      <c r="L152" s="62"/>
      <c r="M152" s="62"/>
      <c r="N152" s="62"/>
      <c r="O152" s="62"/>
      <c r="P152" s="62"/>
      <c r="Q152" s="62"/>
    </row>
    <row r="153" spans="1:17">
      <c r="A153" s="58">
        <v>141</v>
      </c>
      <c r="B153" s="59" t="s">
        <v>623</v>
      </c>
      <c r="C153" s="60" t="s">
        <v>1410</v>
      </c>
      <c r="D153" s="59"/>
      <c r="E153" s="61" t="s">
        <v>59</v>
      </c>
      <c r="F153" s="62">
        <v>2</v>
      </c>
      <c r="G153" s="62"/>
      <c r="H153" s="62"/>
      <c r="I153" s="62"/>
      <c r="J153" s="62"/>
      <c r="K153" s="62"/>
      <c r="L153" s="62"/>
      <c r="M153" s="62"/>
      <c r="N153" s="62"/>
      <c r="O153" s="62"/>
      <c r="P153" s="62"/>
      <c r="Q153" s="62"/>
    </row>
    <row r="154" spans="1:17">
      <c r="A154" s="58">
        <v>142</v>
      </c>
      <c r="B154" s="59" t="s">
        <v>623</v>
      </c>
      <c r="C154" s="60" t="s">
        <v>1411</v>
      </c>
      <c r="D154" s="59"/>
      <c r="E154" s="61" t="s">
        <v>59</v>
      </c>
      <c r="F154" s="62">
        <v>2</v>
      </c>
      <c r="G154" s="62"/>
      <c r="H154" s="62"/>
      <c r="I154" s="62"/>
      <c r="J154" s="62"/>
      <c r="K154" s="62"/>
      <c r="L154" s="62"/>
      <c r="M154" s="62"/>
      <c r="N154" s="62"/>
      <c r="O154" s="62"/>
      <c r="P154" s="62"/>
      <c r="Q154" s="62"/>
    </row>
    <row r="155" spans="1:17">
      <c r="A155" s="58">
        <v>143</v>
      </c>
      <c r="B155" s="59" t="s">
        <v>623</v>
      </c>
      <c r="C155" s="60" t="s">
        <v>1358</v>
      </c>
      <c r="D155" s="59"/>
      <c r="E155" s="61" t="s">
        <v>59</v>
      </c>
      <c r="F155" s="62">
        <v>2</v>
      </c>
      <c r="G155" s="62"/>
      <c r="H155" s="62"/>
      <c r="I155" s="62"/>
      <c r="J155" s="62"/>
      <c r="K155" s="62"/>
      <c r="L155" s="62"/>
      <c r="M155" s="62"/>
      <c r="N155" s="62"/>
      <c r="O155" s="62"/>
      <c r="P155" s="62"/>
      <c r="Q155" s="62"/>
    </row>
    <row r="156" spans="1:17">
      <c r="A156" s="58">
        <v>144</v>
      </c>
      <c r="B156" s="59" t="s">
        <v>623</v>
      </c>
      <c r="C156" s="60" t="s">
        <v>1364</v>
      </c>
      <c r="D156" s="59"/>
      <c r="E156" s="61" t="s">
        <v>59</v>
      </c>
      <c r="F156" s="62">
        <v>1</v>
      </c>
      <c r="G156" s="62"/>
      <c r="H156" s="62"/>
      <c r="I156" s="62"/>
      <c r="J156" s="62"/>
      <c r="K156" s="62"/>
      <c r="L156" s="62"/>
      <c r="M156" s="62"/>
      <c r="N156" s="62"/>
      <c r="O156" s="62"/>
      <c r="P156" s="62"/>
      <c r="Q156" s="62"/>
    </row>
    <row r="157" spans="1:17" ht="25.5">
      <c r="A157" s="58">
        <v>145</v>
      </c>
      <c r="B157" s="59" t="s">
        <v>623</v>
      </c>
      <c r="C157" s="60" t="s">
        <v>1365</v>
      </c>
      <c r="D157" s="59"/>
      <c r="E157" s="61" t="s">
        <v>59</v>
      </c>
      <c r="F157" s="62">
        <v>1</v>
      </c>
      <c r="G157" s="62"/>
      <c r="H157" s="62"/>
      <c r="I157" s="62"/>
      <c r="J157" s="62"/>
      <c r="K157" s="62"/>
      <c r="L157" s="62"/>
      <c r="M157" s="62"/>
      <c r="N157" s="62"/>
      <c r="O157" s="62"/>
      <c r="P157" s="62"/>
      <c r="Q157" s="62"/>
    </row>
    <row r="158" spans="1:17" ht="25.5">
      <c r="A158" s="58">
        <v>146</v>
      </c>
      <c r="B158" s="59" t="s">
        <v>623</v>
      </c>
      <c r="C158" s="60" t="s">
        <v>1366</v>
      </c>
      <c r="D158" s="59"/>
      <c r="E158" s="61" t="s">
        <v>59</v>
      </c>
      <c r="F158" s="62">
        <v>1</v>
      </c>
      <c r="G158" s="62"/>
      <c r="H158" s="62"/>
      <c r="I158" s="62"/>
      <c r="J158" s="62"/>
      <c r="K158" s="62"/>
      <c r="L158" s="62"/>
      <c r="M158" s="62"/>
      <c r="N158" s="62"/>
      <c r="O158" s="62"/>
      <c r="P158" s="62"/>
      <c r="Q158" s="62"/>
    </row>
    <row r="159" spans="1:17">
      <c r="A159" s="58" t="s">
        <v>28</v>
      </c>
      <c r="B159" s="59"/>
      <c r="C159" s="156" t="s">
        <v>2843</v>
      </c>
      <c r="D159" s="59"/>
      <c r="E159" s="61"/>
      <c r="F159" s="62">
        <v>0</v>
      </c>
      <c r="G159" s="62"/>
      <c r="H159" s="62"/>
      <c r="I159" s="62"/>
      <c r="J159" s="62"/>
      <c r="K159" s="62"/>
      <c r="L159" s="62"/>
      <c r="M159" s="62"/>
      <c r="N159" s="62"/>
      <c r="O159" s="62"/>
      <c r="P159" s="62"/>
      <c r="Q159" s="62"/>
    </row>
    <row r="160" spans="1:17" ht="76.5">
      <c r="A160" s="58">
        <v>147</v>
      </c>
      <c r="B160" s="59" t="s">
        <v>623</v>
      </c>
      <c r="C160" s="92" t="s">
        <v>2342</v>
      </c>
      <c r="D160" s="59"/>
      <c r="E160" s="61" t="s">
        <v>59</v>
      </c>
      <c r="F160" s="62">
        <v>3</v>
      </c>
      <c r="G160" s="62"/>
      <c r="H160" s="62"/>
      <c r="I160" s="62"/>
      <c r="J160" s="62"/>
      <c r="K160" s="62"/>
      <c r="L160" s="62"/>
      <c r="M160" s="62"/>
      <c r="N160" s="62"/>
      <c r="O160" s="62"/>
      <c r="P160" s="62"/>
      <c r="Q160" s="62"/>
    </row>
    <row r="161" spans="1:17" ht="38.25">
      <c r="A161" s="58">
        <v>148</v>
      </c>
      <c r="B161" s="59" t="s">
        <v>623</v>
      </c>
      <c r="C161" s="60" t="s">
        <v>1417</v>
      </c>
      <c r="D161" s="59"/>
      <c r="E161" s="61" t="s">
        <v>59</v>
      </c>
      <c r="F161" s="62">
        <v>3</v>
      </c>
      <c r="G161" s="62"/>
      <c r="H161" s="62"/>
      <c r="I161" s="62"/>
      <c r="J161" s="62"/>
      <c r="K161" s="62"/>
      <c r="L161" s="62"/>
      <c r="M161" s="62"/>
      <c r="N161" s="62"/>
      <c r="O161" s="62"/>
      <c r="P161" s="62"/>
      <c r="Q161" s="62"/>
    </row>
    <row r="162" spans="1:17" ht="38.25">
      <c r="A162" s="58">
        <v>149</v>
      </c>
      <c r="B162" s="59" t="s">
        <v>623</v>
      </c>
      <c r="C162" s="60" t="s">
        <v>1418</v>
      </c>
      <c r="D162" s="59"/>
      <c r="E162" s="61" t="s">
        <v>59</v>
      </c>
      <c r="F162" s="62">
        <v>3</v>
      </c>
      <c r="G162" s="62"/>
      <c r="H162" s="62"/>
      <c r="I162" s="62"/>
      <c r="J162" s="62"/>
      <c r="K162" s="62"/>
      <c r="L162" s="62"/>
      <c r="M162" s="62"/>
      <c r="N162" s="62"/>
      <c r="O162" s="62"/>
      <c r="P162" s="62"/>
      <c r="Q162" s="62"/>
    </row>
    <row r="163" spans="1:17" ht="51">
      <c r="A163" s="58">
        <v>150</v>
      </c>
      <c r="B163" s="59" t="s">
        <v>623</v>
      </c>
      <c r="C163" s="60" t="s">
        <v>1419</v>
      </c>
      <c r="D163" s="59"/>
      <c r="E163" s="61" t="s">
        <v>59</v>
      </c>
      <c r="F163" s="62">
        <v>3</v>
      </c>
      <c r="G163" s="62"/>
      <c r="H163" s="62"/>
      <c r="I163" s="62"/>
      <c r="J163" s="62"/>
      <c r="K163" s="62"/>
      <c r="L163" s="62"/>
      <c r="M163" s="62"/>
      <c r="N163" s="62"/>
      <c r="O163" s="62"/>
      <c r="P163" s="62"/>
      <c r="Q163" s="62"/>
    </row>
    <row r="164" spans="1:17" ht="38.25">
      <c r="A164" s="58">
        <v>151</v>
      </c>
      <c r="B164" s="59" t="s">
        <v>623</v>
      </c>
      <c r="C164" s="60" t="s">
        <v>1420</v>
      </c>
      <c r="D164" s="59"/>
      <c r="E164" s="61" t="s">
        <v>55</v>
      </c>
      <c r="F164" s="62">
        <v>80</v>
      </c>
      <c r="G164" s="62"/>
      <c r="H164" s="62"/>
      <c r="I164" s="62"/>
      <c r="J164" s="62"/>
      <c r="K164" s="62"/>
      <c r="L164" s="62"/>
      <c r="M164" s="62"/>
      <c r="N164" s="62"/>
      <c r="O164" s="62"/>
      <c r="P164" s="62"/>
      <c r="Q164" s="62"/>
    </row>
    <row r="165" spans="1:17" ht="38.25">
      <c r="A165" s="58">
        <v>152</v>
      </c>
      <c r="B165" s="59" t="s">
        <v>623</v>
      </c>
      <c r="C165" s="60" t="s">
        <v>1406</v>
      </c>
      <c r="D165" s="59"/>
      <c r="E165" s="61" t="s">
        <v>55</v>
      </c>
      <c r="F165" s="62">
        <v>80</v>
      </c>
      <c r="G165" s="62"/>
      <c r="H165" s="62"/>
      <c r="I165" s="62"/>
      <c r="J165" s="62"/>
      <c r="K165" s="62"/>
      <c r="L165" s="62"/>
      <c r="M165" s="62"/>
      <c r="N165" s="62"/>
      <c r="O165" s="62"/>
      <c r="P165" s="62"/>
      <c r="Q165" s="62"/>
    </row>
    <row r="166" spans="1:17" ht="25.5">
      <c r="A166" s="58">
        <v>153</v>
      </c>
      <c r="B166" s="59" t="s">
        <v>623</v>
      </c>
      <c r="C166" s="60" t="s">
        <v>1421</v>
      </c>
      <c r="D166" s="59"/>
      <c r="E166" s="61" t="s">
        <v>57</v>
      </c>
      <c r="F166" s="62">
        <v>3</v>
      </c>
      <c r="G166" s="62"/>
      <c r="H166" s="62"/>
      <c r="I166" s="62"/>
      <c r="J166" s="62"/>
      <c r="K166" s="62"/>
      <c r="L166" s="62"/>
      <c r="M166" s="62"/>
      <c r="N166" s="62"/>
      <c r="O166" s="62"/>
      <c r="P166" s="62"/>
      <c r="Q166" s="62"/>
    </row>
    <row r="167" spans="1:17" ht="25.5">
      <c r="A167" s="58">
        <v>154</v>
      </c>
      <c r="B167" s="59" t="s">
        <v>623</v>
      </c>
      <c r="C167" s="60" t="s">
        <v>1407</v>
      </c>
      <c r="D167" s="59"/>
      <c r="E167" s="61" t="s">
        <v>57</v>
      </c>
      <c r="F167" s="62">
        <v>3</v>
      </c>
      <c r="G167" s="62"/>
      <c r="H167" s="62"/>
      <c r="I167" s="62"/>
      <c r="J167" s="62"/>
      <c r="K167" s="62"/>
      <c r="L167" s="62"/>
      <c r="M167" s="62"/>
      <c r="N167" s="62"/>
      <c r="O167" s="62"/>
      <c r="P167" s="62"/>
      <c r="Q167" s="62"/>
    </row>
    <row r="168" spans="1:17" ht="25.5">
      <c r="A168" s="58">
        <v>155</v>
      </c>
      <c r="B168" s="59" t="s">
        <v>623</v>
      </c>
      <c r="C168" s="60" t="s">
        <v>1422</v>
      </c>
      <c r="D168" s="59"/>
      <c r="E168" s="61" t="s">
        <v>57</v>
      </c>
      <c r="F168" s="62">
        <v>3</v>
      </c>
      <c r="G168" s="62"/>
      <c r="H168" s="62"/>
      <c r="I168" s="62"/>
      <c r="J168" s="62"/>
      <c r="K168" s="62"/>
      <c r="L168" s="62"/>
      <c r="M168" s="62"/>
      <c r="N168" s="62"/>
      <c r="O168" s="62"/>
      <c r="P168" s="62"/>
      <c r="Q168" s="62"/>
    </row>
    <row r="169" spans="1:17" ht="25.5">
      <c r="A169" s="58">
        <v>156</v>
      </c>
      <c r="B169" s="59" t="s">
        <v>623</v>
      </c>
      <c r="C169" s="60" t="s">
        <v>1408</v>
      </c>
      <c r="D169" s="59"/>
      <c r="E169" s="61" t="s">
        <v>57</v>
      </c>
      <c r="F169" s="62">
        <v>3</v>
      </c>
      <c r="G169" s="62"/>
      <c r="H169" s="62"/>
      <c r="I169" s="62"/>
      <c r="J169" s="62"/>
      <c r="K169" s="62"/>
      <c r="L169" s="62"/>
      <c r="M169" s="62"/>
      <c r="N169" s="62"/>
      <c r="O169" s="62"/>
      <c r="P169" s="62"/>
      <c r="Q169" s="62"/>
    </row>
    <row r="170" spans="1:17">
      <c r="A170" s="58">
        <v>157</v>
      </c>
      <c r="B170" s="59" t="s">
        <v>623</v>
      </c>
      <c r="C170" s="60" t="s">
        <v>1423</v>
      </c>
      <c r="D170" s="59"/>
      <c r="E170" s="61" t="s">
        <v>59</v>
      </c>
      <c r="F170" s="62">
        <v>3</v>
      </c>
      <c r="G170" s="62"/>
      <c r="H170" s="62"/>
      <c r="I170" s="62"/>
      <c r="J170" s="62"/>
      <c r="K170" s="62"/>
      <c r="L170" s="62"/>
      <c r="M170" s="62"/>
      <c r="N170" s="62"/>
      <c r="O170" s="62"/>
      <c r="P170" s="62"/>
      <c r="Q170" s="62"/>
    </row>
    <row r="171" spans="1:17" ht="25.5">
      <c r="A171" s="58">
        <v>158</v>
      </c>
      <c r="B171" s="59" t="s">
        <v>623</v>
      </c>
      <c r="C171" s="60" t="s">
        <v>1424</v>
      </c>
      <c r="D171" s="59"/>
      <c r="E171" s="61" t="s">
        <v>59</v>
      </c>
      <c r="F171" s="62">
        <v>3</v>
      </c>
      <c r="G171" s="62"/>
      <c r="H171" s="62"/>
      <c r="I171" s="62"/>
      <c r="J171" s="62"/>
      <c r="K171" s="62"/>
      <c r="L171" s="62"/>
      <c r="M171" s="62"/>
      <c r="N171" s="62"/>
      <c r="O171" s="62"/>
      <c r="P171" s="62"/>
      <c r="Q171" s="62"/>
    </row>
    <row r="172" spans="1:17">
      <c r="A172" s="58">
        <v>159</v>
      </c>
      <c r="B172" s="59" t="s">
        <v>623</v>
      </c>
      <c r="C172" s="60" t="s">
        <v>1411</v>
      </c>
      <c r="D172" s="59"/>
      <c r="E172" s="61" t="s">
        <v>59</v>
      </c>
      <c r="F172" s="62">
        <v>3</v>
      </c>
      <c r="G172" s="62"/>
      <c r="H172" s="62"/>
      <c r="I172" s="62"/>
      <c r="J172" s="62"/>
      <c r="K172" s="62"/>
      <c r="L172" s="62"/>
      <c r="M172" s="62"/>
      <c r="N172" s="62"/>
      <c r="O172" s="62"/>
      <c r="P172" s="62"/>
      <c r="Q172" s="62"/>
    </row>
    <row r="173" spans="1:17" ht="25.5">
      <c r="A173" s="58">
        <v>160</v>
      </c>
      <c r="B173" s="59" t="s">
        <v>623</v>
      </c>
      <c r="C173" s="60" t="s">
        <v>1366</v>
      </c>
      <c r="D173" s="59"/>
      <c r="E173" s="61" t="s">
        <v>59</v>
      </c>
      <c r="F173" s="62">
        <v>3</v>
      </c>
      <c r="G173" s="62"/>
      <c r="H173" s="62"/>
      <c r="I173" s="62"/>
      <c r="J173" s="62"/>
      <c r="K173" s="62"/>
      <c r="L173" s="62"/>
      <c r="M173" s="62"/>
      <c r="N173" s="62"/>
      <c r="O173" s="62"/>
      <c r="P173" s="62"/>
      <c r="Q173" s="62"/>
    </row>
    <row r="174" spans="1:17">
      <c r="A174" s="58">
        <v>161</v>
      </c>
      <c r="B174" s="59" t="s">
        <v>623</v>
      </c>
      <c r="C174" s="60" t="s">
        <v>1358</v>
      </c>
      <c r="D174" s="59"/>
      <c r="E174" s="61" t="s">
        <v>59</v>
      </c>
      <c r="F174" s="62">
        <v>3</v>
      </c>
      <c r="G174" s="62"/>
      <c r="H174" s="62"/>
      <c r="I174" s="62"/>
      <c r="J174" s="62"/>
      <c r="K174" s="62"/>
      <c r="L174" s="62"/>
      <c r="M174" s="62"/>
      <c r="N174" s="62"/>
      <c r="O174" s="62"/>
      <c r="P174" s="62"/>
      <c r="Q174" s="62"/>
    </row>
    <row r="175" spans="1:17">
      <c r="A175" s="58">
        <v>162</v>
      </c>
      <c r="B175" s="59" t="s">
        <v>623</v>
      </c>
      <c r="C175" s="60" t="s">
        <v>1364</v>
      </c>
      <c r="D175" s="59"/>
      <c r="E175" s="61" t="s">
        <v>59</v>
      </c>
      <c r="F175" s="62">
        <v>1</v>
      </c>
      <c r="G175" s="62"/>
      <c r="H175" s="62"/>
      <c r="I175" s="62"/>
      <c r="J175" s="62"/>
      <c r="K175" s="62"/>
      <c r="L175" s="62"/>
      <c r="M175" s="62"/>
      <c r="N175" s="62"/>
      <c r="O175" s="62"/>
      <c r="P175" s="62"/>
      <c r="Q175" s="62"/>
    </row>
    <row r="176" spans="1:17" ht="25.5">
      <c r="A176" s="58">
        <v>163</v>
      </c>
      <c r="B176" s="59" t="s">
        <v>623</v>
      </c>
      <c r="C176" s="60" t="s">
        <v>1365</v>
      </c>
      <c r="D176" s="59"/>
      <c r="E176" s="61" t="s">
        <v>59</v>
      </c>
      <c r="F176" s="62">
        <v>1</v>
      </c>
      <c r="G176" s="62"/>
      <c r="H176" s="62"/>
      <c r="I176" s="62"/>
      <c r="J176" s="62"/>
      <c r="K176" s="62"/>
      <c r="L176" s="62"/>
      <c r="M176" s="62"/>
      <c r="N176" s="62"/>
      <c r="O176" s="62"/>
      <c r="P176" s="62"/>
      <c r="Q176" s="62"/>
    </row>
    <row r="177" spans="1:17">
      <c r="A177" s="58" t="s">
        <v>28</v>
      </c>
      <c r="B177" s="59"/>
      <c r="C177" s="156" t="s">
        <v>2844</v>
      </c>
      <c r="D177" s="59"/>
      <c r="E177" s="61"/>
      <c r="F177" s="62">
        <v>0</v>
      </c>
      <c r="G177" s="62"/>
      <c r="H177" s="62"/>
      <c r="I177" s="62"/>
      <c r="J177" s="62"/>
      <c r="K177" s="62"/>
      <c r="L177" s="62"/>
      <c r="M177" s="62"/>
      <c r="N177" s="62"/>
      <c r="O177" s="62"/>
      <c r="P177" s="62"/>
      <c r="Q177" s="62"/>
    </row>
    <row r="178" spans="1:17" ht="76.5">
      <c r="A178" s="58">
        <v>164</v>
      </c>
      <c r="B178" s="59" t="s">
        <v>623</v>
      </c>
      <c r="C178" s="144" t="s">
        <v>2708</v>
      </c>
      <c r="D178" s="59"/>
      <c r="E178" s="61" t="s">
        <v>59</v>
      </c>
      <c r="F178" s="62">
        <v>1</v>
      </c>
      <c r="G178" s="62"/>
      <c r="H178" s="62"/>
      <c r="I178" s="62"/>
      <c r="J178" s="62"/>
      <c r="K178" s="62"/>
      <c r="L178" s="62"/>
      <c r="M178" s="62"/>
      <c r="N178" s="62"/>
      <c r="O178" s="62"/>
      <c r="P178" s="62"/>
      <c r="Q178" s="62"/>
    </row>
    <row r="179" spans="1:17" ht="63.75">
      <c r="A179" s="58">
        <v>165</v>
      </c>
      <c r="B179" s="59" t="s">
        <v>623</v>
      </c>
      <c r="C179" s="60" t="s">
        <v>1425</v>
      </c>
      <c r="D179" s="59"/>
      <c r="E179" s="61" t="s">
        <v>59</v>
      </c>
      <c r="F179" s="62">
        <v>1</v>
      </c>
      <c r="G179" s="62"/>
      <c r="H179" s="62"/>
      <c r="I179" s="62"/>
      <c r="J179" s="62"/>
      <c r="K179" s="62"/>
      <c r="L179" s="62"/>
      <c r="M179" s="62"/>
      <c r="N179" s="62"/>
      <c r="O179" s="62"/>
      <c r="P179" s="62"/>
      <c r="Q179" s="62"/>
    </row>
    <row r="180" spans="1:17" ht="38.25">
      <c r="A180" s="58">
        <v>166</v>
      </c>
      <c r="B180" s="59" t="s">
        <v>623</v>
      </c>
      <c r="C180" s="60" t="s">
        <v>1426</v>
      </c>
      <c r="D180" s="59"/>
      <c r="E180" s="61" t="s">
        <v>59</v>
      </c>
      <c r="F180" s="62">
        <v>1</v>
      </c>
      <c r="G180" s="62"/>
      <c r="H180" s="62"/>
      <c r="I180" s="62"/>
      <c r="J180" s="62"/>
      <c r="K180" s="62"/>
      <c r="L180" s="62"/>
      <c r="M180" s="62"/>
      <c r="N180" s="62"/>
      <c r="O180" s="62"/>
      <c r="P180" s="62"/>
      <c r="Q180" s="62"/>
    </row>
    <row r="181" spans="1:17" ht="51">
      <c r="A181" s="58">
        <v>167</v>
      </c>
      <c r="B181" s="59" t="s">
        <v>623</v>
      </c>
      <c r="C181" s="60" t="s">
        <v>1427</v>
      </c>
      <c r="D181" s="59"/>
      <c r="E181" s="61" t="s">
        <v>59</v>
      </c>
      <c r="F181" s="62">
        <v>1</v>
      </c>
      <c r="G181" s="62"/>
      <c r="H181" s="62"/>
      <c r="I181" s="62"/>
      <c r="J181" s="62"/>
      <c r="K181" s="62"/>
      <c r="L181" s="62"/>
      <c r="M181" s="62"/>
      <c r="N181" s="62"/>
      <c r="O181" s="62"/>
      <c r="P181" s="62"/>
      <c r="Q181" s="62"/>
    </row>
    <row r="182" spans="1:17" ht="38.25">
      <c r="A182" s="58">
        <v>168</v>
      </c>
      <c r="B182" s="59" t="s">
        <v>623</v>
      </c>
      <c r="C182" s="60" t="s">
        <v>1420</v>
      </c>
      <c r="D182" s="59"/>
      <c r="E182" s="61" t="s">
        <v>55</v>
      </c>
      <c r="F182" s="62">
        <v>30</v>
      </c>
      <c r="G182" s="62"/>
      <c r="H182" s="62"/>
      <c r="I182" s="62"/>
      <c r="J182" s="62"/>
      <c r="K182" s="62"/>
      <c r="L182" s="62"/>
      <c r="M182" s="62"/>
      <c r="N182" s="62"/>
      <c r="O182" s="62"/>
      <c r="P182" s="62"/>
      <c r="Q182" s="62"/>
    </row>
    <row r="183" spans="1:17" ht="38.25">
      <c r="A183" s="58">
        <v>169</v>
      </c>
      <c r="B183" s="59" t="s">
        <v>623</v>
      </c>
      <c r="C183" s="60" t="s">
        <v>1428</v>
      </c>
      <c r="D183" s="59"/>
      <c r="E183" s="61" t="s">
        <v>55</v>
      </c>
      <c r="F183" s="62">
        <v>15</v>
      </c>
      <c r="G183" s="62"/>
      <c r="H183" s="62"/>
      <c r="I183" s="62"/>
      <c r="J183" s="62"/>
      <c r="K183" s="62"/>
      <c r="L183" s="62"/>
      <c r="M183" s="62"/>
      <c r="N183" s="62"/>
      <c r="O183" s="62"/>
      <c r="P183" s="62"/>
      <c r="Q183" s="62"/>
    </row>
    <row r="184" spans="1:17" ht="25.5">
      <c r="A184" s="58">
        <v>170</v>
      </c>
      <c r="B184" s="59" t="s">
        <v>623</v>
      </c>
      <c r="C184" s="60" t="s">
        <v>1421</v>
      </c>
      <c r="D184" s="59"/>
      <c r="E184" s="61" t="s">
        <v>57</v>
      </c>
      <c r="F184" s="62">
        <v>1</v>
      </c>
      <c r="G184" s="62"/>
      <c r="H184" s="62"/>
      <c r="I184" s="62"/>
      <c r="J184" s="62"/>
      <c r="K184" s="62"/>
      <c r="L184" s="62"/>
      <c r="M184" s="62"/>
      <c r="N184" s="62"/>
      <c r="O184" s="62"/>
      <c r="P184" s="62"/>
      <c r="Q184" s="62"/>
    </row>
    <row r="185" spans="1:17" ht="25.5">
      <c r="A185" s="58">
        <v>171</v>
      </c>
      <c r="B185" s="59" t="s">
        <v>623</v>
      </c>
      <c r="C185" s="60" t="s">
        <v>1429</v>
      </c>
      <c r="D185" s="59"/>
      <c r="E185" s="61" t="s">
        <v>57</v>
      </c>
      <c r="F185" s="62">
        <v>1</v>
      </c>
      <c r="G185" s="62"/>
      <c r="H185" s="62"/>
      <c r="I185" s="62"/>
      <c r="J185" s="62"/>
      <c r="K185" s="62"/>
      <c r="L185" s="62"/>
      <c r="M185" s="62"/>
      <c r="N185" s="62"/>
      <c r="O185" s="62"/>
      <c r="P185" s="62"/>
      <c r="Q185" s="62"/>
    </row>
    <row r="186" spans="1:17" ht="25.5">
      <c r="A186" s="58">
        <v>172</v>
      </c>
      <c r="B186" s="59" t="s">
        <v>623</v>
      </c>
      <c r="C186" s="60" t="s">
        <v>1422</v>
      </c>
      <c r="D186" s="59"/>
      <c r="E186" s="61" t="s">
        <v>57</v>
      </c>
      <c r="F186" s="62">
        <v>1</v>
      </c>
      <c r="G186" s="62"/>
      <c r="H186" s="62"/>
      <c r="I186" s="62"/>
      <c r="J186" s="62"/>
      <c r="K186" s="62"/>
      <c r="L186" s="62"/>
      <c r="M186" s="62"/>
      <c r="N186" s="62"/>
      <c r="O186" s="62"/>
      <c r="P186" s="62"/>
      <c r="Q186" s="62"/>
    </row>
    <row r="187" spans="1:17" ht="25.5">
      <c r="A187" s="58">
        <v>173</v>
      </c>
      <c r="B187" s="59" t="s">
        <v>623</v>
      </c>
      <c r="C187" s="60" t="s">
        <v>1430</v>
      </c>
      <c r="D187" s="59"/>
      <c r="E187" s="61" t="s">
        <v>57</v>
      </c>
      <c r="F187" s="62">
        <v>1</v>
      </c>
      <c r="G187" s="62"/>
      <c r="H187" s="62"/>
      <c r="I187" s="62"/>
      <c r="J187" s="62"/>
      <c r="K187" s="62"/>
      <c r="L187" s="62"/>
      <c r="M187" s="62"/>
      <c r="N187" s="62"/>
      <c r="O187" s="62"/>
      <c r="P187" s="62"/>
      <c r="Q187" s="62"/>
    </row>
    <row r="188" spans="1:17">
      <c r="A188" s="58">
        <v>174</v>
      </c>
      <c r="B188" s="59" t="s">
        <v>623</v>
      </c>
      <c r="C188" s="60" t="s">
        <v>1409</v>
      </c>
      <c r="D188" s="59"/>
      <c r="E188" s="61" t="s">
        <v>59</v>
      </c>
      <c r="F188" s="62">
        <v>1</v>
      </c>
      <c r="G188" s="62"/>
      <c r="H188" s="62"/>
      <c r="I188" s="62"/>
      <c r="J188" s="62"/>
      <c r="K188" s="62"/>
      <c r="L188" s="62"/>
      <c r="M188" s="62"/>
      <c r="N188" s="62"/>
      <c r="O188" s="62"/>
      <c r="P188" s="62"/>
      <c r="Q188" s="62"/>
    </row>
    <row r="189" spans="1:17">
      <c r="A189" s="58">
        <v>175</v>
      </c>
      <c r="B189" s="59" t="s">
        <v>623</v>
      </c>
      <c r="C189" s="60" t="s">
        <v>1423</v>
      </c>
      <c r="D189" s="59"/>
      <c r="E189" s="61" t="s">
        <v>59</v>
      </c>
      <c r="F189" s="62">
        <v>1</v>
      </c>
      <c r="G189" s="62"/>
      <c r="H189" s="62"/>
      <c r="I189" s="62"/>
      <c r="J189" s="62"/>
      <c r="K189" s="62"/>
      <c r="L189" s="62"/>
      <c r="M189" s="62"/>
      <c r="N189" s="62"/>
      <c r="O189" s="62"/>
      <c r="P189" s="62"/>
      <c r="Q189" s="62"/>
    </row>
    <row r="190" spans="1:17">
      <c r="A190" s="58">
        <v>176</v>
      </c>
      <c r="B190" s="59" t="s">
        <v>623</v>
      </c>
      <c r="C190" s="60" t="s">
        <v>1411</v>
      </c>
      <c r="D190" s="59"/>
      <c r="E190" s="61" t="s">
        <v>59</v>
      </c>
      <c r="F190" s="62">
        <v>1</v>
      </c>
      <c r="G190" s="62"/>
      <c r="H190" s="62"/>
      <c r="I190" s="62"/>
      <c r="J190" s="62"/>
      <c r="K190" s="62"/>
      <c r="L190" s="62"/>
      <c r="M190" s="62"/>
      <c r="N190" s="62"/>
      <c r="O190" s="62"/>
      <c r="P190" s="62"/>
      <c r="Q190" s="62"/>
    </row>
    <row r="191" spans="1:17" ht="25.5">
      <c r="A191" s="58">
        <v>177</v>
      </c>
      <c r="B191" s="59" t="s">
        <v>623</v>
      </c>
      <c r="C191" s="60" t="s">
        <v>1431</v>
      </c>
      <c r="D191" s="59"/>
      <c r="E191" s="61" t="s">
        <v>59</v>
      </c>
      <c r="F191" s="62">
        <v>1</v>
      </c>
      <c r="G191" s="62"/>
      <c r="H191" s="62"/>
      <c r="I191" s="62"/>
      <c r="J191" s="62"/>
      <c r="K191" s="62"/>
      <c r="L191" s="62"/>
      <c r="M191" s="62"/>
      <c r="N191" s="62"/>
      <c r="O191" s="62"/>
      <c r="P191" s="62"/>
      <c r="Q191" s="62"/>
    </row>
    <row r="192" spans="1:17">
      <c r="A192" s="58">
        <v>178</v>
      </c>
      <c r="B192" s="59" t="s">
        <v>623</v>
      </c>
      <c r="C192" s="60" t="s">
        <v>1432</v>
      </c>
      <c r="D192" s="59"/>
      <c r="E192" s="61" t="s">
        <v>59</v>
      </c>
      <c r="F192" s="62">
        <v>1</v>
      </c>
      <c r="G192" s="62"/>
      <c r="H192" s="62"/>
      <c r="I192" s="62"/>
      <c r="J192" s="62"/>
      <c r="K192" s="62"/>
      <c r="L192" s="62"/>
      <c r="M192" s="62"/>
      <c r="N192" s="62"/>
      <c r="O192" s="62"/>
      <c r="P192" s="62"/>
      <c r="Q192" s="62"/>
    </row>
    <row r="193" spans="1:17">
      <c r="A193" s="58">
        <v>179</v>
      </c>
      <c r="B193" s="59" t="s">
        <v>623</v>
      </c>
      <c r="C193" s="60" t="s">
        <v>1364</v>
      </c>
      <c r="D193" s="59"/>
      <c r="E193" s="61" t="s">
        <v>59</v>
      </c>
      <c r="F193" s="62">
        <v>1</v>
      </c>
      <c r="G193" s="62"/>
      <c r="H193" s="62"/>
      <c r="I193" s="62"/>
      <c r="J193" s="62"/>
      <c r="K193" s="62"/>
      <c r="L193" s="62"/>
      <c r="M193" s="62"/>
      <c r="N193" s="62"/>
      <c r="O193" s="62"/>
      <c r="P193" s="62"/>
      <c r="Q193" s="62"/>
    </row>
    <row r="194" spans="1:17" ht="25.5">
      <c r="A194" s="58">
        <v>180</v>
      </c>
      <c r="B194" s="59" t="s">
        <v>623</v>
      </c>
      <c r="C194" s="60" t="s">
        <v>1365</v>
      </c>
      <c r="D194" s="59"/>
      <c r="E194" s="61" t="s">
        <v>59</v>
      </c>
      <c r="F194" s="62">
        <v>1</v>
      </c>
      <c r="G194" s="62"/>
      <c r="H194" s="62"/>
      <c r="I194" s="62"/>
      <c r="J194" s="62"/>
      <c r="K194" s="62"/>
      <c r="L194" s="62"/>
      <c r="M194" s="62"/>
      <c r="N194" s="62"/>
      <c r="O194" s="62"/>
      <c r="P194" s="62"/>
      <c r="Q194" s="62"/>
    </row>
    <row r="195" spans="1:17" ht="25.5">
      <c r="A195" s="58" t="s">
        <v>28</v>
      </c>
      <c r="B195" s="59"/>
      <c r="C195" s="156" t="s">
        <v>2845</v>
      </c>
      <c r="D195" s="59"/>
      <c r="E195" s="61"/>
      <c r="F195" s="62">
        <v>0</v>
      </c>
      <c r="G195" s="62"/>
      <c r="H195" s="62"/>
      <c r="I195" s="62"/>
      <c r="J195" s="62"/>
      <c r="K195" s="62"/>
      <c r="L195" s="62"/>
      <c r="M195" s="62"/>
      <c r="N195" s="62"/>
      <c r="O195" s="62"/>
      <c r="P195" s="62"/>
      <c r="Q195" s="62"/>
    </row>
    <row r="196" spans="1:17" ht="25.5">
      <c r="A196" s="58">
        <v>181</v>
      </c>
      <c r="B196" s="59" t="s">
        <v>623</v>
      </c>
      <c r="C196" s="60" t="s">
        <v>1433</v>
      </c>
      <c r="D196" s="59"/>
      <c r="E196" s="61" t="s">
        <v>55</v>
      </c>
      <c r="F196" s="62">
        <v>0.4</v>
      </c>
      <c r="G196" s="62"/>
      <c r="H196" s="62"/>
      <c r="I196" s="62"/>
      <c r="J196" s="62"/>
      <c r="K196" s="62"/>
      <c r="L196" s="62"/>
      <c r="M196" s="62"/>
      <c r="N196" s="62"/>
      <c r="O196" s="62"/>
      <c r="P196" s="62"/>
      <c r="Q196" s="62"/>
    </row>
    <row r="197" spans="1:17" ht="25.5">
      <c r="A197" s="58">
        <v>182</v>
      </c>
      <c r="B197" s="59" t="s">
        <v>623</v>
      </c>
      <c r="C197" s="60" t="s">
        <v>1434</v>
      </c>
      <c r="D197" s="59"/>
      <c r="E197" s="61" t="s">
        <v>55</v>
      </c>
      <c r="F197" s="62">
        <v>0.8</v>
      </c>
      <c r="G197" s="62"/>
      <c r="H197" s="62"/>
      <c r="I197" s="62"/>
      <c r="J197" s="62"/>
      <c r="K197" s="62"/>
      <c r="L197" s="62"/>
      <c r="M197" s="62"/>
      <c r="N197" s="62"/>
      <c r="O197" s="62"/>
      <c r="P197" s="62"/>
      <c r="Q197" s="62"/>
    </row>
    <row r="198" spans="1:17" ht="25.5">
      <c r="A198" s="58">
        <v>183</v>
      </c>
      <c r="B198" s="59" t="s">
        <v>623</v>
      </c>
      <c r="C198" s="60" t="s">
        <v>1435</v>
      </c>
      <c r="D198" s="59"/>
      <c r="E198" s="61" t="s">
        <v>55</v>
      </c>
      <c r="F198" s="62">
        <v>0.6</v>
      </c>
      <c r="G198" s="62"/>
      <c r="H198" s="62"/>
      <c r="I198" s="62"/>
      <c r="J198" s="62"/>
      <c r="K198" s="62"/>
      <c r="L198" s="62"/>
      <c r="M198" s="62"/>
      <c r="N198" s="62"/>
      <c r="O198" s="62"/>
      <c r="P198" s="62"/>
      <c r="Q198" s="62"/>
    </row>
    <row r="199" spans="1:17" ht="25.5">
      <c r="A199" s="58">
        <v>184</v>
      </c>
      <c r="B199" s="59" t="s">
        <v>623</v>
      </c>
      <c r="C199" s="60" t="s">
        <v>1436</v>
      </c>
      <c r="D199" s="59"/>
      <c r="E199" s="61" t="s">
        <v>55</v>
      </c>
      <c r="F199" s="62">
        <v>0.2</v>
      </c>
      <c r="G199" s="62"/>
      <c r="H199" s="62"/>
      <c r="I199" s="62"/>
      <c r="J199" s="62"/>
      <c r="K199" s="62"/>
      <c r="L199" s="62"/>
      <c r="M199" s="62"/>
      <c r="N199" s="62"/>
      <c r="O199" s="62"/>
      <c r="P199" s="62"/>
      <c r="Q199" s="62"/>
    </row>
    <row r="200" spans="1:17" ht="25.5">
      <c r="A200" s="58">
        <v>185</v>
      </c>
      <c r="B200" s="59" t="s">
        <v>623</v>
      </c>
      <c r="C200" s="60" t="s">
        <v>1437</v>
      </c>
      <c r="D200" s="59"/>
      <c r="E200" s="61" t="s">
        <v>55</v>
      </c>
      <c r="F200" s="62">
        <v>0.9</v>
      </c>
      <c r="G200" s="62"/>
      <c r="H200" s="62"/>
      <c r="I200" s="62"/>
      <c r="J200" s="62"/>
      <c r="K200" s="62"/>
      <c r="L200" s="62"/>
      <c r="M200" s="62"/>
      <c r="N200" s="62"/>
      <c r="O200" s="62"/>
      <c r="P200" s="62"/>
      <c r="Q200" s="62"/>
    </row>
    <row r="201" spans="1:17" ht="25.5">
      <c r="A201" s="58">
        <v>186</v>
      </c>
      <c r="B201" s="59" t="s">
        <v>623</v>
      </c>
      <c r="C201" s="60" t="s">
        <v>1438</v>
      </c>
      <c r="D201" s="59"/>
      <c r="E201" s="61" t="s">
        <v>59</v>
      </c>
      <c r="F201" s="62">
        <v>1</v>
      </c>
      <c r="G201" s="62"/>
      <c r="H201" s="62"/>
      <c r="I201" s="62"/>
      <c r="J201" s="62"/>
      <c r="K201" s="62"/>
      <c r="L201" s="62"/>
      <c r="M201" s="62"/>
      <c r="N201" s="62"/>
      <c r="O201" s="62"/>
      <c r="P201" s="62"/>
      <c r="Q201" s="62"/>
    </row>
    <row r="202" spans="1:17">
      <c r="A202" s="58">
        <v>187</v>
      </c>
      <c r="B202" s="59" t="s">
        <v>623</v>
      </c>
      <c r="C202" s="60" t="s">
        <v>1439</v>
      </c>
      <c r="D202" s="59"/>
      <c r="E202" s="61" t="s">
        <v>59</v>
      </c>
      <c r="F202" s="62">
        <v>1</v>
      </c>
      <c r="G202" s="62"/>
      <c r="H202" s="62"/>
      <c r="I202" s="62"/>
      <c r="J202" s="62"/>
      <c r="K202" s="62"/>
      <c r="L202" s="62"/>
      <c r="M202" s="62"/>
      <c r="N202" s="62"/>
      <c r="O202" s="62"/>
      <c r="P202" s="62"/>
      <c r="Q202" s="62"/>
    </row>
    <row r="203" spans="1:17" ht="38.25">
      <c r="A203" s="58">
        <v>188</v>
      </c>
      <c r="B203" s="59" t="s">
        <v>623</v>
      </c>
      <c r="C203" s="60" t="s">
        <v>1440</v>
      </c>
      <c r="D203" s="59"/>
      <c r="E203" s="61" t="s">
        <v>57</v>
      </c>
      <c r="F203" s="62">
        <v>2</v>
      </c>
      <c r="G203" s="62"/>
      <c r="H203" s="62"/>
      <c r="I203" s="62"/>
      <c r="J203" s="62"/>
      <c r="K203" s="62"/>
      <c r="L203" s="62"/>
      <c r="M203" s="62"/>
      <c r="N203" s="62"/>
      <c r="O203" s="62"/>
      <c r="P203" s="62"/>
      <c r="Q203" s="62"/>
    </row>
    <row r="204" spans="1:17">
      <c r="A204" s="58">
        <v>189</v>
      </c>
      <c r="B204" s="59" t="s">
        <v>623</v>
      </c>
      <c r="C204" s="60" t="s">
        <v>1441</v>
      </c>
      <c r="D204" s="59"/>
      <c r="E204" s="61" t="s">
        <v>57</v>
      </c>
      <c r="F204" s="62">
        <v>1</v>
      </c>
      <c r="G204" s="62"/>
      <c r="H204" s="62"/>
      <c r="I204" s="62"/>
      <c r="J204" s="62"/>
      <c r="K204" s="62"/>
      <c r="L204" s="62"/>
      <c r="M204" s="62"/>
      <c r="N204" s="62"/>
      <c r="O204" s="62"/>
      <c r="P204" s="62"/>
      <c r="Q204" s="62"/>
    </row>
    <row r="205" spans="1:17">
      <c r="A205" s="58">
        <v>190</v>
      </c>
      <c r="B205" s="59" t="s">
        <v>623</v>
      </c>
      <c r="C205" s="60" t="s">
        <v>1442</v>
      </c>
      <c r="D205" s="59"/>
      <c r="E205" s="61" t="s">
        <v>57</v>
      </c>
      <c r="F205" s="62">
        <v>1</v>
      </c>
      <c r="G205" s="62"/>
      <c r="H205" s="62"/>
      <c r="I205" s="62"/>
      <c r="J205" s="62"/>
      <c r="K205" s="62"/>
      <c r="L205" s="62"/>
      <c r="M205" s="62"/>
      <c r="N205" s="62"/>
      <c r="O205" s="62"/>
      <c r="P205" s="62"/>
      <c r="Q205" s="62"/>
    </row>
    <row r="206" spans="1:17" ht="25.5">
      <c r="A206" s="58">
        <v>191</v>
      </c>
      <c r="B206" s="59" t="s">
        <v>623</v>
      </c>
      <c r="C206" s="60" t="s">
        <v>1443</v>
      </c>
      <c r="D206" s="59"/>
      <c r="E206" s="61" t="s">
        <v>57</v>
      </c>
      <c r="F206" s="62">
        <v>2</v>
      </c>
      <c r="G206" s="62"/>
      <c r="H206" s="62"/>
      <c r="I206" s="62"/>
      <c r="J206" s="62"/>
      <c r="K206" s="62"/>
      <c r="L206" s="62"/>
      <c r="M206" s="62"/>
      <c r="N206" s="62"/>
      <c r="O206" s="62"/>
      <c r="P206" s="62"/>
      <c r="Q206" s="62"/>
    </row>
    <row r="207" spans="1:17" ht="25.5">
      <c r="A207" s="58">
        <v>192</v>
      </c>
      <c r="B207" s="59" t="s">
        <v>623</v>
      </c>
      <c r="C207" s="60" t="s">
        <v>1444</v>
      </c>
      <c r="D207" s="59"/>
      <c r="E207" s="61" t="s">
        <v>57</v>
      </c>
      <c r="F207" s="62">
        <v>1</v>
      </c>
      <c r="G207" s="62"/>
      <c r="H207" s="62"/>
      <c r="I207" s="62"/>
      <c r="J207" s="62"/>
      <c r="K207" s="62"/>
      <c r="L207" s="62"/>
      <c r="M207" s="62"/>
      <c r="N207" s="62"/>
      <c r="O207" s="62"/>
      <c r="P207" s="62"/>
      <c r="Q207" s="62"/>
    </row>
    <row r="208" spans="1:17" ht="25.5">
      <c r="A208" s="58">
        <v>193</v>
      </c>
      <c r="B208" s="59" t="s">
        <v>623</v>
      </c>
      <c r="C208" s="60" t="s">
        <v>1445</v>
      </c>
      <c r="D208" s="59"/>
      <c r="E208" s="61" t="s">
        <v>57</v>
      </c>
      <c r="F208" s="62">
        <v>1</v>
      </c>
      <c r="G208" s="62"/>
      <c r="H208" s="62"/>
      <c r="I208" s="62"/>
      <c r="J208" s="62"/>
      <c r="K208" s="62"/>
      <c r="L208" s="62"/>
      <c r="M208" s="62"/>
      <c r="N208" s="62"/>
      <c r="O208" s="62"/>
      <c r="P208" s="62"/>
      <c r="Q208" s="62"/>
    </row>
    <row r="209" spans="1:17" ht="25.5">
      <c r="A209" s="58">
        <v>194</v>
      </c>
      <c r="B209" s="59" t="s">
        <v>623</v>
      </c>
      <c r="C209" s="60" t="s">
        <v>1446</v>
      </c>
      <c r="D209" s="59"/>
      <c r="E209" s="61" t="s">
        <v>57</v>
      </c>
      <c r="F209" s="62">
        <v>1</v>
      </c>
      <c r="G209" s="62"/>
      <c r="H209" s="62"/>
      <c r="I209" s="62"/>
      <c r="J209" s="62"/>
      <c r="K209" s="62"/>
      <c r="L209" s="62"/>
      <c r="M209" s="62"/>
      <c r="N209" s="62"/>
      <c r="O209" s="62"/>
      <c r="P209" s="62"/>
      <c r="Q209" s="62"/>
    </row>
    <row r="210" spans="1:17" ht="25.5">
      <c r="A210" s="58">
        <v>195</v>
      </c>
      <c r="B210" s="59" t="s">
        <v>623</v>
      </c>
      <c r="C210" s="60" t="s">
        <v>1447</v>
      </c>
      <c r="D210" s="59"/>
      <c r="E210" s="61" t="s">
        <v>56</v>
      </c>
      <c r="F210" s="62">
        <v>12</v>
      </c>
      <c r="G210" s="62"/>
      <c r="H210" s="62"/>
      <c r="I210" s="62"/>
      <c r="J210" s="62"/>
      <c r="K210" s="62"/>
      <c r="L210" s="62"/>
      <c r="M210" s="62"/>
      <c r="N210" s="62"/>
      <c r="O210" s="62"/>
      <c r="P210" s="62"/>
      <c r="Q210" s="62"/>
    </row>
    <row r="211" spans="1:17" ht="51">
      <c r="A211" s="58">
        <v>196</v>
      </c>
      <c r="B211" s="59" t="s">
        <v>623</v>
      </c>
      <c r="C211" s="60" t="s">
        <v>1448</v>
      </c>
      <c r="D211" s="59"/>
      <c r="E211" s="61" t="s">
        <v>59</v>
      </c>
      <c r="F211" s="62">
        <v>1</v>
      </c>
      <c r="G211" s="62"/>
      <c r="H211" s="62"/>
      <c r="I211" s="62"/>
      <c r="J211" s="62"/>
      <c r="K211" s="62"/>
      <c r="L211" s="62"/>
      <c r="M211" s="62"/>
      <c r="N211" s="62"/>
      <c r="O211" s="62"/>
      <c r="P211" s="62"/>
      <c r="Q211" s="62"/>
    </row>
    <row r="212" spans="1:17" ht="38.25">
      <c r="A212" s="58">
        <v>197</v>
      </c>
      <c r="B212" s="59" t="s">
        <v>623</v>
      </c>
      <c r="C212" s="60" t="s">
        <v>1449</v>
      </c>
      <c r="D212" s="59"/>
      <c r="E212" s="61" t="s">
        <v>59</v>
      </c>
      <c r="F212" s="62">
        <v>1</v>
      </c>
      <c r="G212" s="62"/>
      <c r="H212" s="62"/>
      <c r="I212" s="62"/>
      <c r="J212" s="62"/>
      <c r="K212" s="62"/>
      <c r="L212" s="62"/>
      <c r="M212" s="62"/>
      <c r="N212" s="62"/>
      <c r="O212" s="62"/>
      <c r="P212" s="62"/>
      <c r="Q212" s="62"/>
    </row>
    <row r="213" spans="1:17">
      <c r="A213" s="58">
        <v>198</v>
      </c>
      <c r="B213" s="59" t="s">
        <v>623</v>
      </c>
      <c r="C213" s="60" t="s">
        <v>1450</v>
      </c>
      <c r="D213" s="59"/>
      <c r="E213" s="61" t="s">
        <v>59</v>
      </c>
      <c r="F213" s="62">
        <v>1</v>
      </c>
      <c r="G213" s="62"/>
      <c r="H213" s="62"/>
      <c r="I213" s="62"/>
      <c r="J213" s="62"/>
      <c r="K213" s="62"/>
      <c r="L213" s="62"/>
      <c r="M213" s="62"/>
      <c r="N213" s="62"/>
      <c r="O213" s="62"/>
      <c r="P213" s="62"/>
      <c r="Q213" s="62"/>
    </row>
    <row r="214" spans="1:17" ht="25.5">
      <c r="A214" s="58">
        <v>199</v>
      </c>
      <c r="B214" s="59" t="s">
        <v>623</v>
      </c>
      <c r="C214" s="60" t="s">
        <v>1451</v>
      </c>
      <c r="D214" s="59"/>
      <c r="E214" s="61" t="s">
        <v>59</v>
      </c>
      <c r="F214" s="62">
        <v>1</v>
      </c>
      <c r="G214" s="62"/>
      <c r="H214" s="62"/>
      <c r="I214" s="62"/>
      <c r="J214" s="62"/>
      <c r="K214" s="62"/>
      <c r="L214" s="62"/>
      <c r="M214" s="62"/>
      <c r="N214" s="62"/>
      <c r="O214" s="62"/>
      <c r="P214" s="62"/>
      <c r="Q214" s="62"/>
    </row>
    <row r="215" spans="1:17">
      <c r="A215" s="58" t="s">
        <v>28</v>
      </c>
      <c r="B215" s="59"/>
      <c r="C215" s="156" t="s">
        <v>2709</v>
      </c>
      <c r="D215" s="59"/>
      <c r="E215" s="61"/>
      <c r="F215" s="62">
        <v>0</v>
      </c>
      <c r="G215" s="62"/>
      <c r="H215" s="62"/>
      <c r="I215" s="62"/>
      <c r="J215" s="62"/>
      <c r="K215" s="62"/>
      <c r="L215" s="62"/>
      <c r="M215" s="62"/>
      <c r="N215" s="62"/>
      <c r="O215" s="62"/>
      <c r="P215" s="62"/>
      <c r="Q215" s="62"/>
    </row>
    <row r="216" spans="1:17" ht="63.75">
      <c r="A216" s="58">
        <v>200</v>
      </c>
      <c r="B216" s="59" t="s">
        <v>623</v>
      </c>
      <c r="C216" s="144" t="s">
        <v>2710</v>
      </c>
      <c r="D216" s="59"/>
      <c r="E216" s="61" t="s">
        <v>59</v>
      </c>
      <c r="F216" s="62">
        <v>2</v>
      </c>
      <c r="G216" s="62"/>
      <c r="H216" s="62"/>
      <c r="I216" s="62"/>
      <c r="J216" s="62"/>
      <c r="K216" s="62"/>
      <c r="L216" s="62"/>
      <c r="M216" s="62"/>
      <c r="N216" s="62"/>
      <c r="O216" s="62"/>
      <c r="P216" s="62"/>
      <c r="Q216" s="62"/>
    </row>
    <row r="217" spans="1:17" ht="51">
      <c r="A217" s="58">
        <v>201</v>
      </c>
      <c r="B217" s="59" t="s">
        <v>623</v>
      </c>
      <c r="C217" s="144" t="s">
        <v>2711</v>
      </c>
      <c r="D217" s="59"/>
      <c r="E217" s="61" t="s">
        <v>59</v>
      </c>
      <c r="F217" s="62">
        <v>2</v>
      </c>
      <c r="G217" s="62"/>
      <c r="H217" s="62"/>
      <c r="I217" s="62"/>
      <c r="J217" s="62"/>
      <c r="K217" s="62"/>
      <c r="L217" s="62"/>
      <c r="M217" s="62"/>
      <c r="N217" s="62"/>
      <c r="O217" s="62"/>
      <c r="P217" s="62"/>
      <c r="Q217" s="62"/>
    </row>
    <row r="218" spans="1:17" ht="38.25">
      <c r="A218" s="58">
        <v>202</v>
      </c>
      <c r="B218" s="59" t="s">
        <v>623</v>
      </c>
      <c r="C218" s="144" t="s">
        <v>2712</v>
      </c>
      <c r="D218" s="59"/>
      <c r="E218" s="61" t="s">
        <v>59</v>
      </c>
      <c r="F218" s="62">
        <v>1</v>
      </c>
      <c r="G218" s="62"/>
      <c r="H218" s="62"/>
      <c r="I218" s="62"/>
      <c r="J218" s="62"/>
      <c r="K218" s="62"/>
      <c r="L218" s="62"/>
      <c r="M218" s="62"/>
      <c r="N218" s="62"/>
      <c r="O218" s="62"/>
      <c r="P218" s="62"/>
      <c r="Q218" s="62"/>
    </row>
    <row r="219" spans="1:17" ht="51">
      <c r="A219" s="58">
        <v>203</v>
      </c>
      <c r="B219" s="59" t="s">
        <v>623</v>
      </c>
      <c r="C219" s="144" t="s">
        <v>2713</v>
      </c>
      <c r="D219" s="59"/>
      <c r="E219" s="61" t="s">
        <v>59</v>
      </c>
      <c r="F219" s="62">
        <v>1</v>
      </c>
      <c r="G219" s="62"/>
      <c r="H219" s="62"/>
      <c r="I219" s="62"/>
      <c r="J219" s="62"/>
      <c r="K219" s="62"/>
      <c r="L219" s="62"/>
      <c r="M219" s="62"/>
      <c r="N219" s="62"/>
      <c r="O219" s="62"/>
      <c r="P219" s="62"/>
      <c r="Q219" s="62"/>
    </row>
    <row r="220" spans="1:17" ht="25.5">
      <c r="A220" s="58">
        <v>204</v>
      </c>
      <c r="B220" s="59" t="s">
        <v>623</v>
      </c>
      <c r="C220" s="144" t="s">
        <v>2714</v>
      </c>
      <c r="D220" s="59"/>
      <c r="E220" s="61" t="s">
        <v>55</v>
      </c>
      <c r="F220" s="127">
        <v>26</v>
      </c>
      <c r="G220" s="62"/>
      <c r="H220" s="62"/>
      <c r="I220" s="62"/>
      <c r="J220" s="62"/>
      <c r="K220" s="62"/>
      <c r="L220" s="62"/>
      <c r="M220" s="62"/>
      <c r="N220" s="62"/>
      <c r="O220" s="62"/>
      <c r="P220" s="62"/>
      <c r="Q220" s="62"/>
    </row>
    <row r="221" spans="1:17" ht="25.5">
      <c r="A221" s="58">
        <v>205</v>
      </c>
      <c r="B221" s="59" t="s">
        <v>623</v>
      </c>
      <c r="C221" s="144" t="s">
        <v>2707</v>
      </c>
      <c r="D221" s="59"/>
      <c r="E221" s="61" t="s">
        <v>55</v>
      </c>
      <c r="F221" s="127">
        <v>26</v>
      </c>
      <c r="G221" s="62"/>
      <c r="H221" s="62"/>
      <c r="I221" s="62"/>
      <c r="J221" s="62"/>
      <c r="K221" s="62"/>
      <c r="L221" s="62"/>
      <c r="M221" s="62"/>
      <c r="N221" s="62"/>
      <c r="O221" s="62"/>
      <c r="P221" s="62"/>
      <c r="Q221" s="62"/>
    </row>
    <row r="222" spans="1:17" ht="25.5">
      <c r="A222" s="58">
        <v>206</v>
      </c>
      <c r="B222" s="59" t="s">
        <v>623</v>
      </c>
      <c r="C222" s="144" t="s">
        <v>2715</v>
      </c>
      <c r="D222" s="59"/>
      <c r="E222" s="61" t="s">
        <v>57</v>
      </c>
      <c r="F222" s="62">
        <v>2</v>
      </c>
      <c r="G222" s="62"/>
      <c r="H222" s="62"/>
      <c r="I222" s="62"/>
      <c r="J222" s="62"/>
      <c r="K222" s="62"/>
      <c r="L222" s="62"/>
      <c r="M222" s="62"/>
      <c r="N222" s="62"/>
      <c r="O222" s="62"/>
      <c r="P222" s="62"/>
      <c r="Q222" s="62"/>
    </row>
    <row r="223" spans="1:17" ht="25.5">
      <c r="A223" s="58">
        <v>207</v>
      </c>
      <c r="B223" s="59" t="s">
        <v>623</v>
      </c>
      <c r="C223" s="144" t="s">
        <v>2716</v>
      </c>
      <c r="D223" s="59"/>
      <c r="E223" s="61" t="s">
        <v>57</v>
      </c>
      <c r="F223" s="62">
        <v>2</v>
      </c>
      <c r="G223" s="62"/>
      <c r="H223" s="62"/>
      <c r="I223" s="62"/>
      <c r="J223" s="62"/>
      <c r="K223" s="62"/>
      <c r="L223" s="62"/>
      <c r="M223" s="62"/>
      <c r="N223" s="62"/>
      <c r="O223" s="62"/>
      <c r="P223" s="62"/>
      <c r="Q223" s="62"/>
    </row>
    <row r="224" spans="1:17" ht="25.5">
      <c r="A224" s="58">
        <v>208</v>
      </c>
      <c r="B224" s="59" t="s">
        <v>623</v>
      </c>
      <c r="C224" s="144" t="s">
        <v>2717</v>
      </c>
      <c r="D224" s="59"/>
      <c r="E224" s="61" t="s">
        <v>57</v>
      </c>
      <c r="F224" s="62">
        <v>2</v>
      </c>
      <c r="G224" s="62"/>
      <c r="H224" s="62"/>
      <c r="I224" s="62"/>
      <c r="J224" s="62"/>
      <c r="K224" s="62"/>
      <c r="L224" s="62"/>
      <c r="M224" s="62"/>
      <c r="N224" s="62"/>
      <c r="O224" s="62"/>
      <c r="P224" s="62"/>
      <c r="Q224" s="62"/>
    </row>
    <row r="225" spans="1:17" ht="25.5">
      <c r="A225" s="58">
        <v>209</v>
      </c>
      <c r="B225" s="59" t="s">
        <v>623</v>
      </c>
      <c r="C225" s="144" t="s">
        <v>2718</v>
      </c>
      <c r="D225" s="59"/>
      <c r="E225" s="61" t="s">
        <v>57</v>
      </c>
      <c r="F225" s="62">
        <v>2</v>
      </c>
      <c r="G225" s="62"/>
      <c r="H225" s="62"/>
      <c r="I225" s="62"/>
      <c r="J225" s="62"/>
      <c r="K225" s="62"/>
      <c r="L225" s="62"/>
      <c r="M225" s="62"/>
      <c r="N225" s="62"/>
      <c r="O225" s="62"/>
      <c r="P225" s="62"/>
      <c r="Q225" s="62"/>
    </row>
    <row r="226" spans="1:17">
      <c r="A226" s="58">
        <v>210</v>
      </c>
      <c r="B226" s="59" t="s">
        <v>623</v>
      </c>
      <c r="C226" s="60" t="s">
        <v>1409</v>
      </c>
      <c r="D226" s="59"/>
      <c r="E226" s="61" t="s">
        <v>59</v>
      </c>
      <c r="F226" s="62">
        <v>2</v>
      </c>
      <c r="G226" s="62"/>
      <c r="H226" s="62"/>
      <c r="I226" s="62"/>
      <c r="J226" s="62"/>
      <c r="K226" s="62"/>
      <c r="L226" s="62"/>
      <c r="M226" s="62"/>
      <c r="N226" s="62"/>
      <c r="O226" s="62"/>
      <c r="P226" s="62"/>
      <c r="Q226" s="62"/>
    </row>
    <row r="227" spans="1:17">
      <c r="A227" s="58">
        <v>211</v>
      </c>
      <c r="B227" s="59" t="s">
        <v>623</v>
      </c>
      <c r="C227" s="60" t="s">
        <v>1410</v>
      </c>
      <c r="D227" s="59"/>
      <c r="E227" s="61" t="s">
        <v>59</v>
      </c>
      <c r="F227" s="62">
        <v>2</v>
      </c>
      <c r="G227" s="62"/>
      <c r="H227" s="62"/>
      <c r="I227" s="62"/>
      <c r="J227" s="62"/>
      <c r="K227" s="62"/>
      <c r="L227" s="62"/>
      <c r="M227" s="62"/>
      <c r="N227" s="62"/>
      <c r="O227" s="62"/>
      <c r="P227" s="62"/>
      <c r="Q227" s="62"/>
    </row>
    <row r="228" spans="1:17">
      <c r="A228" s="58">
        <v>212</v>
      </c>
      <c r="B228" s="59" t="s">
        <v>623</v>
      </c>
      <c r="C228" s="60" t="s">
        <v>1411</v>
      </c>
      <c r="D228" s="59"/>
      <c r="E228" s="61" t="s">
        <v>59</v>
      </c>
      <c r="F228" s="62">
        <v>2</v>
      </c>
      <c r="G228" s="62"/>
      <c r="H228" s="62"/>
      <c r="I228" s="62"/>
      <c r="J228" s="62"/>
      <c r="K228" s="62"/>
      <c r="L228" s="62"/>
      <c r="M228" s="62"/>
      <c r="N228" s="62"/>
      <c r="O228" s="62"/>
      <c r="P228" s="62"/>
      <c r="Q228" s="62"/>
    </row>
    <row r="229" spans="1:17">
      <c r="A229" s="58">
        <v>213</v>
      </c>
      <c r="B229" s="59" t="s">
        <v>623</v>
      </c>
      <c r="C229" s="60" t="s">
        <v>1358</v>
      </c>
      <c r="D229" s="59"/>
      <c r="E229" s="61" t="s">
        <v>59</v>
      </c>
      <c r="F229" s="62">
        <v>2</v>
      </c>
      <c r="G229" s="62"/>
      <c r="H229" s="62"/>
      <c r="I229" s="62"/>
      <c r="J229" s="62"/>
      <c r="K229" s="62"/>
      <c r="L229" s="62"/>
      <c r="M229" s="62"/>
      <c r="N229" s="62"/>
      <c r="O229" s="62"/>
      <c r="P229" s="62"/>
      <c r="Q229" s="62"/>
    </row>
    <row r="230" spans="1:17">
      <c r="A230" s="58">
        <v>214</v>
      </c>
      <c r="B230" s="59" t="s">
        <v>623</v>
      </c>
      <c r="C230" s="60" t="s">
        <v>1364</v>
      </c>
      <c r="D230" s="59"/>
      <c r="E230" s="61" t="s">
        <v>59</v>
      </c>
      <c r="F230" s="62">
        <v>1</v>
      </c>
      <c r="G230" s="62"/>
      <c r="H230" s="62"/>
      <c r="I230" s="62"/>
      <c r="J230" s="62"/>
      <c r="K230" s="62"/>
      <c r="L230" s="62"/>
      <c r="M230" s="62"/>
      <c r="N230" s="62"/>
      <c r="O230" s="62"/>
      <c r="P230" s="62"/>
      <c r="Q230" s="62"/>
    </row>
    <row r="231" spans="1:17" ht="25.5">
      <c r="A231" s="58">
        <v>215</v>
      </c>
      <c r="B231" s="59" t="s">
        <v>623</v>
      </c>
      <c r="C231" s="60" t="s">
        <v>1365</v>
      </c>
      <c r="D231" s="59"/>
      <c r="E231" s="61" t="s">
        <v>59</v>
      </c>
      <c r="F231" s="62">
        <v>1</v>
      </c>
      <c r="G231" s="62"/>
      <c r="H231" s="62"/>
      <c r="I231" s="62"/>
      <c r="J231" s="62"/>
      <c r="K231" s="62"/>
      <c r="L231" s="62"/>
      <c r="M231" s="62"/>
      <c r="N231" s="62"/>
      <c r="O231" s="62"/>
      <c r="P231" s="62"/>
      <c r="Q231" s="62"/>
    </row>
    <row r="232" spans="1:17" ht="25.5">
      <c r="A232" s="58">
        <v>216</v>
      </c>
      <c r="B232" s="59" t="s">
        <v>623</v>
      </c>
      <c r="C232" s="60" t="s">
        <v>1366</v>
      </c>
      <c r="D232" s="59"/>
      <c r="E232" s="61" t="s">
        <v>59</v>
      </c>
      <c r="F232" s="62">
        <v>1</v>
      </c>
      <c r="G232" s="62"/>
      <c r="H232" s="62"/>
      <c r="I232" s="62"/>
      <c r="J232" s="62"/>
      <c r="K232" s="62"/>
      <c r="L232" s="62"/>
      <c r="M232" s="62"/>
      <c r="N232" s="62"/>
      <c r="O232" s="62"/>
      <c r="P232" s="62"/>
      <c r="Q232" s="62"/>
    </row>
    <row r="233" spans="1:17">
      <c r="A233" s="58" t="s">
        <v>28</v>
      </c>
      <c r="B233" s="59"/>
      <c r="C233" s="72" t="s">
        <v>1318</v>
      </c>
      <c r="D233" s="59"/>
      <c r="E233" s="61"/>
      <c r="F233" s="62">
        <v>0</v>
      </c>
      <c r="G233" s="62"/>
      <c r="H233" s="62"/>
      <c r="I233" s="62"/>
      <c r="J233" s="62"/>
      <c r="K233" s="62"/>
      <c r="L233" s="62"/>
      <c r="M233" s="62"/>
      <c r="N233" s="62"/>
      <c r="O233" s="62"/>
      <c r="P233" s="62"/>
      <c r="Q233" s="62"/>
    </row>
    <row r="234" spans="1:17" ht="51">
      <c r="A234" s="58">
        <v>217</v>
      </c>
      <c r="B234" s="59" t="s">
        <v>77</v>
      </c>
      <c r="C234" s="60" t="s">
        <v>1452</v>
      </c>
      <c r="D234" s="59"/>
      <c r="E234" s="61" t="s">
        <v>59</v>
      </c>
      <c r="F234" s="62">
        <v>1</v>
      </c>
      <c r="G234" s="62"/>
      <c r="H234" s="62"/>
      <c r="I234" s="62"/>
      <c r="J234" s="62"/>
      <c r="K234" s="62"/>
      <c r="L234" s="62"/>
      <c r="M234" s="62"/>
      <c r="N234" s="62"/>
      <c r="O234" s="62"/>
      <c r="P234" s="62"/>
      <c r="Q234" s="62"/>
    </row>
    <row r="235" spans="1:17">
      <c r="A235" s="58" t="s">
        <v>28</v>
      </c>
      <c r="B235" s="59"/>
      <c r="C235" s="60"/>
      <c r="D235" s="59"/>
      <c r="E235" s="61"/>
      <c r="F235" s="62">
        <v>0</v>
      </c>
      <c r="G235" s="62">
        <v>0</v>
      </c>
      <c r="H235" s="62">
        <v>0</v>
      </c>
      <c r="I235" s="62">
        <f t="shared" ref="I235" si="7">+ROUND(H235*G235,2)</f>
        <v>0</v>
      </c>
      <c r="J235" s="62">
        <v>0</v>
      </c>
      <c r="K235" s="62">
        <v>0</v>
      </c>
      <c r="L235" s="62">
        <f t="shared" ref="L235" si="8">+I235+J235+K235</f>
        <v>0</v>
      </c>
      <c r="M235" s="62">
        <f t="shared" ref="M235" si="9">+ROUND(G235*$F235,2)</f>
        <v>0</v>
      </c>
      <c r="N235" s="62">
        <f t="shared" ref="N235" si="10">+ROUND(I235*$F235,2)</f>
        <v>0</v>
      </c>
      <c r="O235" s="62">
        <f t="shared" ref="O235" si="11">+ROUND(J235*$F235,2)</f>
        <v>0</v>
      </c>
      <c r="P235" s="62">
        <f t="shared" ref="P235" si="12">+ROUND(K235*$F235,2)</f>
        <v>0</v>
      </c>
      <c r="Q235" s="62">
        <f t="shared" ref="Q235" si="13">+N235+O235+P235</f>
        <v>0</v>
      </c>
    </row>
    <row r="236" spans="1:17">
      <c r="A236" s="63"/>
      <c r="B236" s="63"/>
      <c r="C236" s="64" t="s">
        <v>52</v>
      </c>
      <c r="D236" s="63"/>
      <c r="E236" s="63"/>
      <c r="F236" s="65"/>
      <c r="G236" s="65"/>
      <c r="H236" s="65"/>
      <c r="I236" s="65"/>
      <c r="J236" s="65"/>
      <c r="K236" s="65"/>
      <c r="L236" s="65"/>
      <c r="M236" s="65">
        <f>SUM(M9:M235)</f>
        <v>0</v>
      </c>
      <c r="N236" s="65">
        <f>SUM(N9:N235)</f>
        <v>0</v>
      </c>
      <c r="O236" s="65">
        <f>SUM(O9:O235)</f>
        <v>0</v>
      </c>
      <c r="P236" s="65">
        <f>SUM(P9:P235)</f>
        <v>0</v>
      </c>
      <c r="Q236" s="65">
        <f>SUM(Q9:Q235)</f>
        <v>0</v>
      </c>
    </row>
    <row r="237" spans="1:17">
      <c r="A237" s="66"/>
      <c r="B237" s="66"/>
      <c r="C237" s="92" t="s">
        <v>2198</v>
      </c>
      <c r="D237" s="66"/>
      <c r="E237" s="66" t="s">
        <v>60</v>
      </c>
      <c r="F237" s="127">
        <f>' 1-1'!$F$35</f>
        <v>0</v>
      </c>
      <c r="G237" s="68"/>
      <c r="H237" s="68"/>
      <c r="I237" s="68"/>
      <c r="J237" s="68"/>
      <c r="K237" s="68"/>
      <c r="L237" s="68"/>
      <c r="M237" s="68"/>
      <c r="N237" s="68"/>
      <c r="O237" s="62">
        <f>ROUND(O236*F237%,2)</f>
        <v>0</v>
      </c>
      <c r="P237" s="68"/>
      <c r="Q237" s="62">
        <f>O237</f>
        <v>0</v>
      </c>
    </row>
    <row r="238" spans="1:17">
      <c r="A238" s="63"/>
      <c r="B238" s="63"/>
      <c r="C238" s="64" t="s">
        <v>1453</v>
      </c>
      <c r="D238" s="63"/>
      <c r="E238" s="63" t="s">
        <v>61</v>
      </c>
      <c r="F238" s="65"/>
      <c r="G238" s="65"/>
      <c r="H238" s="65"/>
      <c r="I238" s="65"/>
      <c r="J238" s="65"/>
      <c r="K238" s="65"/>
      <c r="L238" s="65"/>
      <c r="M238" s="65">
        <f t="shared" ref="M238:Q238" si="14">SUM(M236:M237)</f>
        <v>0</v>
      </c>
      <c r="N238" s="65">
        <f t="shared" si="14"/>
        <v>0</v>
      </c>
      <c r="O238" s="65">
        <f t="shared" si="14"/>
        <v>0</v>
      </c>
      <c r="P238" s="65">
        <f t="shared" si="14"/>
        <v>0</v>
      </c>
      <c r="Q238" s="65">
        <f t="shared" si="14"/>
        <v>0</v>
      </c>
    </row>
  </sheetData>
  <autoFilter ref="A9:Q238"/>
  <mergeCells count="8">
    <mergeCell ref="G7:L7"/>
    <mergeCell ref="M7:Q7"/>
    <mergeCell ref="A7:A8"/>
    <mergeCell ref="B7:B8"/>
    <mergeCell ref="C7:C8"/>
    <mergeCell ref="D7:D8"/>
    <mergeCell ref="E7:E8"/>
    <mergeCell ref="F7:F8"/>
  </mergeCells>
  <conditionalFormatting sqref="C9:C95">
    <cfRule type="expression" dxfId="61" priority="279" stopIfTrue="1">
      <formula>XDC9="tx"</formula>
    </cfRule>
  </conditionalFormatting>
  <conditionalFormatting sqref="C112:C114 C96:C101 C103:C109 C117:C139 C141:C231 C233:C235">
    <cfRule type="expression" dxfId="60" priority="280" stopIfTrue="1">
      <formula>XDC97="tx"</formula>
    </cfRule>
  </conditionalFormatting>
  <conditionalFormatting sqref="C110:C111 C115:C116">
    <cfRule type="expression" dxfId="59" priority="283" stopIfTrue="1">
      <formula>XDC112="tx"</formula>
    </cfRule>
  </conditionalFormatting>
  <conditionalFormatting sqref="C102 C140 C232">
    <cfRule type="expression" dxfId="58" priority="291" stopIfTrue="1">
      <formula>#REF!="tx"</formula>
    </cfRule>
  </conditionalFormatting>
  <printOptions horizontalCentered="1"/>
  <pageMargins left="0.39" right="0.39" top="0.74" bottom="0.47" header="0.3" footer="0.3"/>
  <pageSetup paperSize="9" scale="95" fitToHeight="1000" orientation="landscape" horizontalDpi="4294967293"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257"/>
  <sheetViews>
    <sheetView showZeros="0" defaultGridColor="0" colorId="23" zoomScaleNormal="100" zoomScaleSheetLayoutView="100" workbookViewId="0">
      <pane ySplit="9" topLeftCell="A247" activePane="bottomLeft" state="frozen"/>
      <selection activeCell="G22" sqref="G22"/>
      <selection pane="bottomLeft" activeCell="A5" sqref="A5:XFD5"/>
    </sheetView>
  </sheetViews>
  <sheetFormatPr defaultRowHeight="15" outlineLevelRow="1" outlineLevelCol="1"/>
  <cols>
    <col min="1" max="1" width="6.285156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6.42578125" style="44" bestFit="1" customWidth="1"/>
    <col min="7" max="7" width="6" style="44" bestFit="1" customWidth="1"/>
    <col min="8" max="8" width="8.5703125" style="44" customWidth="1"/>
    <col min="9" max="9" width="6.42578125" style="44" bestFit="1" customWidth="1"/>
    <col min="10" max="10" width="8.5703125" style="44" customWidth="1"/>
    <col min="11" max="12" width="7.85546875" style="44" bestFit="1" customWidth="1"/>
    <col min="13" max="13" width="8" style="44" customWidth="1"/>
    <col min="14" max="14" width="8.85546875" style="44" bestFit="1" customWidth="1"/>
    <col min="15" max="15" width="9.85546875" style="44" bestFit="1" customWidth="1"/>
    <col min="16" max="17" width="9.85546875" style="44" customWidth="1"/>
    <col min="18" max="16384" width="9.140625" style="44"/>
  </cols>
  <sheetData>
    <row r="1" spans="1:17" ht="51">
      <c r="A1" s="48"/>
      <c r="B1" s="48"/>
      <c r="C1" s="18" t="s">
        <v>1454</v>
      </c>
      <c r="D1" s="49"/>
      <c r="E1" s="48"/>
      <c r="F1" s="48"/>
      <c r="G1" s="48"/>
      <c r="H1" s="48"/>
      <c r="I1" s="48"/>
      <c r="J1" s="48"/>
      <c r="K1" s="48"/>
      <c r="L1" s="48"/>
      <c r="M1" s="48"/>
      <c r="N1" s="48"/>
      <c r="O1" s="48"/>
      <c r="P1" s="48"/>
      <c r="Q1" s="48"/>
    </row>
    <row r="2" spans="1:17" outlineLevel="1">
      <c r="A2" s="53" t="s">
        <v>2846</v>
      </c>
      <c r="B2" s="194"/>
      <c r="C2" s="195"/>
      <c r="D2" s="51"/>
      <c r="E2" s="51"/>
      <c r="F2" s="51"/>
      <c r="G2" s="51"/>
      <c r="H2" s="51"/>
      <c r="I2" s="51"/>
      <c r="J2" s="51"/>
      <c r="K2" s="51"/>
      <c r="L2" s="51"/>
      <c r="M2" s="51"/>
      <c r="N2" s="51"/>
      <c r="O2" s="51"/>
      <c r="P2" s="51"/>
      <c r="Q2" s="51"/>
    </row>
    <row r="3" spans="1:17" outlineLevel="1">
      <c r="A3" s="196" t="s">
        <v>2847</v>
      </c>
      <c r="B3" s="51"/>
      <c r="C3" s="52"/>
      <c r="D3" s="51"/>
      <c r="E3" s="51"/>
      <c r="F3" s="51"/>
      <c r="G3" s="51"/>
      <c r="H3" s="51"/>
      <c r="I3" s="51"/>
      <c r="J3" s="51"/>
      <c r="K3" s="51"/>
      <c r="L3" s="51"/>
      <c r="M3" s="51"/>
      <c r="N3" s="51"/>
      <c r="O3" s="51"/>
      <c r="P3" s="51"/>
      <c r="Q3" s="51"/>
    </row>
    <row r="4" spans="1:17" outlineLevel="1">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outlineLevel="1">
      <c r="A6" s="50" t="s">
        <v>1455</v>
      </c>
      <c r="B6" s="51"/>
      <c r="C6" s="52"/>
      <c r="D6" s="51"/>
      <c r="E6" s="51"/>
      <c r="F6" s="51"/>
      <c r="G6" s="51"/>
      <c r="H6" s="51"/>
      <c r="I6" s="51"/>
      <c r="J6" s="51"/>
      <c r="K6" s="51"/>
      <c r="L6" s="51"/>
      <c r="M6" s="51"/>
      <c r="N6" s="51"/>
      <c r="O6" s="51"/>
      <c r="P6" s="57" t="s">
        <v>62</v>
      </c>
      <c r="Q6" s="104">
        <f>Q257</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1456</v>
      </c>
      <c r="D10" s="59"/>
      <c r="E10" s="61"/>
      <c r="F10" s="62">
        <v>0</v>
      </c>
      <c r="G10" s="62">
        <v>0</v>
      </c>
      <c r="H10" s="62">
        <v>0</v>
      </c>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ht="38.25">
      <c r="A11" s="58">
        <v>1</v>
      </c>
      <c r="B11" s="59" t="s">
        <v>2196</v>
      </c>
      <c r="C11" s="60" t="s">
        <v>1457</v>
      </c>
      <c r="D11" s="59"/>
      <c r="E11" s="61" t="s">
        <v>59</v>
      </c>
      <c r="F11" s="62">
        <v>5</v>
      </c>
      <c r="G11" s="62"/>
      <c r="H11" s="62"/>
      <c r="I11" s="62"/>
      <c r="J11" s="62"/>
      <c r="K11" s="62"/>
      <c r="L11" s="62"/>
      <c r="M11" s="62"/>
      <c r="N11" s="62"/>
      <c r="O11" s="62"/>
      <c r="P11" s="62"/>
      <c r="Q11" s="62"/>
    </row>
    <row r="12" spans="1:17" ht="38.25">
      <c r="A12" s="58">
        <v>2</v>
      </c>
      <c r="B12" s="59" t="s">
        <v>2196</v>
      </c>
      <c r="C12" s="60" t="s">
        <v>1458</v>
      </c>
      <c r="D12" s="59"/>
      <c r="E12" s="61" t="s">
        <v>59</v>
      </c>
      <c r="F12" s="62">
        <v>2</v>
      </c>
      <c r="G12" s="62"/>
      <c r="H12" s="62"/>
      <c r="I12" s="62"/>
      <c r="J12" s="62"/>
      <c r="K12" s="62"/>
      <c r="L12" s="62"/>
      <c r="M12" s="62"/>
      <c r="N12" s="62"/>
      <c r="O12" s="62"/>
      <c r="P12" s="62"/>
      <c r="Q12" s="62"/>
    </row>
    <row r="13" spans="1:17" ht="38.25">
      <c r="A13" s="58">
        <v>3</v>
      </c>
      <c r="B13" s="59" t="s">
        <v>2196</v>
      </c>
      <c r="C13" s="60" t="s">
        <v>1459</v>
      </c>
      <c r="D13" s="59"/>
      <c r="E13" s="61" t="s">
        <v>59</v>
      </c>
      <c r="F13" s="62">
        <v>2</v>
      </c>
      <c r="G13" s="62"/>
      <c r="H13" s="62"/>
      <c r="I13" s="62"/>
      <c r="J13" s="62"/>
      <c r="K13" s="62"/>
      <c r="L13" s="62"/>
      <c r="M13" s="62"/>
      <c r="N13" s="62"/>
      <c r="O13" s="62"/>
      <c r="P13" s="62"/>
      <c r="Q13" s="62"/>
    </row>
    <row r="14" spans="1:17">
      <c r="A14" s="58">
        <v>4</v>
      </c>
      <c r="B14" s="59" t="s">
        <v>2196</v>
      </c>
      <c r="C14" s="60" t="s">
        <v>1460</v>
      </c>
      <c r="D14" s="59"/>
      <c r="E14" s="61" t="s">
        <v>57</v>
      </c>
      <c r="F14" s="62">
        <v>420</v>
      </c>
      <c r="G14" s="62"/>
      <c r="H14" s="62"/>
      <c r="I14" s="62"/>
      <c r="J14" s="62"/>
      <c r="K14" s="62"/>
      <c r="L14" s="62"/>
      <c r="M14" s="62"/>
      <c r="N14" s="62"/>
      <c r="O14" s="62"/>
      <c r="P14" s="62"/>
      <c r="Q14" s="62"/>
    </row>
    <row r="15" spans="1:17">
      <c r="A15" s="58">
        <v>5</v>
      </c>
      <c r="B15" s="59" t="s">
        <v>2196</v>
      </c>
      <c r="C15" s="60" t="s">
        <v>1461</v>
      </c>
      <c r="D15" s="59"/>
      <c r="E15" s="61" t="s">
        <v>57</v>
      </c>
      <c r="F15" s="62">
        <v>20</v>
      </c>
      <c r="G15" s="62"/>
      <c r="H15" s="62"/>
      <c r="I15" s="62"/>
      <c r="J15" s="62"/>
      <c r="K15" s="62"/>
      <c r="L15" s="62"/>
      <c r="M15" s="62"/>
      <c r="N15" s="62"/>
      <c r="O15" s="62"/>
      <c r="P15" s="62"/>
      <c r="Q15" s="62"/>
    </row>
    <row r="16" spans="1:17">
      <c r="A16" s="58">
        <v>6</v>
      </c>
      <c r="B16" s="59" t="s">
        <v>2196</v>
      </c>
      <c r="C16" s="60" t="s">
        <v>1462</v>
      </c>
      <c r="D16" s="59"/>
      <c r="E16" s="61" t="s">
        <v>57</v>
      </c>
      <c r="F16" s="62">
        <v>3</v>
      </c>
      <c r="G16" s="62"/>
      <c r="H16" s="62"/>
      <c r="I16" s="62"/>
      <c r="J16" s="62"/>
      <c r="K16" s="62"/>
      <c r="L16" s="62"/>
      <c r="M16" s="62"/>
      <c r="N16" s="62"/>
      <c r="O16" s="62"/>
      <c r="P16" s="62"/>
      <c r="Q16" s="62"/>
    </row>
    <row r="17" spans="1:17">
      <c r="A17" s="58">
        <v>7</v>
      </c>
      <c r="B17" s="59" t="s">
        <v>2196</v>
      </c>
      <c r="C17" s="60" t="s">
        <v>1463</v>
      </c>
      <c r="D17" s="59"/>
      <c r="E17" s="61" t="s">
        <v>57</v>
      </c>
      <c r="F17" s="62">
        <v>5</v>
      </c>
      <c r="G17" s="62"/>
      <c r="H17" s="62"/>
      <c r="I17" s="62"/>
      <c r="J17" s="62"/>
      <c r="K17" s="62"/>
      <c r="L17" s="62"/>
      <c r="M17" s="62"/>
      <c r="N17" s="62"/>
      <c r="O17" s="62"/>
      <c r="P17" s="62"/>
      <c r="Q17" s="62"/>
    </row>
    <row r="18" spans="1:17">
      <c r="A18" s="58">
        <v>8</v>
      </c>
      <c r="B18" s="59" t="s">
        <v>2196</v>
      </c>
      <c r="C18" s="60" t="s">
        <v>1464</v>
      </c>
      <c r="D18" s="59"/>
      <c r="E18" s="61" t="s">
        <v>57</v>
      </c>
      <c r="F18" s="62">
        <v>2</v>
      </c>
      <c r="G18" s="62"/>
      <c r="H18" s="62"/>
      <c r="I18" s="62"/>
      <c r="J18" s="62"/>
      <c r="K18" s="62"/>
      <c r="L18" s="62"/>
      <c r="M18" s="62"/>
      <c r="N18" s="62"/>
      <c r="O18" s="62"/>
      <c r="P18" s="62"/>
      <c r="Q18" s="62"/>
    </row>
    <row r="19" spans="1:17">
      <c r="A19" s="58">
        <v>9</v>
      </c>
      <c r="B19" s="59" t="s">
        <v>2196</v>
      </c>
      <c r="C19" s="60" t="s">
        <v>1465</v>
      </c>
      <c r="D19" s="59"/>
      <c r="E19" s="61" t="s">
        <v>57</v>
      </c>
      <c r="F19" s="62">
        <v>1</v>
      </c>
      <c r="G19" s="62"/>
      <c r="H19" s="62"/>
      <c r="I19" s="62"/>
      <c r="J19" s="62"/>
      <c r="K19" s="62"/>
      <c r="L19" s="62"/>
      <c r="M19" s="62"/>
      <c r="N19" s="62"/>
      <c r="O19" s="62"/>
      <c r="P19" s="62"/>
      <c r="Q19" s="62"/>
    </row>
    <row r="20" spans="1:17">
      <c r="A20" s="58">
        <v>10</v>
      </c>
      <c r="B20" s="59" t="s">
        <v>2196</v>
      </c>
      <c r="C20" s="60" t="s">
        <v>1466</v>
      </c>
      <c r="D20" s="59"/>
      <c r="E20" s="61" t="s">
        <v>57</v>
      </c>
      <c r="F20" s="62">
        <v>4</v>
      </c>
      <c r="G20" s="62"/>
      <c r="H20" s="62"/>
      <c r="I20" s="62"/>
      <c r="J20" s="62"/>
      <c r="K20" s="62"/>
      <c r="L20" s="62"/>
      <c r="M20" s="62"/>
      <c r="N20" s="62"/>
      <c r="O20" s="62"/>
      <c r="P20" s="62"/>
      <c r="Q20" s="62"/>
    </row>
    <row r="21" spans="1:17">
      <c r="A21" s="58">
        <v>11</v>
      </c>
      <c r="B21" s="59" t="s">
        <v>2196</v>
      </c>
      <c r="C21" s="60" t="s">
        <v>1467</v>
      </c>
      <c r="D21" s="59"/>
      <c r="E21" s="61" t="s">
        <v>57</v>
      </c>
      <c r="F21" s="62">
        <v>1</v>
      </c>
      <c r="G21" s="62"/>
      <c r="H21" s="62"/>
      <c r="I21" s="62"/>
      <c r="J21" s="62"/>
      <c r="K21" s="62"/>
      <c r="L21" s="62"/>
      <c r="M21" s="62"/>
      <c r="N21" s="62"/>
      <c r="O21" s="62"/>
      <c r="P21" s="62"/>
      <c r="Q21" s="62"/>
    </row>
    <row r="22" spans="1:17">
      <c r="A22" s="58">
        <v>12</v>
      </c>
      <c r="B22" s="59" t="s">
        <v>2196</v>
      </c>
      <c r="C22" s="60" t="s">
        <v>1468</v>
      </c>
      <c r="D22" s="59"/>
      <c r="E22" s="61" t="s">
        <v>57</v>
      </c>
      <c r="F22" s="62">
        <v>1</v>
      </c>
      <c r="G22" s="62"/>
      <c r="H22" s="62"/>
      <c r="I22" s="62"/>
      <c r="J22" s="62"/>
      <c r="K22" s="62"/>
      <c r="L22" s="62"/>
      <c r="M22" s="62"/>
      <c r="N22" s="62"/>
      <c r="O22" s="62"/>
      <c r="P22" s="62"/>
      <c r="Q22" s="62"/>
    </row>
    <row r="23" spans="1:17">
      <c r="A23" s="58">
        <v>13</v>
      </c>
      <c r="B23" s="59" t="s">
        <v>2196</v>
      </c>
      <c r="C23" s="60" t="s">
        <v>1469</v>
      </c>
      <c r="D23" s="59"/>
      <c r="E23" s="61" t="s">
        <v>57</v>
      </c>
      <c r="F23" s="62">
        <v>2</v>
      </c>
      <c r="G23" s="62"/>
      <c r="H23" s="62"/>
      <c r="I23" s="62"/>
      <c r="J23" s="62"/>
      <c r="K23" s="62"/>
      <c r="L23" s="62"/>
      <c r="M23" s="62"/>
      <c r="N23" s="62"/>
      <c r="O23" s="62"/>
      <c r="P23" s="62"/>
      <c r="Q23" s="62"/>
    </row>
    <row r="24" spans="1:17" ht="38.25">
      <c r="A24" s="58">
        <v>14</v>
      </c>
      <c r="B24" s="59" t="s">
        <v>2196</v>
      </c>
      <c r="C24" s="60" t="s">
        <v>1470</v>
      </c>
      <c r="D24" s="59"/>
      <c r="E24" s="61" t="s">
        <v>59</v>
      </c>
      <c r="F24" s="62">
        <v>5</v>
      </c>
      <c r="G24" s="62"/>
      <c r="H24" s="62"/>
      <c r="I24" s="62"/>
      <c r="J24" s="62"/>
      <c r="K24" s="62"/>
      <c r="L24" s="62"/>
      <c r="M24" s="62"/>
      <c r="N24" s="62"/>
      <c r="O24" s="62"/>
      <c r="P24" s="62"/>
      <c r="Q24" s="62"/>
    </row>
    <row r="25" spans="1:17" ht="38.25">
      <c r="A25" s="58">
        <v>15</v>
      </c>
      <c r="B25" s="59" t="s">
        <v>2196</v>
      </c>
      <c r="C25" s="60" t="s">
        <v>1471</v>
      </c>
      <c r="D25" s="59"/>
      <c r="E25" s="61" t="s">
        <v>59</v>
      </c>
      <c r="F25" s="62">
        <v>1</v>
      </c>
      <c r="G25" s="62"/>
      <c r="H25" s="62"/>
      <c r="I25" s="62"/>
      <c r="J25" s="62"/>
      <c r="K25" s="62"/>
      <c r="L25" s="62"/>
      <c r="M25" s="62"/>
      <c r="N25" s="62"/>
      <c r="O25" s="62"/>
      <c r="P25" s="62"/>
      <c r="Q25" s="62"/>
    </row>
    <row r="26" spans="1:17">
      <c r="A26" s="58">
        <v>16</v>
      </c>
      <c r="B26" s="59" t="s">
        <v>2196</v>
      </c>
      <c r="C26" s="60" t="s">
        <v>1472</v>
      </c>
      <c r="D26" s="59"/>
      <c r="E26" s="61" t="s">
        <v>59</v>
      </c>
      <c r="F26" s="62">
        <v>10</v>
      </c>
      <c r="G26" s="62"/>
      <c r="H26" s="62"/>
      <c r="I26" s="62"/>
      <c r="J26" s="62"/>
      <c r="K26" s="62"/>
      <c r="L26" s="62"/>
      <c r="M26" s="62"/>
      <c r="N26" s="62"/>
      <c r="O26" s="62"/>
      <c r="P26" s="62"/>
      <c r="Q26" s="62"/>
    </row>
    <row r="27" spans="1:17">
      <c r="A27" s="58">
        <v>17</v>
      </c>
      <c r="B27" s="59" t="s">
        <v>2196</v>
      </c>
      <c r="C27" s="60" t="s">
        <v>1473</v>
      </c>
      <c r="D27" s="59"/>
      <c r="E27" s="61" t="s">
        <v>57</v>
      </c>
      <c r="F27" s="62">
        <v>17</v>
      </c>
      <c r="G27" s="62"/>
      <c r="H27" s="62"/>
      <c r="I27" s="62"/>
      <c r="J27" s="62"/>
      <c r="K27" s="62"/>
      <c r="L27" s="62"/>
      <c r="M27" s="62"/>
      <c r="N27" s="62"/>
      <c r="O27" s="62"/>
      <c r="P27" s="62"/>
      <c r="Q27" s="62"/>
    </row>
    <row r="28" spans="1:17" ht="25.5">
      <c r="A28" s="58">
        <v>18</v>
      </c>
      <c r="B28" s="59" t="s">
        <v>2196</v>
      </c>
      <c r="C28" s="60" t="s">
        <v>1474</v>
      </c>
      <c r="D28" s="59"/>
      <c r="E28" s="61" t="s">
        <v>55</v>
      </c>
      <c r="F28" s="62">
        <v>210</v>
      </c>
      <c r="G28" s="62"/>
      <c r="H28" s="62"/>
      <c r="I28" s="62"/>
      <c r="J28" s="62"/>
      <c r="K28" s="62"/>
      <c r="L28" s="62"/>
      <c r="M28" s="62"/>
      <c r="N28" s="62"/>
      <c r="O28" s="62"/>
      <c r="P28" s="62"/>
      <c r="Q28" s="62"/>
    </row>
    <row r="29" spans="1:17" ht="25.5">
      <c r="A29" s="58">
        <v>19</v>
      </c>
      <c r="B29" s="59" t="s">
        <v>2196</v>
      </c>
      <c r="C29" s="60" t="s">
        <v>1475</v>
      </c>
      <c r="D29" s="59"/>
      <c r="E29" s="61" t="s">
        <v>55</v>
      </c>
      <c r="F29" s="62">
        <v>165</v>
      </c>
      <c r="G29" s="62"/>
      <c r="H29" s="62"/>
      <c r="I29" s="62"/>
      <c r="J29" s="62"/>
      <c r="K29" s="62"/>
      <c r="L29" s="62"/>
      <c r="M29" s="62"/>
      <c r="N29" s="62"/>
      <c r="O29" s="62"/>
      <c r="P29" s="62"/>
      <c r="Q29" s="62"/>
    </row>
    <row r="30" spans="1:17" ht="25.5">
      <c r="A30" s="58">
        <v>20</v>
      </c>
      <c r="B30" s="59" t="s">
        <v>2196</v>
      </c>
      <c r="C30" s="60" t="s">
        <v>1476</v>
      </c>
      <c r="D30" s="59"/>
      <c r="E30" s="61" t="s">
        <v>55</v>
      </c>
      <c r="F30" s="62">
        <v>395</v>
      </c>
      <c r="G30" s="62"/>
      <c r="H30" s="62"/>
      <c r="I30" s="62"/>
      <c r="J30" s="62"/>
      <c r="K30" s="62"/>
      <c r="L30" s="62"/>
      <c r="M30" s="62"/>
      <c r="N30" s="62"/>
      <c r="O30" s="62"/>
      <c r="P30" s="62"/>
      <c r="Q30" s="62"/>
    </row>
    <row r="31" spans="1:17" ht="25.5">
      <c r="A31" s="58">
        <v>21</v>
      </c>
      <c r="B31" s="59" t="s">
        <v>2196</v>
      </c>
      <c r="C31" s="60" t="s">
        <v>1477</v>
      </c>
      <c r="D31" s="59"/>
      <c r="E31" s="61" t="s">
        <v>55</v>
      </c>
      <c r="F31" s="62">
        <v>20</v>
      </c>
      <c r="G31" s="62"/>
      <c r="H31" s="62"/>
      <c r="I31" s="62"/>
      <c r="J31" s="62"/>
      <c r="K31" s="62"/>
      <c r="L31" s="62"/>
      <c r="M31" s="62"/>
      <c r="N31" s="62"/>
      <c r="O31" s="62"/>
      <c r="P31" s="62"/>
      <c r="Q31" s="62"/>
    </row>
    <row r="32" spans="1:17" ht="25.5">
      <c r="A32" s="58">
        <v>22</v>
      </c>
      <c r="B32" s="59" t="s">
        <v>2196</v>
      </c>
      <c r="C32" s="60" t="s">
        <v>1478</v>
      </c>
      <c r="D32" s="59"/>
      <c r="E32" s="61" t="s">
        <v>55</v>
      </c>
      <c r="F32" s="62">
        <v>148</v>
      </c>
      <c r="G32" s="62"/>
      <c r="H32" s="62"/>
      <c r="I32" s="62"/>
      <c r="J32" s="62"/>
      <c r="K32" s="62"/>
      <c r="L32" s="62"/>
      <c r="M32" s="62"/>
      <c r="N32" s="62"/>
      <c r="O32" s="62"/>
      <c r="P32" s="62"/>
      <c r="Q32" s="62"/>
    </row>
    <row r="33" spans="1:17" ht="25.5">
      <c r="A33" s="58">
        <v>23</v>
      </c>
      <c r="B33" s="59" t="s">
        <v>2196</v>
      </c>
      <c r="C33" s="60" t="s">
        <v>1479</v>
      </c>
      <c r="D33" s="59"/>
      <c r="E33" s="61" t="s">
        <v>55</v>
      </c>
      <c r="F33" s="62">
        <v>5</v>
      </c>
      <c r="G33" s="62"/>
      <c r="H33" s="62"/>
      <c r="I33" s="62"/>
      <c r="J33" s="62"/>
      <c r="K33" s="62"/>
      <c r="L33" s="62"/>
      <c r="M33" s="62"/>
      <c r="N33" s="62"/>
      <c r="O33" s="62"/>
      <c r="P33" s="62"/>
      <c r="Q33" s="62"/>
    </row>
    <row r="34" spans="1:17" ht="25.5">
      <c r="A34" s="58">
        <v>24</v>
      </c>
      <c r="B34" s="59" t="s">
        <v>2196</v>
      </c>
      <c r="C34" s="60" t="s">
        <v>1480</v>
      </c>
      <c r="D34" s="59"/>
      <c r="E34" s="61" t="s">
        <v>55</v>
      </c>
      <c r="F34" s="62">
        <v>26</v>
      </c>
      <c r="G34" s="62"/>
      <c r="H34" s="62"/>
      <c r="I34" s="62"/>
      <c r="J34" s="62"/>
      <c r="K34" s="62"/>
      <c r="L34" s="62"/>
      <c r="M34" s="62"/>
      <c r="N34" s="62"/>
      <c r="O34" s="62"/>
      <c r="P34" s="62"/>
      <c r="Q34" s="62"/>
    </row>
    <row r="35" spans="1:17" ht="25.5">
      <c r="A35" s="58">
        <v>25</v>
      </c>
      <c r="B35" s="59" t="s">
        <v>2196</v>
      </c>
      <c r="C35" s="60" t="s">
        <v>1481</v>
      </c>
      <c r="D35" s="59"/>
      <c r="E35" s="61" t="s">
        <v>55</v>
      </c>
      <c r="F35" s="62">
        <v>23</v>
      </c>
      <c r="G35" s="62"/>
      <c r="H35" s="62"/>
      <c r="I35" s="62"/>
      <c r="J35" s="62"/>
      <c r="K35" s="62"/>
      <c r="L35" s="62"/>
      <c r="M35" s="62"/>
      <c r="N35" s="62"/>
      <c r="O35" s="62"/>
      <c r="P35" s="62"/>
      <c r="Q35" s="62"/>
    </row>
    <row r="36" spans="1:17" ht="25.5">
      <c r="A36" s="58">
        <v>26</v>
      </c>
      <c r="B36" s="59" t="s">
        <v>2196</v>
      </c>
      <c r="C36" s="60" t="s">
        <v>1482</v>
      </c>
      <c r="D36" s="59"/>
      <c r="E36" s="61" t="s">
        <v>55</v>
      </c>
      <c r="F36" s="62">
        <v>160</v>
      </c>
      <c r="G36" s="62"/>
      <c r="H36" s="62"/>
      <c r="I36" s="62"/>
      <c r="J36" s="62"/>
      <c r="K36" s="62"/>
      <c r="L36" s="62"/>
      <c r="M36" s="62"/>
      <c r="N36" s="62"/>
      <c r="O36" s="62"/>
      <c r="P36" s="62"/>
      <c r="Q36" s="62"/>
    </row>
    <row r="37" spans="1:17" ht="25.5">
      <c r="A37" s="58">
        <v>27</v>
      </c>
      <c r="B37" s="59" t="s">
        <v>2196</v>
      </c>
      <c r="C37" s="60" t="s">
        <v>1483</v>
      </c>
      <c r="D37" s="59"/>
      <c r="E37" s="61" t="s">
        <v>55</v>
      </c>
      <c r="F37" s="62">
        <v>6</v>
      </c>
      <c r="G37" s="62"/>
      <c r="H37" s="62"/>
      <c r="I37" s="62"/>
      <c r="J37" s="62"/>
      <c r="K37" s="62"/>
      <c r="L37" s="62"/>
      <c r="M37" s="62"/>
      <c r="N37" s="62"/>
      <c r="O37" s="62"/>
      <c r="P37" s="62"/>
      <c r="Q37" s="62"/>
    </row>
    <row r="38" spans="1:17" ht="102">
      <c r="A38" s="58">
        <v>28</v>
      </c>
      <c r="B38" s="59" t="s">
        <v>2196</v>
      </c>
      <c r="C38" s="92" t="s">
        <v>2584</v>
      </c>
      <c r="D38" s="59"/>
      <c r="E38" s="61" t="s">
        <v>59</v>
      </c>
      <c r="F38" s="62">
        <v>5</v>
      </c>
      <c r="G38" s="62"/>
      <c r="H38" s="62"/>
      <c r="I38" s="62"/>
      <c r="J38" s="62"/>
      <c r="K38" s="62"/>
      <c r="L38" s="62"/>
      <c r="M38" s="62"/>
      <c r="N38" s="62"/>
      <c r="O38" s="62"/>
      <c r="P38" s="62"/>
      <c r="Q38" s="62"/>
    </row>
    <row r="39" spans="1:17">
      <c r="A39" s="58">
        <v>29</v>
      </c>
      <c r="B39" s="59" t="s">
        <v>2196</v>
      </c>
      <c r="C39" s="60" t="s">
        <v>1484</v>
      </c>
      <c r="D39" s="59"/>
      <c r="E39" s="61" t="s">
        <v>59</v>
      </c>
      <c r="F39" s="62">
        <v>46</v>
      </c>
      <c r="G39" s="62"/>
      <c r="H39" s="62"/>
      <c r="I39" s="62"/>
      <c r="J39" s="62"/>
      <c r="K39" s="62"/>
      <c r="L39" s="62"/>
      <c r="M39" s="62"/>
      <c r="N39" s="62"/>
      <c r="O39" s="62"/>
      <c r="P39" s="62"/>
      <c r="Q39" s="62"/>
    </row>
    <row r="40" spans="1:17" ht="25.5">
      <c r="A40" s="58">
        <v>30</v>
      </c>
      <c r="B40" s="59" t="s">
        <v>2196</v>
      </c>
      <c r="C40" s="60" t="s">
        <v>1485</v>
      </c>
      <c r="D40" s="59"/>
      <c r="E40" s="61" t="s">
        <v>55</v>
      </c>
      <c r="F40" s="62">
        <v>210</v>
      </c>
      <c r="G40" s="62"/>
      <c r="H40" s="62"/>
      <c r="I40" s="62"/>
      <c r="J40" s="62"/>
      <c r="K40" s="62"/>
      <c r="L40" s="62"/>
      <c r="M40" s="62"/>
      <c r="N40" s="62"/>
      <c r="O40" s="62"/>
      <c r="P40" s="62"/>
      <c r="Q40" s="62"/>
    </row>
    <row r="41" spans="1:17" ht="25.5">
      <c r="A41" s="58">
        <v>31</v>
      </c>
      <c r="B41" s="59" t="s">
        <v>2196</v>
      </c>
      <c r="C41" s="60" t="s">
        <v>1486</v>
      </c>
      <c r="D41" s="59"/>
      <c r="E41" s="61" t="s">
        <v>55</v>
      </c>
      <c r="F41" s="62">
        <v>165</v>
      </c>
      <c r="G41" s="62"/>
      <c r="H41" s="62"/>
      <c r="I41" s="62"/>
      <c r="J41" s="62"/>
      <c r="K41" s="62"/>
      <c r="L41" s="62"/>
      <c r="M41" s="62"/>
      <c r="N41" s="62"/>
      <c r="O41" s="62"/>
      <c r="P41" s="62"/>
      <c r="Q41" s="62"/>
    </row>
    <row r="42" spans="1:17" ht="25.5">
      <c r="A42" s="58">
        <v>32</v>
      </c>
      <c r="B42" s="59" t="s">
        <v>2196</v>
      </c>
      <c r="C42" s="60" t="s">
        <v>1487</v>
      </c>
      <c r="D42" s="59"/>
      <c r="E42" s="61" t="s">
        <v>55</v>
      </c>
      <c r="F42" s="62">
        <v>395</v>
      </c>
      <c r="G42" s="62"/>
      <c r="H42" s="62"/>
      <c r="I42" s="62"/>
      <c r="J42" s="62"/>
      <c r="K42" s="62"/>
      <c r="L42" s="62"/>
      <c r="M42" s="62"/>
      <c r="N42" s="62"/>
      <c r="O42" s="62"/>
      <c r="P42" s="62"/>
      <c r="Q42" s="62"/>
    </row>
    <row r="43" spans="1:17" ht="25.5">
      <c r="A43" s="58">
        <v>33</v>
      </c>
      <c r="B43" s="59" t="s">
        <v>2196</v>
      </c>
      <c r="C43" s="60" t="s">
        <v>1488</v>
      </c>
      <c r="D43" s="59"/>
      <c r="E43" s="61" t="s">
        <v>55</v>
      </c>
      <c r="F43" s="62">
        <v>20</v>
      </c>
      <c r="G43" s="62"/>
      <c r="H43" s="62"/>
      <c r="I43" s="62"/>
      <c r="J43" s="62"/>
      <c r="K43" s="62"/>
      <c r="L43" s="62"/>
      <c r="M43" s="62"/>
      <c r="N43" s="62"/>
      <c r="O43" s="62"/>
      <c r="P43" s="62"/>
      <c r="Q43" s="62"/>
    </row>
    <row r="44" spans="1:17" ht="25.5">
      <c r="A44" s="58">
        <v>34</v>
      </c>
      <c r="B44" s="59" t="s">
        <v>2196</v>
      </c>
      <c r="C44" s="60" t="s">
        <v>1489</v>
      </c>
      <c r="D44" s="59"/>
      <c r="E44" s="61" t="s">
        <v>55</v>
      </c>
      <c r="F44" s="62">
        <v>148</v>
      </c>
      <c r="G44" s="62"/>
      <c r="H44" s="62"/>
      <c r="I44" s="62"/>
      <c r="J44" s="62"/>
      <c r="K44" s="62"/>
      <c r="L44" s="62"/>
      <c r="M44" s="62"/>
      <c r="N44" s="62"/>
      <c r="O44" s="62"/>
      <c r="P44" s="62"/>
      <c r="Q44" s="62"/>
    </row>
    <row r="45" spans="1:17" ht="25.5">
      <c r="A45" s="58">
        <v>35</v>
      </c>
      <c r="B45" s="59" t="s">
        <v>2196</v>
      </c>
      <c r="C45" s="60" t="s">
        <v>1490</v>
      </c>
      <c r="D45" s="59"/>
      <c r="E45" s="61" t="s">
        <v>55</v>
      </c>
      <c r="F45" s="62">
        <v>5</v>
      </c>
      <c r="G45" s="62"/>
      <c r="H45" s="62"/>
      <c r="I45" s="62"/>
      <c r="J45" s="62"/>
      <c r="K45" s="62"/>
      <c r="L45" s="62"/>
      <c r="M45" s="62"/>
      <c r="N45" s="62"/>
      <c r="O45" s="62"/>
      <c r="P45" s="62"/>
      <c r="Q45" s="62"/>
    </row>
    <row r="46" spans="1:17" ht="25.5">
      <c r="A46" s="58">
        <v>36</v>
      </c>
      <c r="B46" s="59" t="s">
        <v>2196</v>
      </c>
      <c r="C46" s="60" t="s">
        <v>1491</v>
      </c>
      <c r="D46" s="59"/>
      <c r="E46" s="61" t="s">
        <v>55</v>
      </c>
      <c r="F46" s="62">
        <v>26</v>
      </c>
      <c r="G46" s="62"/>
      <c r="H46" s="62"/>
      <c r="I46" s="62"/>
      <c r="J46" s="62"/>
      <c r="K46" s="62"/>
      <c r="L46" s="62"/>
      <c r="M46" s="62"/>
      <c r="N46" s="62"/>
      <c r="O46" s="62"/>
      <c r="P46" s="62"/>
      <c r="Q46" s="62"/>
    </row>
    <row r="47" spans="1:17" ht="25.5">
      <c r="A47" s="58">
        <v>37</v>
      </c>
      <c r="B47" s="59" t="s">
        <v>2196</v>
      </c>
      <c r="C47" s="60" t="s">
        <v>1492</v>
      </c>
      <c r="D47" s="59"/>
      <c r="E47" s="61" t="s">
        <v>55</v>
      </c>
      <c r="F47" s="62">
        <v>23</v>
      </c>
      <c r="G47" s="62"/>
      <c r="H47" s="62"/>
      <c r="I47" s="62"/>
      <c r="J47" s="62"/>
      <c r="K47" s="62"/>
      <c r="L47" s="62"/>
      <c r="M47" s="62"/>
      <c r="N47" s="62"/>
      <c r="O47" s="62"/>
      <c r="P47" s="62"/>
      <c r="Q47" s="62"/>
    </row>
    <row r="48" spans="1:17" ht="25.5">
      <c r="A48" s="58">
        <v>38</v>
      </c>
      <c r="B48" s="59" t="s">
        <v>2196</v>
      </c>
      <c r="C48" s="60" t="s">
        <v>1493</v>
      </c>
      <c r="D48" s="59"/>
      <c r="E48" s="61" t="s">
        <v>55</v>
      </c>
      <c r="F48" s="62">
        <v>160</v>
      </c>
      <c r="G48" s="62"/>
      <c r="H48" s="62"/>
      <c r="I48" s="62"/>
      <c r="J48" s="62"/>
      <c r="K48" s="62"/>
      <c r="L48" s="62"/>
      <c r="M48" s="62"/>
      <c r="N48" s="62"/>
      <c r="O48" s="62"/>
      <c r="P48" s="62"/>
      <c r="Q48" s="62"/>
    </row>
    <row r="49" spans="1:17">
      <c r="A49" s="58">
        <v>39</v>
      </c>
      <c r="B49" s="59" t="s">
        <v>2196</v>
      </c>
      <c r="C49" s="60" t="s">
        <v>1494</v>
      </c>
      <c r="D49" s="59"/>
      <c r="E49" s="61" t="s">
        <v>57</v>
      </c>
      <c r="F49" s="62">
        <v>7</v>
      </c>
      <c r="G49" s="62"/>
      <c r="H49" s="62"/>
      <c r="I49" s="62"/>
      <c r="J49" s="62"/>
      <c r="K49" s="62"/>
      <c r="L49" s="62"/>
      <c r="M49" s="62"/>
      <c r="N49" s="62"/>
      <c r="O49" s="62"/>
      <c r="P49" s="62"/>
      <c r="Q49" s="62"/>
    </row>
    <row r="50" spans="1:17">
      <c r="A50" s="58">
        <v>40</v>
      </c>
      <c r="B50" s="59" t="s">
        <v>2196</v>
      </c>
      <c r="C50" s="60" t="s">
        <v>1495</v>
      </c>
      <c r="D50" s="59"/>
      <c r="E50" s="61" t="s">
        <v>57</v>
      </c>
      <c r="F50" s="62">
        <v>1</v>
      </c>
      <c r="G50" s="62"/>
      <c r="H50" s="62"/>
      <c r="I50" s="62"/>
      <c r="J50" s="62"/>
      <c r="K50" s="62"/>
      <c r="L50" s="62"/>
      <c r="M50" s="62"/>
      <c r="N50" s="62"/>
      <c r="O50" s="62"/>
      <c r="P50" s="62"/>
      <c r="Q50" s="62"/>
    </row>
    <row r="51" spans="1:17">
      <c r="A51" s="58">
        <v>41</v>
      </c>
      <c r="B51" s="59" t="s">
        <v>2196</v>
      </c>
      <c r="C51" s="60" t="s">
        <v>1496</v>
      </c>
      <c r="D51" s="59"/>
      <c r="E51" s="61" t="s">
        <v>57</v>
      </c>
      <c r="F51" s="62">
        <v>1</v>
      </c>
      <c r="G51" s="62"/>
      <c r="H51" s="62"/>
      <c r="I51" s="62"/>
      <c r="J51" s="62"/>
      <c r="K51" s="62"/>
      <c r="L51" s="62"/>
      <c r="M51" s="62"/>
      <c r="N51" s="62"/>
      <c r="O51" s="62"/>
      <c r="P51" s="62"/>
      <c r="Q51" s="62"/>
    </row>
    <row r="52" spans="1:17">
      <c r="A52" s="58">
        <v>42</v>
      </c>
      <c r="B52" s="59" t="s">
        <v>2196</v>
      </c>
      <c r="C52" s="60" t="s">
        <v>1497</v>
      </c>
      <c r="D52" s="59"/>
      <c r="E52" s="61" t="s">
        <v>57</v>
      </c>
      <c r="F52" s="62">
        <v>1</v>
      </c>
      <c r="G52" s="62"/>
      <c r="H52" s="62"/>
      <c r="I52" s="62"/>
      <c r="J52" s="62"/>
      <c r="K52" s="62"/>
      <c r="L52" s="62"/>
      <c r="M52" s="62"/>
      <c r="N52" s="62"/>
      <c r="O52" s="62"/>
      <c r="P52" s="62"/>
      <c r="Q52" s="62"/>
    </row>
    <row r="53" spans="1:17">
      <c r="A53" s="58">
        <v>43</v>
      </c>
      <c r="B53" s="59" t="s">
        <v>2196</v>
      </c>
      <c r="C53" s="60" t="s">
        <v>1498</v>
      </c>
      <c r="D53" s="59"/>
      <c r="E53" s="61" t="s">
        <v>57</v>
      </c>
      <c r="F53" s="62">
        <v>1</v>
      </c>
      <c r="G53" s="62"/>
      <c r="H53" s="62"/>
      <c r="I53" s="62"/>
      <c r="J53" s="62"/>
      <c r="K53" s="62"/>
      <c r="L53" s="62"/>
      <c r="M53" s="62"/>
      <c r="N53" s="62"/>
      <c r="O53" s="62"/>
      <c r="P53" s="62"/>
      <c r="Q53" s="62"/>
    </row>
    <row r="54" spans="1:17">
      <c r="A54" s="58">
        <v>44</v>
      </c>
      <c r="B54" s="59" t="s">
        <v>2196</v>
      </c>
      <c r="C54" s="60" t="s">
        <v>1499</v>
      </c>
      <c r="D54" s="59"/>
      <c r="E54" s="61" t="s">
        <v>57</v>
      </c>
      <c r="F54" s="62">
        <v>1</v>
      </c>
      <c r="G54" s="62"/>
      <c r="H54" s="62"/>
      <c r="I54" s="62"/>
      <c r="J54" s="62"/>
      <c r="K54" s="62"/>
      <c r="L54" s="62"/>
      <c r="M54" s="62"/>
      <c r="N54" s="62"/>
      <c r="O54" s="62"/>
      <c r="P54" s="62"/>
      <c r="Q54" s="62"/>
    </row>
    <row r="55" spans="1:17">
      <c r="A55" s="58">
        <v>45</v>
      </c>
      <c r="B55" s="59" t="s">
        <v>2196</v>
      </c>
      <c r="C55" s="60" t="s">
        <v>1500</v>
      </c>
      <c r="D55" s="59"/>
      <c r="E55" s="61" t="s">
        <v>57</v>
      </c>
      <c r="F55" s="62">
        <v>1</v>
      </c>
      <c r="G55" s="62"/>
      <c r="H55" s="62"/>
      <c r="I55" s="62"/>
      <c r="J55" s="62"/>
      <c r="K55" s="62"/>
      <c r="L55" s="62"/>
      <c r="M55" s="62"/>
      <c r="N55" s="62"/>
      <c r="O55" s="62"/>
      <c r="P55" s="62"/>
      <c r="Q55" s="62"/>
    </row>
    <row r="56" spans="1:17">
      <c r="A56" s="58">
        <v>46</v>
      </c>
      <c r="B56" s="59" t="s">
        <v>2196</v>
      </c>
      <c r="C56" s="60" t="s">
        <v>1501</v>
      </c>
      <c r="D56" s="59"/>
      <c r="E56" s="61" t="s">
        <v>57</v>
      </c>
      <c r="F56" s="62">
        <v>1</v>
      </c>
      <c r="G56" s="62"/>
      <c r="H56" s="62"/>
      <c r="I56" s="62"/>
      <c r="J56" s="62"/>
      <c r="K56" s="62"/>
      <c r="L56" s="62"/>
      <c r="M56" s="62"/>
      <c r="N56" s="62"/>
      <c r="O56" s="62"/>
      <c r="P56" s="62"/>
      <c r="Q56" s="62"/>
    </row>
    <row r="57" spans="1:17">
      <c r="A57" s="58">
        <v>47</v>
      </c>
      <c r="B57" s="59" t="s">
        <v>2196</v>
      </c>
      <c r="C57" s="60" t="s">
        <v>1502</v>
      </c>
      <c r="D57" s="59"/>
      <c r="E57" s="61" t="s">
        <v>57</v>
      </c>
      <c r="F57" s="62">
        <v>1</v>
      </c>
      <c r="G57" s="62"/>
      <c r="H57" s="62"/>
      <c r="I57" s="62"/>
      <c r="J57" s="62"/>
      <c r="K57" s="62"/>
      <c r="L57" s="62"/>
      <c r="M57" s="62"/>
      <c r="N57" s="62"/>
      <c r="O57" s="62"/>
      <c r="P57" s="62"/>
      <c r="Q57" s="62"/>
    </row>
    <row r="58" spans="1:17">
      <c r="A58" s="58">
        <v>48</v>
      </c>
      <c r="B58" s="59" t="s">
        <v>2196</v>
      </c>
      <c r="C58" s="60" t="s">
        <v>1503</v>
      </c>
      <c r="D58" s="59"/>
      <c r="E58" s="61" t="s">
        <v>57</v>
      </c>
      <c r="F58" s="62">
        <v>2</v>
      </c>
      <c r="G58" s="62"/>
      <c r="H58" s="62"/>
      <c r="I58" s="62"/>
      <c r="J58" s="62"/>
      <c r="K58" s="62"/>
      <c r="L58" s="62"/>
      <c r="M58" s="62"/>
      <c r="N58" s="62"/>
      <c r="O58" s="62"/>
      <c r="P58" s="62"/>
      <c r="Q58" s="62"/>
    </row>
    <row r="59" spans="1:17">
      <c r="A59" s="58" t="s">
        <v>28</v>
      </c>
      <c r="B59" s="59"/>
      <c r="C59" s="60" t="s">
        <v>28</v>
      </c>
      <c r="D59" s="59"/>
      <c r="E59" s="61"/>
      <c r="F59" s="62">
        <v>0</v>
      </c>
      <c r="G59" s="62"/>
      <c r="H59" s="62"/>
      <c r="I59" s="62"/>
      <c r="J59" s="62"/>
      <c r="K59" s="62"/>
      <c r="L59" s="62"/>
      <c r="M59" s="62"/>
      <c r="N59" s="62"/>
      <c r="O59" s="62"/>
      <c r="P59" s="62"/>
      <c r="Q59" s="62"/>
    </row>
    <row r="60" spans="1:17" ht="25.5">
      <c r="A60" s="58" t="s">
        <v>28</v>
      </c>
      <c r="B60" s="59"/>
      <c r="C60" s="72" t="s">
        <v>1504</v>
      </c>
      <c r="D60" s="59"/>
      <c r="E60" s="61"/>
      <c r="F60" s="62">
        <v>0</v>
      </c>
      <c r="G60" s="62"/>
      <c r="H60" s="62"/>
      <c r="I60" s="62"/>
      <c r="J60" s="62"/>
      <c r="K60" s="62"/>
      <c r="L60" s="62"/>
      <c r="M60" s="62"/>
      <c r="N60" s="62"/>
      <c r="O60" s="62"/>
      <c r="P60" s="62"/>
      <c r="Q60" s="62"/>
    </row>
    <row r="61" spans="1:17" ht="38.25">
      <c r="A61" s="58">
        <v>49</v>
      </c>
      <c r="B61" s="59" t="s">
        <v>2196</v>
      </c>
      <c r="C61" s="60" t="s">
        <v>1505</v>
      </c>
      <c r="D61" s="59"/>
      <c r="E61" s="61" t="s">
        <v>55</v>
      </c>
      <c r="F61" s="62">
        <v>10</v>
      </c>
      <c r="G61" s="62"/>
      <c r="H61" s="62"/>
      <c r="I61" s="62"/>
      <c r="J61" s="62"/>
      <c r="K61" s="62"/>
      <c r="L61" s="62"/>
      <c r="M61" s="62"/>
      <c r="N61" s="62"/>
      <c r="O61" s="62"/>
      <c r="P61" s="62"/>
      <c r="Q61" s="62"/>
    </row>
    <row r="62" spans="1:17" ht="38.25">
      <c r="A62" s="58">
        <v>50</v>
      </c>
      <c r="B62" s="59" t="s">
        <v>2196</v>
      </c>
      <c r="C62" s="60" t="s">
        <v>1506</v>
      </c>
      <c r="D62" s="59"/>
      <c r="E62" s="61" t="s">
        <v>55</v>
      </c>
      <c r="F62" s="62">
        <v>19</v>
      </c>
      <c r="G62" s="62"/>
      <c r="H62" s="62"/>
      <c r="I62" s="62"/>
      <c r="J62" s="62"/>
      <c r="K62" s="62"/>
      <c r="L62" s="62"/>
      <c r="M62" s="62"/>
      <c r="N62" s="62"/>
      <c r="O62" s="62"/>
      <c r="P62" s="62"/>
      <c r="Q62" s="62"/>
    </row>
    <row r="63" spans="1:17" ht="51">
      <c r="A63" s="58">
        <v>51</v>
      </c>
      <c r="B63" s="59" t="s">
        <v>2196</v>
      </c>
      <c r="C63" s="60" t="s">
        <v>1507</v>
      </c>
      <c r="D63" s="59"/>
      <c r="E63" s="61" t="s">
        <v>59</v>
      </c>
      <c r="F63" s="62">
        <v>1</v>
      </c>
      <c r="G63" s="62"/>
      <c r="H63" s="62"/>
      <c r="I63" s="62"/>
      <c r="J63" s="62"/>
      <c r="K63" s="62"/>
      <c r="L63" s="62"/>
      <c r="M63" s="62"/>
      <c r="N63" s="62"/>
      <c r="O63" s="62"/>
      <c r="P63" s="62"/>
      <c r="Q63" s="62"/>
    </row>
    <row r="64" spans="1:17" ht="25.5">
      <c r="A64" s="58">
        <v>52</v>
      </c>
      <c r="B64" s="59" t="s">
        <v>2196</v>
      </c>
      <c r="C64" s="60" t="s">
        <v>1508</v>
      </c>
      <c r="D64" s="59"/>
      <c r="E64" s="61" t="s">
        <v>59</v>
      </c>
      <c r="F64" s="62">
        <v>1</v>
      </c>
      <c r="G64" s="62"/>
      <c r="H64" s="62"/>
      <c r="I64" s="62"/>
      <c r="J64" s="62"/>
      <c r="K64" s="62"/>
      <c r="L64" s="62"/>
      <c r="M64" s="62"/>
      <c r="N64" s="62"/>
      <c r="O64" s="62"/>
      <c r="P64" s="62"/>
      <c r="Q64" s="62"/>
    </row>
    <row r="65" spans="1:17">
      <c r="A65" s="58">
        <v>53</v>
      </c>
      <c r="B65" s="59" t="s">
        <v>2196</v>
      </c>
      <c r="C65" s="60" t="s">
        <v>1509</v>
      </c>
      <c r="D65" s="59"/>
      <c r="E65" s="61" t="s">
        <v>57</v>
      </c>
      <c r="F65" s="62">
        <v>10</v>
      </c>
      <c r="G65" s="62"/>
      <c r="H65" s="62"/>
      <c r="I65" s="62"/>
      <c r="J65" s="62"/>
      <c r="K65" s="62"/>
      <c r="L65" s="62"/>
      <c r="M65" s="62"/>
      <c r="N65" s="62"/>
      <c r="O65" s="62"/>
      <c r="P65" s="62"/>
      <c r="Q65" s="62"/>
    </row>
    <row r="66" spans="1:17">
      <c r="A66" s="58">
        <v>54</v>
      </c>
      <c r="B66" s="59" t="s">
        <v>2196</v>
      </c>
      <c r="C66" s="60" t="s">
        <v>1510</v>
      </c>
      <c r="D66" s="59"/>
      <c r="E66" s="61" t="s">
        <v>57</v>
      </c>
      <c r="F66" s="62">
        <v>1</v>
      </c>
      <c r="G66" s="62"/>
      <c r="H66" s="62"/>
      <c r="I66" s="62"/>
      <c r="J66" s="62"/>
      <c r="K66" s="62"/>
      <c r="L66" s="62"/>
      <c r="M66" s="62"/>
      <c r="N66" s="62"/>
      <c r="O66" s="62"/>
      <c r="P66" s="62"/>
      <c r="Q66" s="62"/>
    </row>
    <row r="67" spans="1:17">
      <c r="A67" s="58">
        <v>55</v>
      </c>
      <c r="B67" s="59" t="s">
        <v>2196</v>
      </c>
      <c r="C67" s="60" t="s">
        <v>1511</v>
      </c>
      <c r="D67" s="59"/>
      <c r="E67" s="61" t="s">
        <v>57</v>
      </c>
      <c r="F67" s="62">
        <v>2</v>
      </c>
      <c r="G67" s="62"/>
      <c r="H67" s="62"/>
      <c r="I67" s="62"/>
      <c r="J67" s="62"/>
      <c r="K67" s="62"/>
      <c r="L67" s="62"/>
      <c r="M67" s="62"/>
      <c r="N67" s="62"/>
      <c r="O67" s="62"/>
      <c r="P67" s="62"/>
      <c r="Q67" s="62"/>
    </row>
    <row r="68" spans="1:17">
      <c r="A68" s="58">
        <v>56</v>
      </c>
      <c r="B68" s="59" t="s">
        <v>2196</v>
      </c>
      <c r="C68" s="60" t="s">
        <v>1512</v>
      </c>
      <c r="D68" s="59"/>
      <c r="E68" s="61" t="s">
        <v>57</v>
      </c>
      <c r="F68" s="62">
        <v>2</v>
      </c>
      <c r="G68" s="62"/>
      <c r="H68" s="62"/>
      <c r="I68" s="62"/>
      <c r="J68" s="62"/>
      <c r="K68" s="62"/>
      <c r="L68" s="62"/>
      <c r="M68" s="62"/>
      <c r="N68" s="62"/>
      <c r="O68" s="62"/>
      <c r="P68" s="62"/>
      <c r="Q68" s="62"/>
    </row>
    <row r="69" spans="1:17" ht="25.5">
      <c r="A69" s="58">
        <v>57</v>
      </c>
      <c r="B69" s="59" t="s">
        <v>2196</v>
      </c>
      <c r="C69" s="60" t="s">
        <v>1513</v>
      </c>
      <c r="D69" s="59"/>
      <c r="E69" s="61" t="s">
        <v>57</v>
      </c>
      <c r="F69" s="62">
        <v>4</v>
      </c>
      <c r="G69" s="62"/>
      <c r="H69" s="62"/>
      <c r="I69" s="62"/>
      <c r="J69" s="62"/>
      <c r="K69" s="62"/>
      <c r="L69" s="62"/>
      <c r="M69" s="62"/>
      <c r="N69" s="62"/>
      <c r="O69" s="62"/>
      <c r="P69" s="62"/>
      <c r="Q69" s="62"/>
    </row>
    <row r="70" spans="1:17" ht="25.5">
      <c r="A70" s="58">
        <v>58</v>
      </c>
      <c r="B70" s="59" t="s">
        <v>2196</v>
      </c>
      <c r="C70" s="60" t="s">
        <v>1514</v>
      </c>
      <c r="D70" s="59"/>
      <c r="E70" s="61" t="s">
        <v>57</v>
      </c>
      <c r="F70" s="62">
        <v>1</v>
      </c>
      <c r="G70" s="62"/>
      <c r="H70" s="62"/>
      <c r="I70" s="62"/>
      <c r="J70" s="62"/>
      <c r="K70" s="62"/>
      <c r="L70" s="62"/>
      <c r="M70" s="62"/>
      <c r="N70" s="62"/>
      <c r="O70" s="62"/>
      <c r="P70" s="62"/>
      <c r="Q70" s="62"/>
    </row>
    <row r="71" spans="1:17">
      <c r="A71" s="58">
        <v>59</v>
      </c>
      <c r="B71" s="59" t="s">
        <v>2196</v>
      </c>
      <c r="C71" s="60" t="s">
        <v>1515</v>
      </c>
      <c r="D71" s="59"/>
      <c r="E71" s="61" t="s">
        <v>57</v>
      </c>
      <c r="F71" s="62">
        <v>4</v>
      </c>
      <c r="G71" s="62"/>
      <c r="H71" s="62"/>
      <c r="I71" s="62"/>
      <c r="J71" s="62"/>
      <c r="K71" s="62"/>
      <c r="L71" s="62"/>
      <c r="M71" s="62"/>
      <c r="N71" s="62"/>
      <c r="O71" s="62"/>
      <c r="P71" s="62"/>
      <c r="Q71" s="62"/>
    </row>
    <row r="72" spans="1:17">
      <c r="A72" s="58">
        <v>60</v>
      </c>
      <c r="B72" s="59" t="s">
        <v>2196</v>
      </c>
      <c r="C72" s="60" t="s">
        <v>1516</v>
      </c>
      <c r="D72" s="59"/>
      <c r="E72" s="61" t="s">
        <v>57</v>
      </c>
      <c r="F72" s="62">
        <v>1</v>
      </c>
      <c r="G72" s="62"/>
      <c r="H72" s="62"/>
      <c r="I72" s="62"/>
      <c r="J72" s="62"/>
      <c r="K72" s="62"/>
      <c r="L72" s="62"/>
      <c r="M72" s="62"/>
      <c r="N72" s="62"/>
      <c r="O72" s="62"/>
      <c r="P72" s="62"/>
      <c r="Q72" s="62"/>
    </row>
    <row r="73" spans="1:17">
      <c r="A73" s="58">
        <v>61</v>
      </c>
      <c r="B73" s="59" t="s">
        <v>2196</v>
      </c>
      <c r="C73" s="60" t="s">
        <v>1517</v>
      </c>
      <c r="D73" s="59"/>
      <c r="E73" s="61" t="s">
        <v>57</v>
      </c>
      <c r="F73" s="62">
        <v>2</v>
      </c>
      <c r="G73" s="62"/>
      <c r="H73" s="62"/>
      <c r="I73" s="62"/>
      <c r="J73" s="62"/>
      <c r="K73" s="62"/>
      <c r="L73" s="62"/>
      <c r="M73" s="62"/>
      <c r="N73" s="62"/>
      <c r="O73" s="62"/>
      <c r="P73" s="62"/>
      <c r="Q73" s="62"/>
    </row>
    <row r="74" spans="1:17">
      <c r="A74" s="58">
        <v>62</v>
      </c>
      <c r="B74" s="59" t="s">
        <v>2196</v>
      </c>
      <c r="C74" s="60" t="s">
        <v>1518</v>
      </c>
      <c r="D74" s="59"/>
      <c r="E74" s="61" t="s">
        <v>57</v>
      </c>
      <c r="F74" s="62">
        <v>1</v>
      </c>
      <c r="G74" s="62"/>
      <c r="H74" s="62"/>
      <c r="I74" s="62"/>
      <c r="J74" s="62"/>
      <c r="K74" s="62"/>
      <c r="L74" s="62"/>
      <c r="M74" s="62"/>
      <c r="N74" s="62"/>
      <c r="O74" s="62"/>
      <c r="P74" s="62"/>
      <c r="Q74" s="62"/>
    </row>
    <row r="75" spans="1:17" ht="25.5">
      <c r="A75" s="58">
        <v>63</v>
      </c>
      <c r="B75" s="59" t="s">
        <v>2196</v>
      </c>
      <c r="C75" s="60" t="s">
        <v>1519</v>
      </c>
      <c r="D75" s="59"/>
      <c r="E75" s="61" t="s">
        <v>57</v>
      </c>
      <c r="F75" s="62">
        <v>3</v>
      </c>
      <c r="G75" s="62"/>
      <c r="H75" s="62"/>
      <c r="I75" s="62"/>
      <c r="J75" s="62"/>
      <c r="K75" s="62"/>
      <c r="L75" s="62"/>
      <c r="M75" s="62"/>
      <c r="N75" s="62"/>
      <c r="O75" s="62"/>
      <c r="P75" s="62"/>
      <c r="Q75" s="62"/>
    </row>
    <row r="76" spans="1:17">
      <c r="A76" s="58">
        <v>64</v>
      </c>
      <c r="B76" s="59" t="s">
        <v>2196</v>
      </c>
      <c r="C76" s="60" t="s">
        <v>1520</v>
      </c>
      <c r="D76" s="59"/>
      <c r="E76" s="61" t="s">
        <v>57</v>
      </c>
      <c r="F76" s="62">
        <v>5</v>
      </c>
      <c r="G76" s="62"/>
      <c r="H76" s="62"/>
      <c r="I76" s="62"/>
      <c r="J76" s="62"/>
      <c r="K76" s="62"/>
      <c r="L76" s="62"/>
      <c r="M76" s="62"/>
      <c r="N76" s="62"/>
      <c r="O76" s="62"/>
      <c r="P76" s="62"/>
      <c r="Q76" s="62"/>
    </row>
    <row r="77" spans="1:17" ht="25.5">
      <c r="A77" s="58">
        <v>65</v>
      </c>
      <c r="B77" s="59" t="s">
        <v>2196</v>
      </c>
      <c r="C77" s="60" t="s">
        <v>1521</v>
      </c>
      <c r="D77" s="59"/>
      <c r="E77" s="61" t="s">
        <v>57</v>
      </c>
      <c r="F77" s="62">
        <v>6</v>
      </c>
      <c r="G77" s="62"/>
      <c r="H77" s="62"/>
      <c r="I77" s="62"/>
      <c r="J77" s="62"/>
      <c r="K77" s="62"/>
      <c r="L77" s="62"/>
      <c r="M77" s="62"/>
      <c r="N77" s="62"/>
      <c r="O77" s="62"/>
      <c r="P77" s="62"/>
      <c r="Q77" s="62"/>
    </row>
    <row r="78" spans="1:17" ht="25.5">
      <c r="A78" s="58">
        <v>66</v>
      </c>
      <c r="B78" s="59" t="s">
        <v>2196</v>
      </c>
      <c r="C78" s="60" t="s">
        <v>1522</v>
      </c>
      <c r="D78" s="59"/>
      <c r="E78" s="61" t="s">
        <v>57</v>
      </c>
      <c r="F78" s="62">
        <v>2</v>
      </c>
      <c r="G78" s="62"/>
      <c r="H78" s="62"/>
      <c r="I78" s="62"/>
      <c r="J78" s="62"/>
      <c r="K78" s="62"/>
      <c r="L78" s="62"/>
      <c r="M78" s="62"/>
      <c r="N78" s="62"/>
      <c r="O78" s="62"/>
      <c r="P78" s="62"/>
      <c r="Q78" s="62"/>
    </row>
    <row r="79" spans="1:17">
      <c r="A79" s="58">
        <v>67</v>
      </c>
      <c r="B79" s="59" t="s">
        <v>2196</v>
      </c>
      <c r="C79" s="60" t="s">
        <v>1523</v>
      </c>
      <c r="D79" s="59"/>
      <c r="E79" s="61" t="s">
        <v>57</v>
      </c>
      <c r="F79" s="62">
        <v>3</v>
      </c>
      <c r="G79" s="62"/>
      <c r="H79" s="62"/>
      <c r="I79" s="62"/>
      <c r="J79" s="62"/>
      <c r="K79" s="62"/>
      <c r="L79" s="62"/>
      <c r="M79" s="62"/>
      <c r="N79" s="62"/>
      <c r="O79" s="62"/>
      <c r="P79" s="62"/>
      <c r="Q79" s="62"/>
    </row>
    <row r="80" spans="1:17">
      <c r="A80" s="58">
        <v>68</v>
      </c>
      <c r="B80" s="59" t="s">
        <v>2196</v>
      </c>
      <c r="C80" s="60" t="s">
        <v>1524</v>
      </c>
      <c r="D80" s="59"/>
      <c r="E80" s="61" t="s">
        <v>57</v>
      </c>
      <c r="F80" s="62">
        <v>33</v>
      </c>
      <c r="G80" s="62"/>
      <c r="H80" s="62"/>
      <c r="I80" s="62"/>
      <c r="J80" s="62"/>
      <c r="K80" s="62"/>
      <c r="L80" s="62"/>
      <c r="M80" s="62"/>
      <c r="N80" s="62"/>
      <c r="O80" s="62"/>
      <c r="P80" s="62"/>
      <c r="Q80" s="62"/>
    </row>
    <row r="81" spans="1:17">
      <c r="A81" s="58">
        <v>69</v>
      </c>
      <c r="B81" s="59" t="s">
        <v>2196</v>
      </c>
      <c r="C81" s="60" t="s">
        <v>1525</v>
      </c>
      <c r="D81" s="59"/>
      <c r="E81" s="61" t="s">
        <v>57</v>
      </c>
      <c r="F81" s="62">
        <v>11</v>
      </c>
      <c r="G81" s="62"/>
      <c r="H81" s="62"/>
      <c r="I81" s="62"/>
      <c r="J81" s="62"/>
      <c r="K81" s="62"/>
      <c r="L81" s="62"/>
      <c r="M81" s="62"/>
      <c r="N81" s="62"/>
      <c r="O81" s="62"/>
      <c r="P81" s="62"/>
      <c r="Q81" s="62"/>
    </row>
    <row r="82" spans="1:17" ht="38.25">
      <c r="A82" s="58">
        <v>70</v>
      </c>
      <c r="B82" s="59" t="s">
        <v>2196</v>
      </c>
      <c r="C82" s="60" t="s">
        <v>1526</v>
      </c>
      <c r="D82" s="59"/>
      <c r="E82" s="61" t="s">
        <v>59</v>
      </c>
      <c r="F82" s="62">
        <v>1</v>
      </c>
      <c r="G82" s="62"/>
      <c r="H82" s="62"/>
      <c r="I82" s="62"/>
      <c r="J82" s="62"/>
      <c r="K82" s="62"/>
      <c r="L82" s="62"/>
      <c r="M82" s="62"/>
      <c r="N82" s="62"/>
      <c r="O82" s="62"/>
      <c r="P82" s="62"/>
      <c r="Q82" s="62"/>
    </row>
    <row r="83" spans="1:17" ht="38.25">
      <c r="A83" s="58">
        <v>71</v>
      </c>
      <c r="B83" s="59" t="s">
        <v>2196</v>
      </c>
      <c r="C83" s="60" t="s">
        <v>1457</v>
      </c>
      <c r="D83" s="59"/>
      <c r="E83" s="61" t="s">
        <v>59</v>
      </c>
      <c r="F83" s="62">
        <v>1</v>
      </c>
      <c r="G83" s="62"/>
      <c r="H83" s="62"/>
      <c r="I83" s="62"/>
      <c r="J83" s="62"/>
      <c r="K83" s="62"/>
      <c r="L83" s="62"/>
      <c r="M83" s="62"/>
      <c r="N83" s="62"/>
      <c r="O83" s="62"/>
      <c r="P83" s="62"/>
      <c r="Q83" s="62"/>
    </row>
    <row r="84" spans="1:17">
      <c r="A84" s="58" t="s">
        <v>28</v>
      </c>
      <c r="B84" s="59"/>
      <c r="C84" s="60" t="s">
        <v>28</v>
      </c>
      <c r="D84" s="59"/>
      <c r="E84" s="61"/>
      <c r="F84" s="62">
        <v>0</v>
      </c>
      <c r="G84" s="62"/>
      <c r="H84" s="62"/>
      <c r="I84" s="62"/>
      <c r="J84" s="62"/>
      <c r="K84" s="62"/>
      <c r="L84" s="62"/>
      <c r="M84" s="62"/>
      <c r="N84" s="62"/>
      <c r="O84" s="62"/>
      <c r="P84" s="62"/>
      <c r="Q84" s="62"/>
    </row>
    <row r="85" spans="1:17" ht="25.5">
      <c r="A85" s="58" t="s">
        <v>28</v>
      </c>
      <c r="B85" s="59"/>
      <c r="C85" s="72" t="s">
        <v>1527</v>
      </c>
      <c r="D85" s="59"/>
      <c r="E85" s="61"/>
      <c r="F85" s="62">
        <v>0</v>
      </c>
      <c r="G85" s="62"/>
      <c r="H85" s="62"/>
      <c r="I85" s="62"/>
      <c r="J85" s="62"/>
      <c r="K85" s="62"/>
      <c r="L85" s="62"/>
      <c r="M85" s="62"/>
      <c r="N85" s="62"/>
      <c r="O85" s="62"/>
      <c r="P85" s="62"/>
      <c r="Q85" s="62"/>
    </row>
    <row r="86" spans="1:17" ht="38.25">
      <c r="A86" s="58">
        <v>72</v>
      </c>
      <c r="B86" s="59" t="s">
        <v>2196</v>
      </c>
      <c r="C86" s="60" t="s">
        <v>1506</v>
      </c>
      <c r="D86" s="59"/>
      <c r="E86" s="61" t="s">
        <v>55</v>
      </c>
      <c r="F86" s="62">
        <v>19</v>
      </c>
      <c r="G86" s="62"/>
      <c r="H86" s="62"/>
      <c r="I86" s="62"/>
      <c r="J86" s="62"/>
      <c r="K86" s="62"/>
      <c r="L86" s="62"/>
      <c r="M86" s="62"/>
      <c r="N86" s="62"/>
      <c r="O86" s="62"/>
      <c r="P86" s="62"/>
      <c r="Q86" s="62"/>
    </row>
    <row r="87" spans="1:17" ht="51">
      <c r="A87" s="58">
        <v>73</v>
      </c>
      <c r="B87" s="59" t="s">
        <v>2196</v>
      </c>
      <c r="C87" s="60" t="s">
        <v>1528</v>
      </c>
      <c r="D87" s="59"/>
      <c r="E87" s="61" t="s">
        <v>59</v>
      </c>
      <c r="F87" s="62">
        <v>1</v>
      </c>
      <c r="G87" s="62"/>
      <c r="H87" s="62"/>
      <c r="I87" s="62"/>
      <c r="J87" s="62"/>
      <c r="K87" s="62"/>
      <c r="L87" s="62"/>
      <c r="M87" s="62"/>
      <c r="N87" s="62"/>
      <c r="O87" s="62"/>
      <c r="P87" s="62"/>
      <c r="Q87" s="62"/>
    </row>
    <row r="88" spans="1:17" ht="25.5">
      <c r="A88" s="58">
        <v>74</v>
      </c>
      <c r="B88" s="59" t="s">
        <v>2196</v>
      </c>
      <c r="C88" s="60" t="s">
        <v>1508</v>
      </c>
      <c r="D88" s="59"/>
      <c r="E88" s="61" t="s">
        <v>59</v>
      </c>
      <c r="F88" s="62">
        <v>1</v>
      </c>
      <c r="G88" s="62"/>
      <c r="H88" s="62"/>
      <c r="I88" s="62"/>
      <c r="J88" s="62"/>
      <c r="K88" s="62"/>
      <c r="L88" s="62"/>
      <c r="M88" s="62"/>
      <c r="N88" s="62"/>
      <c r="O88" s="62"/>
      <c r="P88" s="62"/>
      <c r="Q88" s="62"/>
    </row>
    <row r="89" spans="1:17">
      <c r="A89" s="58">
        <v>75</v>
      </c>
      <c r="B89" s="59" t="s">
        <v>2196</v>
      </c>
      <c r="C89" s="60" t="s">
        <v>1529</v>
      </c>
      <c r="D89" s="59"/>
      <c r="E89" s="61" t="s">
        <v>59</v>
      </c>
      <c r="F89" s="62">
        <v>1</v>
      </c>
      <c r="G89" s="62"/>
      <c r="H89" s="62"/>
      <c r="I89" s="62"/>
      <c r="J89" s="62"/>
      <c r="K89" s="62"/>
      <c r="L89" s="62"/>
      <c r="M89" s="62"/>
      <c r="N89" s="62"/>
      <c r="O89" s="62"/>
      <c r="P89" s="62"/>
      <c r="Q89" s="62"/>
    </row>
    <row r="90" spans="1:17">
      <c r="A90" s="58">
        <v>76</v>
      </c>
      <c r="B90" s="59" t="s">
        <v>2196</v>
      </c>
      <c r="C90" s="60" t="s">
        <v>1509</v>
      </c>
      <c r="D90" s="59"/>
      <c r="E90" s="61" t="s">
        <v>57</v>
      </c>
      <c r="F90" s="62">
        <v>10</v>
      </c>
      <c r="G90" s="62"/>
      <c r="H90" s="62"/>
      <c r="I90" s="62"/>
      <c r="J90" s="62"/>
      <c r="K90" s="62"/>
      <c r="L90" s="62"/>
      <c r="M90" s="62"/>
      <c r="N90" s="62"/>
      <c r="O90" s="62"/>
      <c r="P90" s="62"/>
      <c r="Q90" s="62"/>
    </row>
    <row r="91" spans="1:17">
      <c r="A91" s="58">
        <v>77</v>
      </c>
      <c r="B91" s="59" t="s">
        <v>2196</v>
      </c>
      <c r="C91" s="60" t="s">
        <v>1510</v>
      </c>
      <c r="D91" s="59"/>
      <c r="E91" s="61" t="s">
        <v>57</v>
      </c>
      <c r="F91" s="62">
        <v>1</v>
      </c>
      <c r="G91" s="62"/>
      <c r="H91" s="62"/>
      <c r="I91" s="62"/>
      <c r="J91" s="62"/>
      <c r="K91" s="62"/>
      <c r="L91" s="62"/>
      <c r="M91" s="62"/>
      <c r="N91" s="62"/>
      <c r="O91" s="62"/>
      <c r="P91" s="62"/>
      <c r="Q91" s="62"/>
    </row>
    <row r="92" spans="1:17">
      <c r="A92" s="58">
        <v>78</v>
      </c>
      <c r="B92" s="59" t="s">
        <v>2196</v>
      </c>
      <c r="C92" s="60" t="s">
        <v>1512</v>
      </c>
      <c r="D92" s="59"/>
      <c r="E92" s="61" t="s">
        <v>57</v>
      </c>
      <c r="F92" s="62">
        <v>2</v>
      </c>
      <c r="G92" s="62"/>
      <c r="H92" s="62"/>
      <c r="I92" s="62"/>
      <c r="J92" s="62"/>
      <c r="K92" s="62"/>
      <c r="L92" s="62"/>
      <c r="M92" s="62"/>
      <c r="N92" s="62"/>
      <c r="O92" s="62"/>
      <c r="P92" s="62"/>
      <c r="Q92" s="62"/>
    </row>
    <row r="93" spans="1:17">
      <c r="A93" s="58">
        <v>79</v>
      </c>
      <c r="B93" s="59" t="s">
        <v>2196</v>
      </c>
      <c r="C93" s="60" t="s">
        <v>1530</v>
      </c>
      <c r="D93" s="59"/>
      <c r="E93" s="61" t="s">
        <v>57</v>
      </c>
      <c r="F93" s="62">
        <v>2</v>
      </c>
      <c r="G93" s="62"/>
      <c r="H93" s="62"/>
      <c r="I93" s="62"/>
      <c r="J93" s="62"/>
      <c r="K93" s="62"/>
      <c r="L93" s="62"/>
      <c r="M93" s="62"/>
      <c r="N93" s="62"/>
      <c r="O93" s="62"/>
      <c r="P93" s="62"/>
      <c r="Q93" s="62"/>
    </row>
    <row r="94" spans="1:17">
      <c r="A94" s="58">
        <v>80</v>
      </c>
      <c r="B94" s="59" t="s">
        <v>2196</v>
      </c>
      <c r="C94" s="60" t="s">
        <v>1515</v>
      </c>
      <c r="D94" s="59"/>
      <c r="E94" s="61" t="s">
        <v>57</v>
      </c>
      <c r="F94" s="62">
        <v>4</v>
      </c>
      <c r="G94" s="62"/>
      <c r="H94" s="62"/>
      <c r="I94" s="62"/>
      <c r="J94" s="62"/>
      <c r="K94" s="62"/>
      <c r="L94" s="62"/>
      <c r="M94" s="62"/>
      <c r="N94" s="62"/>
      <c r="O94" s="62"/>
      <c r="P94" s="62"/>
      <c r="Q94" s="62"/>
    </row>
    <row r="95" spans="1:17">
      <c r="A95" s="58">
        <v>81</v>
      </c>
      <c r="B95" s="59" t="s">
        <v>2196</v>
      </c>
      <c r="C95" s="60" t="s">
        <v>1531</v>
      </c>
      <c r="D95" s="59"/>
      <c r="E95" s="61" t="s">
        <v>57</v>
      </c>
      <c r="F95" s="62">
        <v>2</v>
      </c>
      <c r="G95" s="62"/>
      <c r="H95" s="62"/>
      <c r="I95" s="62"/>
      <c r="J95" s="62"/>
      <c r="K95" s="62"/>
      <c r="L95" s="62"/>
      <c r="M95" s="62"/>
      <c r="N95" s="62"/>
      <c r="O95" s="62"/>
      <c r="P95" s="62"/>
      <c r="Q95" s="62"/>
    </row>
    <row r="96" spans="1:17">
      <c r="A96" s="58">
        <v>82</v>
      </c>
      <c r="B96" s="59" t="s">
        <v>2196</v>
      </c>
      <c r="C96" s="60" t="s">
        <v>1532</v>
      </c>
      <c r="D96" s="59"/>
      <c r="E96" s="61" t="s">
        <v>57</v>
      </c>
      <c r="F96" s="62">
        <v>2</v>
      </c>
      <c r="G96" s="62"/>
      <c r="H96" s="62"/>
      <c r="I96" s="62"/>
      <c r="J96" s="62"/>
      <c r="K96" s="62"/>
      <c r="L96" s="62"/>
      <c r="M96" s="62"/>
      <c r="N96" s="62"/>
      <c r="O96" s="62"/>
      <c r="P96" s="62"/>
      <c r="Q96" s="62"/>
    </row>
    <row r="97" spans="1:17">
      <c r="A97" s="58">
        <v>83</v>
      </c>
      <c r="B97" s="59" t="s">
        <v>2196</v>
      </c>
      <c r="C97" s="60" t="s">
        <v>1520</v>
      </c>
      <c r="D97" s="59"/>
      <c r="E97" s="61" t="s">
        <v>57</v>
      </c>
      <c r="F97" s="62">
        <v>4</v>
      </c>
      <c r="G97" s="62"/>
      <c r="H97" s="62"/>
      <c r="I97" s="62"/>
      <c r="J97" s="62"/>
      <c r="K97" s="62"/>
      <c r="L97" s="62"/>
      <c r="M97" s="62"/>
      <c r="N97" s="62"/>
      <c r="O97" s="62"/>
      <c r="P97" s="62"/>
      <c r="Q97" s="62"/>
    </row>
    <row r="98" spans="1:17" ht="25.5">
      <c r="A98" s="58">
        <v>84</v>
      </c>
      <c r="B98" s="59" t="s">
        <v>2196</v>
      </c>
      <c r="C98" s="60" t="s">
        <v>1521</v>
      </c>
      <c r="D98" s="59"/>
      <c r="E98" s="61" t="s">
        <v>57</v>
      </c>
      <c r="F98" s="62">
        <v>6</v>
      </c>
      <c r="G98" s="62"/>
      <c r="H98" s="62"/>
      <c r="I98" s="62"/>
      <c r="J98" s="62"/>
      <c r="K98" s="62"/>
      <c r="L98" s="62"/>
      <c r="M98" s="62"/>
      <c r="N98" s="62"/>
      <c r="O98" s="62"/>
      <c r="P98" s="62"/>
      <c r="Q98" s="62"/>
    </row>
    <row r="99" spans="1:17">
      <c r="A99" s="58">
        <v>85</v>
      </c>
      <c r="B99" s="59" t="s">
        <v>2196</v>
      </c>
      <c r="C99" s="60" t="s">
        <v>1524</v>
      </c>
      <c r="D99" s="59"/>
      <c r="E99" s="61" t="s">
        <v>57</v>
      </c>
      <c r="F99" s="62">
        <v>43</v>
      </c>
      <c r="G99" s="62"/>
      <c r="H99" s="62"/>
      <c r="I99" s="62"/>
      <c r="J99" s="62"/>
      <c r="K99" s="62"/>
      <c r="L99" s="62"/>
      <c r="M99" s="62"/>
      <c r="N99" s="62"/>
      <c r="O99" s="62"/>
      <c r="P99" s="62"/>
      <c r="Q99" s="62"/>
    </row>
    <row r="100" spans="1:17">
      <c r="A100" s="58">
        <v>86</v>
      </c>
      <c r="B100" s="59" t="s">
        <v>2196</v>
      </c>
      <c r="C100" s="60" t="s">
        <v>1523</v>
      </c>
      <c r="D100" s="59"/>
      <c r="E100" s="61" t="s">
        <v>57</v>
      </c>
      <c r="F100" s="62">
        <v>3</v>
      </c>
      <c r="G100" s="62"/>
      <c r="H100" s="62"/>
      <c r="I100" s="62"/>
      <c r="J100" s="62"/>
      <c r="K100" s="62"/>
      <c r="L100" s="62"/>
      <c r="M100" s="62"/>
      <c r="N100" s="62"/>
      <c r="O100" s="62"/>
      <c r="P100" s="62"/>
      <c r="Q100" s="62"/>
    </row>
    <row r="101" spans="1:17" ht="38.25">
      <c r="A101" s="58">
        <v>87</v>
      </c>
      <c r="B101" s="59" t="s">
        <v>2196</v>
      </c>
      <c r="C101" s="60" t="s">
        <v>1526</v>
      </c>
      <c r="D101" s="59"/>
      <c r="E101" s="61" t="s">
        <v>59</v>
      </c>
      <c r="F101" s="62">
        <v>1</v>
      </c>
      <c r="G101" s="62"/>
      <c r="H101" s="62"/>
      <c r="I101" s="62"/>
      <c r="J101" s="62"/>
      <c r="K101" s="62"/>
      <c r="L101" s="62"/>
      <c r="M101" s="62"/>
      <c r="N101" s="62"/>
      <c r="O101" s="62"/>
      <c r="P101" s="62"/>
      <c r="Q101" s="62"/>
    </row>
    <row r="102" spans="1:17" ht="25.5">
      <c r="A102" s="58">
        <v>88</v>
      </c>
      <c r="B102" s="59" t="s">
        <v>2196</v>
      </c>
      <c r="C102" s="60" t="s">
        <v>1533</v>
      </c>
      <c r="D102" s="59"/>
      <c r="E102" s="61" t="s">
        <v>59</v>
      </c>
      <c r="F102" s="62">
        <v>1</v>
      </c>
      <c r="G102" s="62"/>
      <c r="H102" s="62"/>
      <c r="I102" s="62"/>
      <c r="J102" s="62"/>
      <c r="K102" s="62"/>
      <c r="L102" s="62"/>
      <c r="M102" s="62"/>
      <c r="N102" s="62"/>
      <c r="O102" s="62"/>
      <c r="P102" s="62"/>
      <c r="Q102" s="62"/>
    </row>
    <row r="103" spans="1:17">
      <c r="A103" s="58" t="s">
        <v>28</v>
      </c>
      <c r="B103" s="59"/>
      <c r="C103" s="60" t="s">
        <v>28</v>
      </c>
      <c r="D103" s="59"/>
      <c r="E103" s="61"/>
      <c r="F103" s="62">
        <v>0</v>
      </c>
      <c r="G103" s="62"/>
      <c r="H103" s="62"/>
      <c r="I103" s="62"/>
      <c r="J103" s="62"/>
      <c r="K103" s="62"/>
      <c r="L103" s="62"/>
      <c r="M103" s="62"/>
      <c r="N103" s="62"/>
      <c r="O103" s="62"/>
      <c r="P103" s="62"/>
      <c r="Q103" s="62"/>
    </row>
    <row r="104" spans="1:17">
      <c r="A104" s="58" t="s">
        <v>28</v>
      </c>
      <c r="B104" s="59"/>
      <c r="C104" s="72" t="s">
        <v>1534</v>
      </c>
      <c r="D104" s="59"/>
      <c r="E104" s="61"/>
      <c r="F104" s="62">
        <v>0</v>
      </c>
      <c r="G104" s="62"/>
      <c r="H104" s="62"/>
      <c r="I104" s="62"/>
      <c r="J104" s="62"/>
      <c r="K104" s="62"/>
      <c r="L104" s="62"/>
      <c r="M104" s="62"/>
      <c r="N104" s="62"/>
      <c r="O104" s="62"/>
      <c r="P104" s="62"/>
      <c r="Q104" s="62"/>
    </row>
    <row r="105" spans="1:17" ht="38.25">
      <c r="A105" s="58">
        <v>89</v>
      </c>
      <c r="B105" s="59" t="s">
        <v>2196</v>
      </c>
      <c r="C105" s="60" t="s">
        <v>1535</v>
      </c>
      <c r="D105" s="59"/>
      <c r="E105" s="61" t="s">
        <v>55</v>
      </c>
      <c r="F105" s="62">
        <v>75</v>
      </c>
      <c r="G105" s="62"/>
      <c r="H105" s="62"/>
      <c r="I105" s="62"/>
      <c r="J105" s="62"/>
      <c r="K105" s="62"/>
      <c r="L105" s="62"/>
      <c r="M105" s="62"/>
      <c r="N105" s="62"/>
      <c r="O105" s="62"/>
      <c r="P105" s="62"/>
      <c r="Q105" s="62"/>
    </row>
    <row r="106" spans="1:17" ht="38.25">
      <c r="A106" s="58">
        <v>90</v>
      </c>
      <c r="B106" s="59" t="s">
        <v>2196</v>
      </c>
      <c r="C106" s="60" t="s">
        <v>1536</v>
      </c>
      <c r="D106" s="59"/>
      <c r="E106" s="61" t="s">
        <v>55</v>
      </c>
      <c r="F106" s="62">
        <v>415</v>
      </c>
      <c r="G106" s="62"/>
      <c r="H106" s="62"/>
      <c r="I106" s="62"/>
      <c r="J106" s="62"/>
      <c r="K106" s="62"/>
      <c r="L106" s="62"/>
      <c r="M106" s="62"/>
      <c r="N106" s="62"/>
      <c r="O106" s="62"/>
      <c r="P106" s="62"/>
      <c r="Q106" s="62"/>
    </row>
    <row r="107" spans="1:17" ht="76.5">
      <c r="A107" s="58">
        <v>91</v>
      </c>
      <c r="B107" s="59" t="s">
        <v>2196</v>
      </c>
      <c r="C107" s="60" t="s">
        <v>1537</v>
      </c>
      <c r="D107" s="59"/>
      <c r="E107" s="61" t="s">
        <v>59</v>
      </c>
      <c r="F107" s="62">
        <v>24</v>
      </c>
      <c r="G107" s="62"/>
      <c r="H107" s="62"/>
      <c r="I107" s="62"/>
      <c r="J107" s="62"/>
      <c r="K107" s="62"/>
      <c r="L107" s="62"/>
      <c r="M107" s="62"/>
      <c r="N107" s="62"/>
      <c r="O107" s="62"/>
      <c r="P107" s="62"/>
      <c r="Q107" s="62"/>
    </row>
    <row r="108" spans="1:17" ht="51">
      <c r="A108" s="58">
        <v>92</v>
      </c>
      <c r="B108" s="59" t="s">
        <v>2196</v>
      </c>
      <c r="C108" s="60" t="s">
        <v>1538</v>
      </c>
      <c r="D108" s="59"/>
      <c r="E108" s="61" t="s">
        <v>57</v>
      </c>
      <c r="F108" s="62">
        <v>54</v>
      </c>
      <c r="G108" s="62"/>
      <c r="H108" s="62"/>
      <c r="I108" s="62"/>
      <c r="J108" s="62"/>
      <c r="K108" s="62"/>
      <c r="L108" s="62"/>
      <c r="M108" s="62"/>
      <c r="N108" s="62"/>
      <c r="O108" s="62"/>
      <c r="P108" s="62"/>
      <c r="Q108" s="62"/>
    </row>
    <row r="109" spans="1:17">
      <c r="A109" s="58">
        <v>93</v>
      </c>
      <c r="B109" s="59" t="s">
        <v>2196</v>
      </c>
      <c r="C109" s="60" t="s">
        <v>1539</v>
      </c>
      <c r="D109" s="59"/>
      <c r="E109" s="61" t="s">
        <v>57</v>
      </c>
      <c r="F109" s="62">
        <v>108</v>
      </c>
      <c r="G109" s="62"/>
      <c r="H109" s="62"/>
      <c r="I109" s="62"/>
      <c r="J109" s="62"/>
      <c r="K109" s="62"/>
      <c r="L109" s="62"/>
      <c r="M109" s="62"/>
      <c r="N109" s="62"/>
      <c r="O109" s="62"/>
      <c r="P109" s="62"/>
      <c r="Q109" s="62"/>
    </row>
    <row r="110" spans="1:17">
      <c r="A110" s="58">
        <v>94</v>
      </c>
      <c r="B110" s="59" t="s">
        <v>2196</v>
      </c>
      <c r="C110" s="60" t="s">
        <v>1464</v>
      </c>
      <c r="D110" s="59"/>
      <c r="E110" s="61" t="s">
        <v>57</v>
      </c>
      <c r="F110" s="62">
        <v>6</v>
      </c>
      <c r="G110" s="62"/>
      <c r="H110" s="62"/>
      <c r="I110" s="62"/>
      <c r="J110" s="62"/>
      <c r="K110" s="62"/>
      <c r="L110" s="62"/>
      <c r="M110" s="62"/>
      <c r="N110" s="62"/>
      <c r="O110" s="62"/>
      <c r="P110" s="62"/>
      <c r="Q110" s="62"/>
    </row>
    <row r="111" spans="1:17">
      <c r="A111" s="58">
        <v>95</v>
      </c>
      <c r="B111" s="59" t="s">
        <v>2196</v>
      </c>
      <c r="C111" s="60" t="s">
        <v>1465</v>
      </c>
      <c r="D111" s="59"/>
      <c r="E111" s="61" t="s">
        <v>57</v>
      </c>
      <c r="F111" s="62">
        <v>2</v>
      </c>
      <c r="G111" s="62"/>
      <c r="H111" s="62"/>
      <c r="I111" s="62"/>
      <c r="J111" s="62"/>
      <c r="K111" s="62"/>
      <c r="L111" s="62"/>
      <c r="M111" s="62"/>
      <c r="N111" s="62"/>
      <c r="O111" s="62"/>
      <c r="P111" s="62"/>
      <c r="Q111" s="62"/>
    </row>
    <row r="112" spans="1:17">
      <c r="A112" s="58">
        <v>96</v>
      </c>
      <c r="B112" s="59" t="s">
        <v>2196</v>
      </c>
      <c r="C112" s="60" t="s">
        <v>1530</v>
      </c>
      <c r="D112" s="59"/>
      <c r="E112" s="61" t="s">
        <v>57</v>
      </c>
      <c r="F112" s="62">
        <v>2</v>
      </c>
      <c r="G112" s="62"/>
      <c r="H112" s="62"/>
      <c r="I112" s="62"/>
      <c r="J112" s="62"/>
      <c r="K112" s="62"/>
      <c r="L112" s="62"/>
      <c r="M112" s="62"/>
      <c r="N112" s="62"/>
      <c r="O112" s="62"/>
      <c r="P112" s="62"/>
      <c r="Q112" s="62"/>
    </row>
    <row r="113" spans="1:17">
      <c r="A113" s="58">
        <v>97</v>
      </c>
      <c r="B113" s="59" t="s">
        <v>2196</v>
      </c>
      <c r="C113" s="60" t="s">
        <v>1540</v>
      </c>
      <c r="D113" s="59"/>
      <c r="E113" s="61" t="s">
        <v>57</v>
      </c>
      <c r="F113" s="62">
        <v>5</v>
      </c>
      <c r="G113" s="62"/>
      <c r="H113" s="62"/>
      <c r="I113" s="62"/>
      <c r="J113" s="62"/>
      <c r="K113" s="62"/>
      <c r="L113" s="62"/>
      <c r="M113" s="62"/>
      <c r="N113" s="62"/>
      <c r="O113" s="62"/>
      <c r="P113" s="62"/>
      <c r="Q113" s="62"/>
    </row>
    <row r="114" spans="1:17">
      <c r="A114" s="58">
        <v>98</v>
      </c>
      <c r="B114" s="59" t="s">
        <v>2196</v>
      </c>
      <c r="C114" s="60" t="s">
        <v>1541</v>
      </c>
      <c r="D114" s="59"/>
      <c r="E114" s="61" t="s">
        <v>57</v>
      </c>
      <c r="F114" s="62">
        <v>1</v>
      </c>
      <c r="G114" s="62"/>
      <c r="H114" s="62"/>
      <c r="I114" s="62"/>
      <c r="J114" s="62"/>
      <c r="K114" s="62"/>
      <c r="L114" s="62"/>
      <c r="M114" s="62"/>
      <c r="N114" s="62"/>
      <c r="O114" s="62"/>
      <c r="P114" s="62"/>
      <c r="Q114" s="62"/>
    </row>
    <row r="115" spans="1:17">
      <c r="A115" s="58">
        <v>99</v>
      </c>
      <c r="B115" s="59" t="s">
        <v>2196</v>
      </c>
      <c r="C115" s="60" t="s">
        <v>1542</v>
      </c>
      <c r="D115" s="59"/>
      <c r="E115" s="61" t="s">
        <v>57</v>
      </c>
      <c r="F115" s="62">
        <v>1</v>
      </c>
      <c r="G115" s="62"/>
      <c r="H115" s="62"/>
      <c r="I115" s="62"/>
      <c r="J115" s="62"/>
      <c r="K115" s="62"/>
      <c r="L115" s="62"/>
      <c r="M115" s="62"/>
      <c r="N115" s="62"/>
      <c r="O115" s="62"/>
      <c r="P115" s="62"/>
      <c r="Q115" s="62"/>
    </row>
    <row r="116" spans="1:17" ht="25.5">
      <c r="A116" s="58">
        <v>100</v>
      </c>
      <c r="B116" s="59" t="s">
        <v>2196</v>
      </c>
      <c r="C116" s="60" t="s">
        <v>1543</v>
      </c>
      <c r="D116" s="59"/>
      <c r="E116" s="61" t="s">
        <v>57</v>
      </c>
      <c r="F116" s="62">
        <v>1</v>
      </c>
      <c r="G116" s="62"/>
      <c r="H116" s="62"/>
      <c r="I116" s="62"/>
      <c r="J116" s="62"/>
      <c r="K116" s="62"/>
      <c r="L116" s="62"/>
      <c r="M116" s="62"/>
      <c r="N116" s="62"/>
      <c r="O116" s="62"/>
      <c r="P116" s="62"/>
      <c r="Q116" s="62"/>
    </row>
    <row r="117" spans="1:17" ht="25.5">
      <c r="A117" s="58">
        <v>101</v>
      </c>
      <c r="B117" s="59" t="s">
        <v>2196</v>
      </c>
      <c r="C117" s="60" t="s">
        <v>1533</v>
      </c>
      <c r="D117" s="59"/>
      <c r="E117" s="61" t="s">
        <v>59</v>
      </c>
      <c r="F117" s="62">
        <v>1</v>
      </c>
      <c r="G117" s="62"/>
      <c r="H117" s="62"/>
      <c r="I117" s="62"/>
      <c r="J117" s="62"/>
      <c r="K117" s="62"/>
      <c r="L117" s="62"/>
      <c r="M117" s="62"/>
      <c r="N117" s="62"/>
      <c r="O117" s="62"/>
      <c r="P117" s="62"/>
      <c r="Q117" s="62"/>
    </row>
    <row r="118" spans="1:17">
      <c r="A118" s="58" t="s">
        <v>28</v>
      </c>
      <c r="B118" s="59"/>
      <c r="C118" s="60" t="s">
        <v>28</v>
      </c>
      <c r="D118" s="59"/>
      <c r="E118" s="61"/>
      <c r="F118" s="62">
        <v>0</v>
      </c>
      <c r="G118" s="62"/>
      <c r="H118" s="62"/>
      <c r="I118" s="62"/>
      <c r="J118" s="62"/>
      <c r="K118" s="62"/>
      <c r="L118" s="62"/>
      <c r="M118" s="62"/>
      <c r="N118" s="62"/>
      <c r="O118" s="62"/>
      <c r="P118" s="62"/>
      <c r="Q118" s="62"/>
    </row>
    <row r="119" spans="1:17">
      <c r="A119" s="58" t="s">
        <v>28</v>
      </c>
      <c r="B119" s="59"/>
      <c r="C119" s="72" t="s">
        <v>1544</v>
      </c>
      <c r="D119" s="59"/>
      <c r="E119" s="61"/>
      <c r="F119" s="62">
        <v>0</v>
      </c>
      <c r="G119" s="62"/>
      <c r="H119" s="62"/>
      <c r="I119" s="62"/>
      <c r="J119" s="62"/>
      <c r="K119" s="62"/>
      <c r="L119" s="62"/>
      <c r="M119" s="62"/>
      <c r="N119" s="62"/>
      <c r="O119" s="62"/>
      <c r="P119" s="62"/>
      <c r="Q119" s="62"/>
    </row>
    <row r="120" spans="1:17" ht="25.5">
      <c r="A120" s="58">
        <v>102</v>
      </c>
      <c r="B120" s="59" t="s">
        <v>2196</v>
      </c>
      <c r="C120" s="60" t="s">
        <v>1545</v>
      </c>
      <c r="D120" s="59"/>
      <c r="E120" s="61" t="s">
        <v>55</v>
      </c>
      <c r="F120" s="62">
        <v>212</v>
      </c>
      <c r="G120" s="62"/>
      <c r="H120" s="62"/>
      <c r="I120" s="62"/>
      <c r="J120" s="62"/>
      <c r="K120" s="62"/>
      <c r="L120" s="62"/>
      <c r="M120" s="62"/>
      <c r="N120" s="62"/>
      <c r="O120" s="62"/>
      <c r="P120" s="62"/>
      <c r="Q120" s="62"/>
    </row>
    <row r="121" spans="1:17" ht="25.5">
      <c r="A121" s="58">
        <v>103</v>
      </c>
      <c r="B121" s="59" t="s">
        <v>2196</v>
      </c>
      <c r="C121" s="60" t="s">
        <v>1546</v>
      </c>
      <c r="D121" s="59"/>
      <c r="E121" s="61" t="s">
        <v>55</v>
      </c>
      <c r="F121" s="62">
        <v>51</v>
      </c>
      <c r="G121" s="62"/>
      <c r="H121" s="62"/>
      <c r="I121" s="62"/>
      <c r="J121" s="62"/>
      <c r="K121" s="62"/>
      <c r="L121" s="62"/>
      <c r="M121" s="62"/>
      <c r="N121" s="62"/>
      <c r="O121" s="62"/>
      <c r="P121" s="62"/>
      <c r="Q121" s="62"/>
    </row>
    <row r="122" spans="1:17" ht="25.5">
      <c r="A122" s="58">
        <v>104</v>
      </c>
      <c r="B122" s="59" t="s">
        <v>2196</v>
      </c>
      <c r="C122" s="60" t="s">
        <v>1477</v>
      </c>
      <c r="D122" s="59"/>
      <c r="E122" s="61" t="s">
        <v>55</v>
      </c>
      <c r="F122" s="62">
        <v>56</v>
      </c>
      <c r="G122" s="62"/>
      <c r="H122" s="62"/>
      <c r="I122" s="62"/>
      <c r="J122" s="62"/>
      <c r="K122" s="62"/>
      <c r="L122" s="62"/>
      <c r="M122" s="62"/>
      <c r="N122" s="62"/>
      <c r="O122" s="62"/>
      <c r="P122" s="62"/>
      <c r="Q122" s="62"/>
    </row>
    <row r="123" spans="1:17" ht="25.5">
      <c r="A123" s="58">
        <v>105</v>
      </c>
      <c r="B123" s="59" t="s">
        <v>2196</v>
      </c>
      <c r="C123" s="60" t="s">
        <v>1478</v>
      </c>
      <c r="D123" s="59"/>
      <c r="E123" s="61" t="s">
        <v>55</v>
      </c>
      <c r="F123" s="62">
        <v>45</v>
      </c>
      <c r="G123" s="62"/>
      <c r="H123" s="62"/>
      <c r="I123" s="62"/>
      <c r="J123" s="62"/>
      <c r="K123" s="62"/>
      <c r="L123" s="62"/>
      <c r="M123" s="62"/>
      <c r="N123" s="62"/>
      <c r="O123" s="62"/>
      <c r="P123" s="62"/>
      <c r="Q123" s="62"/>
    </row>
    <row r="124" spans="1:17" ht="25.5">
      <c r="A124" s="58">
        <v>106</v>
      </c>
      <c r="B124" s="59" t="s">
        <v>2196</v>
      </c>
      <c r="C124" s="60" t="s">
        <v>1479</v>
      </c>
      <c r="D124" s="59"/>
      <c r="E124" s="61" t="s">
        <v>55</v>
      </c>
      <c r="F124" s="62">
        <v>5</v>
      </c>
      <c r="G124" s="62"/>
      <c r="H124" s="62"/>
      <c r="I124" s="62"/>
      <c r="J124" s="62"/>
      <c r="K124" s="62"/>
      <c r="L124" s="62"/>
      <c r="M124" s="62"/>
      <c r="N124" s="62"/>
      <c r="O124" s="62"/>
      <c r="P124" s="62"/>
      <c r="Q124" s="62"/>
    </row>
    <row r="125" spans="1:17" ht="25.5">
      <c r="A125" s="58">
        <v>107</v>
      </c>
      <c r="B125" s="59" t="s">
        <v>2196</v>
      </c>
      <c r="C125" s="60" t="s">
        <v>1480</v>
      </c>
      <c r="D125" s="59"/>
      <c r="E125" s="61" t="s">
        <v>55</v>
      </c>
      <c r="F125" s="62">
        <v>37</v>
      </c>
      <c r="G125" s="62"/>
      <c r="H125" s="62"/>
      <c r="I125" s="62"/>
      <c r="J125" s="62"/>
      <c r="K125" s="62"/>
      <c r="L125" s="62"/>
      <c r="M125" s="62"/>
      <c r="N125" s="62"/>
      <c r="O125" s="62"/>
      <c r="P125" s="62"/>
      <c r="Q125" s="62"/>
    </row>
    <row r="126" spans="1:17">
      <c r="A126" s="58">
        <v>108</v>
      </c>
      <c r="B126" s="59" t="s">
        <v>2196</v>
      </c>
      <c r="C126" s="60" t="s">
        <v>1547</v>
      </c>
      <c r="D126" s="59"/>
      <c r="E126" s="61" t="s">
        <v>57</v>
      </c>
      <c r="F126" s="62">
        <v>37</v>
      </c>
      <c r="G126" s="62"/>
      <c r="H126" s="62"/>
      <c r="I126" s="62"/>
      <c r="J126" s="62"/>
      <c r="K126" s="62"/>
      <c r="L126" s="62"/>
      <c r="M126" s="62"/>
      <c r="N126" s="62"/>
      <c r="O126" s="62"/>
      <c r="P126" s="62"/>
      <c r="Q126" s="62"/>
    </row>
    <row r="127" spans="1:17">
      <c r="A127" s="58">
        <v>109</v>
      </c>
      <c r="B127" s="59" t="s">
        <v>2196</v>
      </c>
      <c r="C127" s="60" t="s">
        <v>1548</v>
      </c>
      <c r="D127" s="59"/>
      <c r="E127" s="61" t="s">
        <v>57</v>
      </c>
      <c r="F127" s="62">
        <v>1</v>
      </c>
      <c r="G127" s="62"/>
      <c r="H127" s="62"/>
      <c r="I127" s="62"/>
      <c r="J127" s="62"/>
      <c r="K127" s="62"/>
      <c r="L127" s="62"/>
      <c r="M127" s="62"/>
      <c r="N127" s="62"/>
      <c r="O127" s="62"/>
      <c r="P127" s="62"/>
      <c r="Q127" s="62"/>
    </row>
    <row r="128" spans="1:17">
      <c r="A128" s="58">
        <v>110</v>
      </c>
      <c r="B128" s="59" t="s">
        <v>2196</v>
      </c>
      <c r="C128" s="60" t="s">
        <v>1549</v>
      </c>
      <c r="D128" s="59"/>
      <c r="E128" s="61" t="s">
        <v>57</v>
      </c>
      <c r="F128" s="62">
        <v>5</v>
      </c>
      <c r="G128" s="62"/>
      <c r="H128" s="62"/>
      <c r="I128" s="62"/>
      <c r="J128" s="62"/>
      <c r="K128" s="62"/>
      <c r="L128" s="62"/>
      <c r="M128" s="62"/>
      <c r="N128" s="62"/>
      <c r="O128" s="62"/>
      <c r="P128" s="62"/>
      <c r="Q128" s="62"/>
    </row>
    <row r="129" spans="1:17">
      <c r="A129" s="58">
        <v>111</v>
      </c>
      <c r="B129" s="59" t="s">
        <v>2196</v>
      </c>
      <c r="C129" s="60" t="s">
        <v>1550</v>
      </c>
      <c r="D129" s="59"/>
      <c r="E129" s="61" t="s">
        <v>57</v>
      </c>
      <c r="F129" s="62">
        <v>2</v>
      </c>
      <c r="G129" s="62"/>
      <c r="H129" s="62"/>
      <c r="I129" s="62"/>
      <c r="J129" s="62"/>
      <c r="K129" s="62"/>
      <c r="L129" s="62"/>
      <c r="M129" s="62"/>
      <c r="N129" s="62"/>
      <c r="O129" s="62"/>
      <c r="P129" s="62"/>
      <c r="Q129" s="62"/>
    </row>
    <row r="130" spans="1:17">
      <c r="A130" s="58">
        <v>112</v>
      </c>
      <c r="B130" s="59" t="s">
        <v>2196</v>
      </c>
      <c r="C130" s="60" t="s">
        <v>1464</v>
      </c>
      <c r="D130" s="59"/>
      <c r="E130" s="61" t="s">
        <v>57</v>
      </c>
      <c r="F130" s="62">
        <v>2</v>
      </c>
      <c r="G130" s="62"/>
      <c r="H130" s="62"/>
      <c r="I130" s="62"/>
      <c r="J130" s="62"/>
      <c r="K130" s="62"/>
      <c r="L130" s="62"/>
      <c r="M130" s="62"/>
      <c r="N130" s="62"/>
      <c r="O130" s="62"/>
      <c r="P130" s="62"/>
      <c r="Q130" s="62"/>
    </row>
    <row r="131" spans="1:17">
      <c r="A131" s="58">
        <v>113</v>
      </c>
      <c r="B131" s="59" t="s">
        <v>2196</v>
      </c>
      <c r="C131" s="60" t="s">
        <v>1551</v>
      </c>
      <c r="D131" s="59"/>
      <c r="E131" s="61" t="s">
        <v>57</v>
      </c>
      <c r="F131" s="62">
        <v>4</v>
      </c>
      <c r="G131" s="62"/>
      <c r="H131" s="62"/>
      <c r="I131" s="62"/>
      <c r="J131" s="62"/>
      <c r="K131" s="62"/>
      <c r="L131" s="62"/>
      <c r="M131" s="62"/>
      <c r="N131" s="62"/>
      <c r="O131" s="62"/>
      <c r="P131" s="62"/>
      <c r="Q131" s="62"/>
    </row>
    <row r="132" spans="1:17">
      <c r="A132" s="58">
        <v>114</v>
      </c>
      <c r="B132" s="59" t="s">
        <v>2196</v>
      </c>
      <c r="C132" s="60" t="s">
        <v>1552</v>
      </c>
      <c r="D132" s="59"/>
      <c r="E132" s="61" t="s">
        <v>57</v>
      </c>
      <c r="F132" s="62">
        <v>1</v>
      </c>
      <c r="G132" s="62"/>
      <c r="H132" s="62"/>
      <c r="I132" s="62"/>
      <c r="J132" s="62"/>
      <c r="K132" s="62"/>
      <c r="L132" s="62"/>
      <c r="M132" s="62"/>
      <c r="N132" s="62"/>
      <c r="O132" s="62"/>
      <c r="P132" s="62"/>
      <c r="Q132" s="62"/>
    </row>
    <row r="133" spans="1:17" ht="25.5">
      <c r="A133" s="58">
        <v>115</v>
      </c>
      <c r="B133" s="59" t="s">
        <v>2196</v>
      </c>
      <c r="C133" s="60" t="s">
        <v>1553</v>
      </c>
      <c r="D133" s="59"/>
      <c r="E133" s="61" t="s">
        <v>57</v>
      </c>
      <c r="F133" s="62">
        <v>1</v>
      </c>
      <c r="G133" s="62"/>
      <c r="H133" s="62"/>
      <c r="I133" s="62"/>
      <c r="J133" s="62"/>
      <c r="K133" s="62"/>
      <c r="L133" s="62"/>
      <c r="M133" s="62"/>
      <c r="N133" s="62"/>
      <c r="O133" s="62"/>
      <c r="P133" s="62"/>
      <c r="Q133" s="62"/>
    </row>
    <row r="134" spans="1:17">
      <c r="A134" s="58">
        <v>116</v>
      </c>
      <c r="B134" s="59" t="s">
        <v>2196</v>
      </c>
      <c r="C134" s="60" t="s">
        <v>1554</v>
      </c>
      <c r="D134" s="59"/>
      <c r="E134" s="61" t="s">
        <v>59</v>
      </c>
      <c r="F134" s="62">
        <v>10</v>
      </c>
      <c r="G134" s="62"/>
      <c r="H134" s="62"/>
      <c r="I134" s="62"/>
      <c r="J134" s="62"/>
      <c r="K134" s="62"/>
      <c r="L134" s="62"/>
      <c r="M134" s="62"/>
      <c r="N134" s="62"/>
      <c r="O134" s="62"/>
      <c r="P134" s="62"/>
      <c r="Q134" s="62"/>
    </row>
    <row r="135" spans="1:17">
      <c r="A135" s="58">
        <v>117</v>
      </c>
      <c r="B135" s="59" t="s">
        <v>2196</v>
      </c>
      <c r="C135" s="60" t="s">
        <v>1555</v>
      </c>
      <c r="D135" s="59"/>
      <c r="E135" s="61" t="s">
        <v>57</v>
      </c>
      <c r="F135" s="62">
        <v>1</v>
      </c>
      <c r="G135" s="62"/>
      <c r="H135" s="62"/>
      <c r="I135" s="62"/>
      <c r="J135" s="62"/>
      <c r="K135" s="62"/>
      <c r="L135" s="62"/>
      <c r="M135" s="62"/>
      <c r="N135" s="62"/>
      <c r="O135" s="62"/>
      <c r="P135" s="62"/>
      <c r="Q135" s="62"/>
    </row>
    <row r="136" spans="1:17">
      <c r="A136" s="58">
        <v>118</v>
      </c>
      <c r="B136" s="59" t="s">
        <v>2196</v>
      </c>
      <c r="C136" s="60" t="s">
        <v>1556</v>
      </c>
      <c r="D136" s="59"/>
      <c r="E136" s="61" t="s">
        <v>57</v>
      </c>
      <c r="F136" s="62">
        <v>1</v>
      </c>
      <c r="G136" s="62"/>
      <c r="H136" s="62"/>
      <c r="I136" s="62"/>
      <c r="J136" s="62"/>
      <c r="K136" s="62"/>
      <c r="L136" s="62"/>
      <c r="M136" s="62"/>
      <c r="N136" s="62"/>
      <c r="O136" s="62"/>
      <c r="P136" s="62"/>
      <c r="Q136" s="62"/>
    </row>
    <row r="137" spans="1:17" ht="51">
      <c r="A137" s="58">
        <v>119</v>
      </c>
      <c r="B137" s="59" t="s">
        <v>2196</v>
      </c>
      <c r="C137" s="60" t="s">
        <v>1557</v>
      </c>
      <c r="D137" s="59"/>
      <c r="E137" s="61" t="s">
        <v>59</v>
      </c>
      <c r="F137" s="62">
        <v>1</v>
      </c>
      <c r="G137" s="62"/>
      <c r="H137" s="62"/>
      <c r="I137" s="62"/>
      <c r="J137" s="62"/>
      <c r="K137" s="62"/>
      <c r="L137" s="62"/>
      <c r="M137" s="62"/>
      <c r="N137" s="62"/>
      <c r="O137" s="62"/>
      <c r="P137" s="62"/>
      <c r="Q137" s="62"/>
    </row>
    <row r="138" spans="1:17">
      <c r="A138" s="58">
        <v>120</v>
      </c>
      <c r="B138" s="59" t="s">
        <v>2196</v>
      </c>
      <c r="C138" s="60" t="s">
        <v>1558</v>
      </c>
      <c r="D138" s="59"/>
      <c r="E138" s="61" t="s">
        <v>55</v>
      </c>
      <c r="F138" s="62">
        <v>212</v>
      </c>
      <c r="G138" s="62"/>
      <c r="H138" s="62"/>
      <c r="I138" s="62"/>
      <c r="J138" s="62"/>
      <c r="K138" s="62"/>
      <c r="L138" s="62"/>
      <c r="M138" s="62"/>
      <c r="N138" s="62"/>
      <c r="O138" s="62"/>
      <c r="P138" s="62"/>
      <c r="Q138" s="62"/>
    </row>
    <row r="139" spans="1:17">
      <c r="A139" s="58">
        <v>121</v>
      </c>
      <c r="B139" s="59" t="s">
        <v>2196</v>
      </c>
      <c r="C139" s="60" t="s">
        <v>1559</v>
      </c>
      <c r="D139" s="59"/>
      <c r="E139" s="61" t="s">
        <v>55</v>
      </c>
      <c r="F139" s="62">
        <v>51</v>
      </c>
      <c r="G139" s="62"/>
      <c r="H139" s="62"/>
      <c r="I139" s="62"/>
      <c r="J139" s="62"/>
      <c r="K139" s="62"/>
      <c r="L139" s="62"/>
      <c r="M139" s="62"/>
      <c r="N139" s="62"/>
      <c r="O139" s="62"/>
      <c r="P139" s="62"/>
      <c r="Q139" s="62"/>
    </row>
    <row r="140" spans="1:17">
      <c r="A140" s="58">
        <v>122</v>
      </c>
      <c r="B140" s="59" t="s">
        <v>2196</v>
      </c>
      <c r="C140" s="60" t="s">
        <v>1560</v>
      </c>
      <c r="D140" s="59"/>
      <c r="E140" s="61" t="s">
        <v>55</v>
      </c>
      <c r="F140" s="62">
        <v>56</v>
      </c>
      <c r="G140" s="62"/>
      <c r="H140" s="62"/>
      <c r="I140" s="62"/>
      <c r="J140" s="62"/>
      <c r="K140" s="62"/>
      <c r="L140" s="62"/>
      <c r="M140" s="62"/>
      <c r="N140" s="62"/>
      <c r="O140" s="62"/>
      <c r="P140" s="62"/>
      <c r="Q140" s="62"/>
    </row>
    <row r="141" spans="1:17">
      <c r="A141" s="58">
        <v>123</v>
      </c>
      <c r="B141" s="59" t="s">
        <v>2196</v>
      </c>
      <c r="C141" s="60" t="s">
        <v>1561</v>
      </c>
      <c r="D141" s="59"/>
      <c r="E141" s="61" t="s">
        <v>55</v>
      </c>
      <c r="F141" s="62">
        <v>45</v>
      </c>
      <c r="G141" s="62"/>
      <c r="H141" s="62"/>
      <c r="I141" s="62"/>
      <c r="J141" s="62"/>
      <c r="K141" s="62"/>
      <c r="L141" s="62"/>
      <c r="M141" s="62"/>
      <c r="N141" s="62"/>
      <c r="O141" s="62"/>
      <c r="P141" s="62"/>
      <c r="Q141" s="62"/>
    </row>
    <row r="142" spans="1:17">
      <c r="A142" s="58">
        <v>124</v>
      </c>
      <c r="B142" s="59" t="s">
        <v>2196</v>
      </c>
      <c r="C142" s="60" t="s">
        <v>1562</v>
      </c>
      <c r="D142" s="59"/>
      <c r="E142" s="61" t="s">
        <v>55</v>
      </c>
      <c r="F142" s="62">
        <v>5</v>
      </c>
      <c r="G142" s="62"/>
      <c r="H142" s="62"/>
      <c r="I142" s="62"/>
      <c r="J142" s="62"/>
      <c r="K142" s="62"/>
      <c r="L142" s="62"/>
      <c r="M142" s="62"/>
      <c r="N142" s="62"/>
      <c r="O142" s="62"/>
      <c r="P142" s="62"/>
      <c r="Q142" s="62"/>
    </row>
    <row r="143" spans="1:17">
      <c r="A143" s="58">
        <v>125</v>
      </c>
      <c r="B143" s="59" t="s">
        <v>2196</v>
      </c>
      <c r="C143" s="60" t="s">
        <v>1563</v>
      </c>
      <c r="D143" s="59"/>
      <c r="E143" s="61" t="s">
        <v>55</v>
      </c>
      <c r="F143" s="62">
        <v>37</v>
      </c>
      <c r="G143" s="62"/>
      <c r="H143" s="62"/>
      <c r="I143" s="62"/>
      <c r="J143" s="62"/>
      <c r="K143" s="62"/>
      <c r="L143" s="62"/>
      <c r="M143" s="62"/>
      <c r="N143" s="62"/>
      <c r="O143" s="62"/>
      <c r="P143" s="62"/>
      <c r="Q143" s="62"/>
    </row>
    <row r="144" spans="1:17" ht="25.5">
      <c r="A144" s="58">
        <v>126</v>
      </c>
      <c r="B144" s="59" t="s">
        <v>2196</v>
      </c>
      <c r="C144" s="60" t="s">
        <v>1533</v>
      </c>
      <c r="D144" s="59"/>
      <c r="E144" s="61" t="s">
        <v>59</v>
      </c>
      <c r="F144" s="62">
        <v>1</v>
      </c>
      <c r="G144" s="62"/>
      <c r="H144" s="62"/>
      <c r="I144" s="62"/>
      <c r="J144" s="62"/>
      <c r="K144" s="62"/>
      <c r="L144" s="62"/>
      <c r="M144" s="62"/>
      <c r="N144" s="62"/>
      <c r="O144" s="62"/>
      <c r="P144" s="62"/>
      <c r="Q144" s="62"/>
    </row>
    <row r="145" spans="1:17">
      <c r="A145" s="58" t="s">
        <v>28</v>
      </c>
      <c r="B145" s="59"/>
      <c r="C145" s="60" t="s">
        <v>28</v>
      </c>
      <c r="D145" s="59"/>
      <c r="E145" s="61"/>
      <c r="F145" s="62">
        <v>0</v>
      </c>
      <c r="G145" s="62"/>
      <c r="H145" s="62"/>
      <c r="I145" s="62"/>
      <c r="J145" s="62"/>
      <c r="K145" s="62"/>
      <c r="L145" s="62"/>
      <c r="M145" s="62"/>
      <c r="N145" s="62"/>
      <c r="O145" s="62"/>
      <c r="P145" s="62"/>
      <c r="Q145" s="62"/>
    </row>
    <row r="146" spans="1:17">
      <c r="A146" s="58" t="s">
        <v>28</v>
      </c>
      <c r="B146" s="59"/>
      <c r="C146" s="72" t="s">
        <v>1564</v>
      </c>
      <c r="D146" s="59"/>
      <c r="E146" s="61"/>
      <c r="F146" s="62">
        <v>0</v>
      </c>
      <c r="G146" s="62"/>
      <c r="H146" s="62"/>
      <c r="I146" s="62"/>
      <c r="J146" s="62"/>
      <c r="K146" s="62"/>
      <c r="L146" s="62"/>
      <c r="M146" s="62"/>
      <c r="N146" s="62"/>
      <c r="O146" s="62"/>
      <c r="P146" s="62"/>
      <c r="Q146" s="62"/>
    </row>
    <row r="147" spans="1:17">
      <c r="A147" s="58" t="s">
        <v>28</v>
      </c>
      <c r="B147" s="59"/>
      <c r="C147" s="76" t="s">
        <v>1565</v>
      </c>
      <c r="D147" s="59"/>
      <c r="E147" s="61"/>
      <c r="F147" s="62">
        <v>0</v>
      </c>
      <c r="G147" s="62"/>
      <c r="H147" s="62"/>
      <c r="I147" s="62"/>
      <c r="J147" s="62"/>
      <c r="K147" s="62"/>
      <c r="L147" s="62"/>
      <c r="M147" s="62"/>
      <c r="N147" s="62"/>
      <c r="O147" s="62"/>
      <c r="P147" s="62"/>
      <c r="Q147" s="62"/>
    </row>
    <row r="148" spans="1:17" ht="25.5">
      <c r="A148" s="58">
        <v>127</v>
      </c>
      <c r="B148" s="59" t="s">
        <v>592</v>
      </c>
      <c r="C148" s="60" t="s">
        <v>1566</v>
      </c>
      <c r="D148" s="59"/>
      <c r="E148" s="61" t="s">
        <v>55</v>
      </c>
      <c r="F148" s="62">
        <v>260</v>
      </c>
      <c r="G148" s="62"/>
      <c r="H148" s="62"/>
      <c r="I148" s="62"/>
      <c r="J148" s="62"/>
      <c r="K148" s="62"/>
      <c r="L148" s="62"/>
      <c r="M148" s="62"/>
      <c r="N148" s="62"/>
      <c r="O148" s="62"/>
      <c r="P148" s="62"/>
      <c r="Q148" s="62"/>
    </row>
    <row r="149" spans="1:17" ht="25.5">
      <c r="A149" s="58">
        <v>128</v>
      </c>
      <c r="B149" s="59" t="s">
        <v>592</v>
      </c>
      <c r="C149" s="60" t="s">
        <v>1567</v>
      </c>
      <c r="D149" s="59"/>
      <c r="E149" s="61" t="s">
        <v>55</v>
      </c>
      <c r="F149" s="62">
        <v>210</v>
      </c>
      <c r="G149" s="62"/>
      <c r="H149" s="62"/>
      <c r="I149" s="62"/>
      <c r="J149" s="62"/>
      <c r="K149" s="62"/>
      <c r="L149" s="62"/>
      <c r="M149" s="62"/>
      <c r="N149" s="62"/>
      <c r="O149" s="62"/>
      <c r="P149" s="62"/>
      <c r="Q149" s="62"/>
    </row>
    <row r="150" spans="1:17" ht="25.5">
      <c r="A150" s="58">
        <v>129</v>
      </c>
      <c r="B150" s="59" t="s">
        <v>592</v>
      </c>
      <c r="C150" s="60" t="s">
        <v>1568</v>
      </c>
      <c r="D150" s="59"/>
      <c r="E150" s="61" t="s">
        <v>55</v>
      </c>
      <c r="F150" s="62">
        <v>8</v>
      </c>
      <c r="G150" s="62"/>
      <c r="H150" s="62"/>
      <c r="I150" s="62"/>
      <c r="J150" s="62"/>
      <c r="K150" s="62"/>
      <c r="L150" s="62"/>
      <c r="M150" s="62"/>
      <c r="N150" s="62"/>
      <c r="O150" s="62"/>
      <c r="P150" s="62"/>
      <c r="Q150" s="62"/>
    </row>
    <row r="151" spans="1:17" ht="25.5">
      <c r="A151" s="58">
        <v>130</v>
      </c>
      <c r="B151" s="59" t="s">
        <v>592</v>
      </c>
      <c r="C151" s="60" t="s">
        <v>1569</v>
      </c>
      <c r="D151" s="59"/>
      <c r="E151" s="61" t="s">
        <v>55</v>
      </c>
      <c r="F151" s="62">
        <v>6</v>
      </c>
      <c r="G151" s="62"/>
      <c r="H151" s="62"/>
      <c r="I151" s="62"/>
      <c r="J151" s="62"/>
      <c r="K151" s="62"/>
      <c r="L151" s="62"/>
      <c r="M151" s="62"/>
      <c r="N151" s="62"/>
      <c r="O151" s="62"/>
      <c r="P151" s="62"/>
      <c r="Q151" s="62"/>
    </row>
    <row r="152" spans="1:17" ht="25.5">
      <c r="A152" s="58">
        <v>131</v>
      </c>
      <c r="B152" s="59" t="s">
        <v>592</v>
      </c>
      <c r="C152" s="60" t="s">
        <v>1570</v>
      </c>
      <c r="D152" s="59"/>
      <c r="E152" s="61" t="s">
        <v>55</v>
      </c>
      <c r="F152" s="62">
        <v>260</v>
      </c>
      <c r="G152" s="62"/>
      <c r="H152" s="62"/>
      <c r="I152" s="62"/>
      <c r="J152" s="62"/>
      <c r="K152" s="62"/>
      <c r="L152" s="62"/>
      <c r="M152" s="62"/>
      <c r="N152" s="62"/>
      <c r="O152" s="62"/>
      <c r="P152" s="62"/>
      <c r="Q152" s="62"/>
    </row>
    <row r="153" spans="1:17" ht="25.5">
      <c r="A153" s="58">
        <v>132</v>
      </c>
      <c r="B153" s="59" t="s">
        <v>592</v>
      </c>
      <c r="C153" s="60" t="s">
        <v>1571</v>
      </c>
      <c r="D153" s="59"/>
      <c r="E153" s="61" t="s">
        <v>55</v>
      </c>
      <c r="F153" s="62">
        <v>200</v>
      </c>
      <c r="G153" s="62"/>
      <c r="H153" s="62"/>
      <c r="I153" s="62"/>
      <c r="J153" s="62"/>
      <c r="K153" s="62"/>
      <c r="L153" s="62"/>
      <c r="M153" s="62"/>
      <c r="N153" s="62"/>
      <c r="O153" s="62"/>
      <c r="P153" s="62"/>
      <c r="Q153" s="62"/>
    </row>
    <row r="154" spans="1:17" ht="25.5">
      <c r="A154" s="58">
        <v>133</v>
      </c>
      <c r="B154" s="59" t="s">
        <v>592</v>
      </c>
      <c r="C154" s="60" t="s">
        <v>1572</v>
      </c>
      <c r="D154" s="59"/>
      <c r="E154" s="61" t="s">
        <v>55</v>
      </c>
      <c r="F154" s="62">
        <v>15</v>
      </c>
      <c r="G154" s="62"/>
      <c r="H154" s="62"/>
      <c r="I154" s="62"/>
      <c r="J154" s="62"/>
      <c r="K154" s="62"/>
      <c r="L154" s="62"/>
      <c r="M154" s="62"/>
      <c r="N154" s="62"/>
      <c r="O154" s="62"/>
      <c r="P154" s="62"/>
      <c r="Q154" s="62"/>
    </row>
    <row r="155" spans="1:17">
      <c r="A155" s="58">
        <v>134</v>
      </c>
      <c r="B155" s="59" t="s">
        <v>592</v>
      </c>
      <c r="C155" s="60" t="s">
        <v>1573</v>
      </c>
      <c r="D155" s="59"/>
      <c r="E155" s="61" t="s">
        <v>57</v>
      </c>
      <c r="F155" s="62">
        <v>30</v>
      </c>
      <c r="G155" s="62"/>
      <c r="H155" s="62"/>
      <c r="I155" s="62"/>
      <c r="J155" s="62"/>
      <c r="K155" s="62"/>
      <c r="L155" s="62"/>
      <c r="M155" s="62"/>
      <c r="N155" s="62"/>
      <c r="O155" s="62"/>
      <c r="P155" s="62"/>
      <c r="Q155" s="62"/>
    </row>
    <row r="156" spans="1:17">
      <c r="A156" s="58">
        <v>135</v>
      </c>
      <c r="B156" s="59" t="s">
        <v>592</v>
      </c>
      <c r="C156" s="60" t="s">
        <v>1574</v>
      </c>
      <c r="D156" s="59"/>
      <c r="E156" s="61" t="s">
        <v>57</v>
      </c>
      <c r="F156" s="62">
        <v>10</v>
      </c>
      <c r="G156" s="62"/>
      <c r="H156" s="62"/>
      <c r="I156" s="62"/>
      <c r="J156" s="62"/>
      <c r="K156" s="62"/>
      <c r="L156" s="62"/>
      <c r="M156" s="62"/>
      <c r="N156" s="62"/>
      <c r="O156" s="62"/>
      <c r="P156" s="62"/>
      <c r="Q156" s="62"/>
    </row>
    <row r="157" spans="1:17">
      <c r="A157" s="58">
        <v>136</v>
      </c>
      <c r="B157" s="59" t="s">
        <v>592</v>
      </c>
      <c r="C157" s="60" t="s">
        <v>1575</v>
      </c>
      <c r="D157" s="59"/>
      <c r="E157" s="61" t="s">
        <v>57</v>
      </c>
      <c r="F157" s="62">
        <v>2</v>
      </c>
      <c r="G157" s="62"/>
      <c r="H157" s="62"/>
      <c r="I157" s="62"/>
      <c r="J157" s="62"/>
      <c r="K157" s="62"/>
      <c r="L157" s="62"/>
      <c r="M157" s="62"/>
      <c r="N157" s="62"/>
      <c r="O157" s="62"/>
      <c r="P157" s="62"/>
      <c r="Q157" s="62"/>
    </row>
    <row r="158" spans="1:17">
      <c r="A158" s="58">
        <v>137</v>
      </c>
      <c r="B158" s="59" t="s">
        <v>592</v>
      </c>
      <c r="C158" s="60" t="s">
        <v>1576</v>
      </c>
      <c r="D158" s="59"/>
      <c r="E158" s="61" t="s">
        <v>57</v>
      </c>
      <c r="F158" s="62">
        <v>1</v>
      </c>
      <c r="G158" s="62"/>
      <c r="H158" s="62"/>
      <c r="I158" s="62"/>
      <c r="J158" s="62"/>
      <c r="K158" s="62"/>
      <c r="L158" s="62"/>
      <c r="M158" s="62"/>
      <c r="N158" s="62"/>
      <c r="O158" s="62"/>
      <c r="P158" s="62"/>
      <c r="Q158" s="62"/>
    </row>
    <row r="159" spans="1:17">
      <c r="A159" s="58">
        <v>138</v>
      </c>
      <c r="B159" s="59" t="s">
        <v>592</v>
      </c>
      <c r="C159" s="60" t="s">
        <v>1577</v>
      </c>
      <c r="D159" s="59"/>
      <c r="E159" s="61" t="s">
        <v>57</v>
      </c>
      <c r="F159" s="62">
        <v>12</v>
      </c>
      <c r="G159" s="62"/>
      <c r="H159" s="62"/>
      <c r="I159" s="62"/>
      <c r="J159" s="62"/>
      <c r="K159" s="62"/>
      <c r="L159" s="62"/>
      <c r="M159" s="62"/>
      <c r="N159" s="62"/>
      <c r="O159" s="62"/>
      <c r="P159" s="62"/>
      <c r="Q159" s="62"/>
    </row>
    <row r="160" spans="1:17">
      <c r="A160" s="58">
        <v>139</v>
      </c>
      <c r="B160" s="59" t="s">
        <v>592</v>
      </c>
      <c r="C160" s="60" t="s">
        <v>1578</v>
      </c>
      <c r="D160" s="59"/>
      <c r="E160" s="61" t="s">
        <v>57</v>
      </c>
      <c r="F160" s="62">
        <v>2</v>
      </c>
      <c r="G160" s="62"/>
      <c r="H160" s="62"/>
      <c r="I160" s="62"/>
      <c r="J160" s="62"/>
      <c r="K160" s="62"/>
      <c r="L160" s="62"/>
      <c r="M160" s="62"/>
      <c r="N160" s="62"/>
      <c r="O160" s="62"/>
      <c r="P160" s="62"/>
      <c r="Q160" s="62"/>
    </row>
    <row r="161" spans="1:17" ht="76.5">
      <c r="A161" s="58">
        <v>140</v>
      </c>
      <c r="B161" s="59" t="s">
        <v>592</v>
      </c>
      <c r="C161" s="92" t="s">
        <v>2374</v>
      </c>
      <c r="D161" s="59"/>
      <c r="E161" s="61" t="s">
        <v>59</v>
      </c>
      <c r="F161" s="62">
        <v>35</v>
      </c>
      <c r="G161" s="62"/>
      <c r="H161" s="62"/>
      <c r="I161" s="62"/>
      <c r="J161" s="62"/>
      <c r="K161" s="62"/>
      <c r="L161" s="62"/>
      <c r="M161" s="62"/>
      <c r="N161" s="62"/>
      <c r="O161" s="62"/>
      <c r="P161" s="62"/>
      <c r="Q161" s="62"/>
    </row>
    <row r="162" spans="1:17" ht="63.75">
      <c r="A162" s="58">
        <v>141</v>
      </c>
      <c r="B162" s="59" t="s">
        <v>592</v>
      </c>
      <c r="C162" s="92" t="s">
        <v>2375</v>
      </c>
      <c r="D162" s="59"/>
      <c r="E162" s="61" t="s">
        <v>59</v>
      </c>
      <c r="F162" s="62">
        <v>6</v>
      </c>
      <c r="G162" s="62"/>
      <c r="H162" s="62"/>
      <c r="I162" s="62"/>
      <c r="J162" s="62"/>
      <c r="K162" s="62"/>
      <c r="L162" s="62"/>
      <c r="M162" s="62"/>
      <c r="N162" s="62"/>
      <c r="O162" s="62"/>
      <c r="P162" s="62"/>
      <c r="Q162" s="62"/>
    </row>
    <row r="163" spans="1:17" ht="76.5">
      <c r="A163" s="58">
        <v>142</v>
      </c>
      <c r="B163" s="59" t="s">
        <v>592</v>
      </c>
      <c r="C163" s="92" t="s">
        <v>2376</v>
      </c>
      <c r="D163" s="59"/>
      <c r="E163" s="61" t="s">
        <v>59</v>
      </c>
      <c r="F163" s="62">
        <v>20</v>
      </c>
      <c r="G163" s="62"/>
      <c r="H163" s="62"/>
      <c r="I163" s="62"/>
      <c r="J163" s="62"/>
      <c r="K163" s="62"/>
      <c r="L163" s="62"/>
      <c r="M163" s="62"/>
      <c r="N163" s="62"/>
      <c r="O163" s="62"/>
      <c r="P163" s="62"/>
      <c r="Q163" s="62"/>
    </row>
    <row r="164" spans="1:17" ht="76.5">
      <c r="A164" s="58">
        <v>143</v>
      </c>
      <c r="B164" s="59" t="s">
        <v>592</v>
      </c>
      <c r="C164" s="92" t="s">
        <v>2377</v>
      </c>
      <c r="D164" s="59"/>
      <c r="E164" s="61" t="s">
        <v>59</v>
      </c>
      <c r="F164" s="62">
        <v>5</v>
      </c>
      <c r="G164" s="62"/>
      <c r="H164" s="62"/>
      <c r="I164" s="62"/>
      <c r="J164" s="62"/>
      <c r="K164" s="62"/>
      <c r="L164" s="62"/>
      <c r="M164" s="62"/>
      <c r="N164" s="62"/>
      <c r="O164" s="62"/>
      <c r="P164" s="62"/>
      <c r="Q164" s="62"/>
    </row>
    <row r="165" spans="1:17" ht="89.25">
      <c r="A165" s="58">
        <v>144</v>
      </c>
      <c r="B165" s="59" t="s">
        <v>592</v>
      </c>
      <c r="C165" s="92" t="s">
        <v>2378</v>
      </c>
      <c r="D165" s="59"/>
      <c r="E165" s="61" t="s">
        <v>59</v>
      </c>
      <c r="F165" s="62">
        <v>30</v>
      </c>
      <c r="G165" s="62"/>
      <c r="H165" s="62"/>
      <c r="I165" s="62"/>
      <c r="J165" s="62"/>
      <c r="K165" s="62"/>
      <c r="L165" s="62"/>
      <c r="M165" s="62"/>
      <c r="N165" s="62"/>
      <c r="O165" s="62"/>
      <c r="P165" s="62"/>
      <c r="Q165" s="62"/>
    </row>
    <row r="166" spans="1:17" ht="114.75">
      <c r="A166" s="58">
        <v>145</v>
      </c>
      <c r="B166" s="59" t="s">
        <v>592</v>
      </c>
      <c r="C166" s="92" t="s">
        <v>2379</v>
      </c>
      <c r="D166" s="59"/>
      <c r="E166" s="61" t="s">
        <v>59</v>
      </c>
      <c r="F166" s="62">
        <v>5</v>
      </c>
      <c r="G166" s="62"/>
      <c r="H166" s="62"/>
      <c r="I166" s="62"/>
      <c r="J166" s="62"/>
      <c r="K166" s="62"/>
      <c r="L166" s="62"/>
      <c r="M166" s="62"/>
      <c r="N166" s="62"/>
      <c r="O166" s="62"/>
      <c r="P166" s="62"/>
      <c r="Q166" s="62"/>
    </row>
    <row r="167" spans="1:17" ht="25.5">
      <c r="A167" s="58">
        <v>146</v>
      </c>
      <c r="B167" s="59" t="s">
        <v>592</v>
      </c>
      <c r="C167" s="92" t="s">
        <v>2380</v>
      </c>
      <c r="D167" s="59"/>
      <c r="E167" s="61" t="s">
        <v>59</v>
      </c>
      <c r="F167" s="62">
        <v>10</v>
      </c>
      <c r="G167" s="62"/>
      <c r="H167" s="62"/>
      <c r="I167" s="62"/>
      <c r="J167" s="62"/>
      <c r="K167" s="62"/>
      <c r="L167" s="62"/>
      <c r="M167" s="62"/>
      <c r="N167" s="62"/>
      <c r="O167" s="62"/>
      <c r="P167" s="62"/>
      <c r="Q167" s="62"/>
    </row>
    <row r="168" spans="1:17" ht="38.25">
      <c r="A168" s="58">
        <v>147</v>
      </c>
      <c r="B168" s="59" t="s">
        <v>592</v>
      </c>
      <c r="C168" s="60" t="s">
        <v>1579</v>
      </c>
      <c r="D168" s="59"/>
      <c r="E168" s="61" t="s">
        <v>59</v>
      </c>
      <c r="F168" s="62">
        <v>11</v>
      </c>
      <c r="G168" s="62"/>
      <c r="H168" s="62"/>
      <c r="I168" s="62"/>
      <c r="J168" s="62"/>
      <c r="K168" s="62"/>
      <c r="L168" s="62"/>
      <c r="M168" s="62"/>
      <c r="N168" s="62"/>
      <c r="O168" s="62"/>
      <c r="P168" s="62"/>
      <c r="Q168" s="62"/>
    </row>
    <row r="169" spans="1:17" ht="25.5">
      <c r="A169" s="58">
        <v>148</v>
      </c>
      <c r="B169" s="59" t="s">
        <v>592</v>
      </c>
      <c r="C169" s="60" t="s">
        <v>1580</v>
      </c>
      <c r="D169" s="59"/>
      <c r="E169" s="61" t="s">
        <v>59</v>
      </c>
      <c r="F169" s="62">
        <v>11</v>
      </c>
      <c r="G169" s="62"/>
      <c r="H169" s="62"/>
      <c r="I169" s="62"/>
      <c r="J169" s="62"/>
      <c r="K169" s="62"/>
      <c r="L169" s="62"/>
      <c r="M169" s="62"/>
      <c r="N169" s="62"/>
      <c r="O169" s="62"/>
      <c r="P169" s="62"/>
      <c r="Q169" s="62"/>
    </row>
    <row r="170" spans="1:17">
      <c r="A170" s="58">
        <v>149</v>
      </c>
      <c r="B170" s="59" t="s">
        <v>592</v>
      </c>
      <c r="C170" s="60" t="s">
        <v>1581</v>
      </c>
      <c r="D170" s="59"/>
      <c r="E170" s="61" t="s">
        <v>57</v>
      </c>
      <c r="F170" s="62">
        <v>5</v>
      </c>
      <c r="G170" s="62"/>
      <c r="H170" s="62"/>
      <c r="I170" s="62"/>
      <c r="J170" s="62"/>
      <c r="K170" s="62"/>
      <c r="L170" s="62"/>
      <c r="M170" s="62"/>
      <c r="N170" s="62"/>
      <c r="O170" s="62"/>
      <c r="P170" s="62"/>
      <c r="Q170" s="62"/>
    </row>
    <row r="171" spans="1:17">
      <c r="A171" s="58">
        <v>150</v>
      </c>
      <c r="B171" s="59" t="s">
        <v>592</v>
      </c>
      <c r="C171" s="60" t="s">
        <v>1582</v>
      </c>
      <c r="D171" s="59"/>
      <c r="E171" s="61" t="s">
        <v>57</v>
      </c>
      <c r="F171" s="62">
        <v>3</v>
      </c>
      <c r="G171" s="62"/>
      <c r="H171" s="62"/>
      <c r="I171" s="62"/>
      <c r="J171" s="62"/>
      <c r="K171" s="62"/>
      <c r="L171" s="62"/>
      <c r="M171" s="62"/>
      <c r="N171" s="62"/>
      <c r="O171" s="62"/>
      <c r="P171" s="62"/>
      <c r="Q171" s="62"/>
    </row>
    <row r="172" spans="1:17">
      <c r="A172" s="58">
        <v>151</v>
      </c>
      <c r="B172" s="59" t="s">
        <v>592</v>
      </c>
      <c r="C172" s="60" t="s">
        <v>1583</v>
      </c>
      <c r="D172" s="59"/>
      <c r="E172" s="61" t="s">
        <v>59</v>
      </c>
      <c r="F172" s="62">
        <v>1</v>
      </c>
      <c r="G172" s="62"/>
      <c r="H172" s="62"/>
      <c r="I172" s="62"/>
      <c r="J172" s="62"/>
      <c r="K172" s="62"/>
      <c r="L172" s="62"/>
      <c r="M172" s="62"/>
      <c r="N172" s="62"/>
      <c r="O172" s="62"/>
      <c r="P172" s="62"/>
      <c r="Q172" s="62"/>
    </row>
    <row r="173" spans="1:17" ht="89.25">
      <c r="A173" s="58">
        <v>152</v>
      </c>
      <c r="B173" s="59" t="s">
        <v>592</v>
      </c>
      <c r="C173" s="60" t="s">
        <v>1584</v>
      </c>
      <c r="D173" s="59"/>
      <c r="E173" s="61" t="s">
        <v>59</v>
      </c>
      <c r="F173" s="62">
        <v>2</v>
      </c>
      <c r="G173" s="62"/>
      <c r="H173" s="62"/>
      <c r="I173" s="62"/>
      <c r="J173" s="62"/>
      <c r="K173" s="62"/>
      <c r="L173" s="62"/>
      <c r="M173" s="62"/>
      <c r="N173" s="62"/>
      <c r="O173" s="62"/>
      <c r="P173" s="62"/>
      <c r="Q173" s="62"/>
    </row>
    <row r="174" spans="1:17" ht="25.5">
      <c r="A174" s="58">
        <v>153</v>
      </c>
      <c r="B174" s="59" t="s">
        <v>592</v>
      </c>
      <c r="C174" s="60" t="s">
        <v>1585</v>
      </c>
      <c r="D174" s="59"/>
      <c r="E174" s="61" t="s">
        <v>59</v>
      </c>
      <c r="F174" s="62">
        <v>1</v>
      </c>
      <c r="G174" s="62"/>
      <c r="H174" s="62"/>
      <c r="I174" s="62"/>
      <c r="J174" s="62"/>
      <c r="K174" s="62"/>
      <c r="L174" s="62"/>
      <c r="M174" s="62"/>
      <c r="N174" s="62"/>
      <c r="O174" s="62"/>
      <c r="P174" s="62"/>
      <c r="Q174" s="62"/>
    </row>
    <row r="175" spans="1:17" ht="25.5">
      <c r="A175" s="58">
        <v>154</v>
      </c>
      <c r="B175" s="59" t="s">
        <v>592</v>
      </c>
      <c r="C175" s="60" t="s">
        <v>1586</v>
      </c>
      <c r="D175" s="59"/>
      <c r="E175" s="61" t="s">
        <v>59</v>
      </c>
      <c r="F175" s="62">
        <v>1</v>
      </c>
      <c r="G175" s="62"/>
      <c r="H175" s="62"/>
      <c r="I175" s="62"/>
      <c r="J175" s="62"/>
      <c r="K175" s="62"/>
      <c r="L175" s="62"/>
      <c r="M175" s="62"/>
      <c r="N175" s="62"/>
      <c r="O175" s="62"/>
      <c r="P175" s="62"/>
      <c r="Q175" s="62"/>
    </row>
    <row r="176" spans="1:17" ht="102">
      <c r="A176" s="58">
        <v>155</v>
      </c>
      <c r="B176" s="59" t="s">
        <v>592</v>
      </c>
      <c r="C176" s="60" t="s">
        <v>1587</v>
      </c>
      <c r="D176" s="59"/>
      <c r="E176" s="61" t="s">
        <v>59</v>
      </c>
      <c r="F176" s="62">
        <v>2</v>
      </c>
      <c r="G176" s="62"/>
      <c r="H176" s="62"/>
      <c r="I176" s="62"/>
      <c r="J176" s="62"/>
      <c r="K176" s="62"/>
      <c r="L176" s="62"/>
      <c r="M176" s="62"/>
      <c r="N176" s="62"/>
      <c r="O176" s="62"/>
      <c r="P176" s="62"/>
      <c r="Q176" s="62"/>
    </row>
    <row r="177" spans="1:17" ht="38.25">
      <c r="A177" s="58">
        <v>156</v>
      </c>
      <c r="B177" s="59" t="s">
        <v>592</v>
      </c>
      <c r="C177" s="60" t="s">
        <v>1588</v>
      </c>
      <c r="D177" s="59"/>
      <c r="E177" s="61" t="s">
        <v>55</v>
      </c>
      <c r="F177" s="62">
        <v>25</v>
      </c>
      <c r="G177" s="62"/>
      <c r="H177" s="62"/>
      <c r="I177" s="62"/>
      <c r="J177" s="62"/>
      <c r="K177" s="62"/>
      <c r="L177" s="62"/>
      <c r="M177" s="62"/>
      <c r="N177" s="62"/>
      <c r="O177" s="62"/>
      <c r="P177" s="62"/>
      <c r="Q177" s="62"/>
    </row>
    <row r="178" spans="1:17" ht="38.25">
      <c r="A178" s="58">
        <v>157</v>
      </c>
      <c r="B178" s="59" t="s">
        <v>592</v>
      </c>
      <c r="C178" s="60" t="s">
        <v>1589</v>
      </c>
      <c r="D178" s="59"/>
      <c r="E178" s="61" t="s">
        <v>55</v>
      </c>
      <c r="F178" s="62">
        <v>15</v>
      </c>
      <c r="G178" s="62"/>
      <c r="H178" s="62"/>
      <c r="I178" s="62"/>
      <c r="J178" s="62"/>
      <c r="K178" s="62"/>
      <c r="L178" s="62"/>
      <c r="M178" s="62"/>
      <c r="N178" s="62"/>
      <c r="O178" s="62"/>
      <c r="P178" s="62"/>
      <c r="Q178" s="62"/>
    </row>
    <row r="179" spans="1:17">
      <c r="A179" s="58">
        <v>158</v>
      </c>
      <c r="B179" s="59" t="s">
        <v>592</v>
      </c>
      <c r="C179" s="60" t="s">
        <v>1590</v>
      </c>
      <c r="D179" s="59"/>
      <c r="E179" s="61" t="s">
        <v>57</v>
      </c>
      <c r="F179" s="62">
        <v>2</v>
      </c>
      <c r="G179" s="62"/>
      <c r="H179" s="62"/>
      <c r="I179" s="62"/>
      <c r="J179" s="62"/>
      <c r="K179" s="62"/>
      <c r="L179" s="62"/>
      <c r="M179" s="62"/>
      <c r="N179" s="62"/>
      <c r="O179" s="62"/>
      <c r="P179" s="62"/>
      <c r="Q179" s="62"/>
    </row>
    <row r="180" spans="1:17" ht="25.5">
      <c r="A180" s="58">
        <v>159</v>
      </c>
      <c r="B180" s="59" t="s">
        <v>592</v>
      </c>
      <c r="C180" s="60" t="s">
        <v>1591</v>
      </c>
      <c r="D180" s="59"/>
      <c r="E180" s="61" t="s">
        <v>57</v>
      </c>
      <c r="F180" s="62">
        <v>2</v>
      </c>
      <c r="G180" s="62"/>
      <c r="H180" s="62"/>
      <c r="I180" s="62"/>
      <c r="J180" s="62"/>
      <c r="K180" s="62"/>
      <c r="L180" s="62"/>
      <c r="M180" s="62"/>
      <c r="N180" s="62"/>
      <c r="O180" s="62"/>
      <c r="P180" s="62"/>
      <c r="Q180" s="62"/>
    </row>
    <row r="181" spans="1:17">
      <c r="A181" s="58">
        <v>160</v>
      </c>
      <c r="B181" s="59" t="s">
        <v>592</v>
      </c>
      <c r="C181" s="60" t="s">
        <v>1592</v>
      </c>
      <c r="D181" s="59"/>
      <c r="E181" s="61" t="s">
        <v>57</v>
      </c>
      <c r="F181" s="62">
        <v>4</v>
      </c>
      <c r="G181" s="62"/>
      <c r="H181" s="62"/>
      <c r="I181" s="62"/>
      <c r="J181" s="62"/>
      <c r="K181" s="62"/>
      <c r="L181" s="62"/>
      <c r="M181" s="62"/>
      <c r="N181" s="62"/>
      <c r="O181" s="62"/>
      <c r="P181" s="62"/>
      <c r="Q181" s="62"/>
    </row>
    <row r="182" spans="1:17">
      <c r="A182" s="58">
        <v>161</v>
      </c>
      <c r="B182" s="59" t="s">
        <v>592</v>
      </c>
      <c r="C182" s="60" t="s">
        <v>1593</v>
      </c>
      <c r="D182" s="59"/>
      <c r="E182" s="61" t="s">
        <v>57</v>
      </c>
      <c r="F182" s="62">
        <v>2</v>
      </c>
      <c r="G182" s="62"/>
      <c r="H182" s="62"/>
      <c r="I182" s="62"/>
      <c r="J182" s="62"/>
      <c r="K182" s="62"/>
      <c r="L182" s="62"/>
      <c r="M182" s="62"/>
      <c r="N182" s="62"/>
      <c r="O182" s="62"/>
      <c r="P182" s="62"/>
      <c r="Q182" s="62"/>
    </row>
    <row r="183" spans="1:17">
      <c r="A183" s="58">
        <v>162</v>
      </c>
      <c r="B183" s="59" t="s">
        <v>592</v>
      </c>
      <c r="C183" s="60" t="s">
        <v>1594</v>
      </c>
      <c r="D183" s="59"/>
      <c r="E183" s="61" t="s">
        <v>55</v>
      </c>
      <c r="F183" s="62">
        <v>200</v>
      </c>
      <c r="G183" s="62"/>
      <c r="H183" s="62"/>
      <c r="I183" s="62"/>
      <c r="J183" s="62"/>
      <c r="K183" s="62"/>
      <c r="L183" s="62"/>
      <c r="M183" s="62"/>
      <c r="N183" s="62"/>
      <c r="O183" s="62"/>
      <c r="P183" s="62"/>
      <c r="Q183" s="62"/>
    </row>
    <row r="184" spans="1:17">
      <c r="A184" s="58">
        <v>163</v>
      </c>
      <c r="B184" s="59" t="s">
        <v>592</v>
      </c>
      <c r="C184" s="60" t="s">
        <v>1595</v>
      </c>
      <c r="D184" s="59"/>
      <c r="E184" s="61" t="s">
        <v>55</v>
      </c>
      <c r="F184" s="62">
        <v>60</v>
      </c>
      <c r="G184" s="62"/>
      <c r="H184" s="62"/>
      <c r="I184" s="62"/>
      <c r="J184" s="62"/>
      <c r="K184" s="62"/>
      <c r="L184" s="62"/>
      <c r="M184" s="62"/>
      <c r="N184" s="62"/>
      <c r="O184" s="62"/>
      <c r="P184" s="62"/>
      <c r="Q184" s="62"/>
    </row>
    <row r="185" spans="1:17">
      <c r="A185" s="58">
        <v>164</v>
      </c>
      <c r="B185" s="59" t="s">
        <v>592</v>
      </c>
      <c r="C185" s="60" t="s">
        <v>1596</v>
      </c>
      <c r="D185" s="59"/>
      <c r="E185" s="61" t="s">
        <v>57</v>
      </c>
      <c r="F185" s="62">
        <v>3</v>
      </c>
      <c r="G185" s="62"/>
      <c r="H185" s="62"/>
      <c r="I185" s="62"/>
      <c r="J185" s="62"/>
      <c r="K185" s="62"/>
      <c r="L185" s="62"/>
      <c r="M185" s="62"/>
      <c r="N185" s="62"/>
      <c r="O185" s="62"/>
      <c r="P185" s="62"/>
      <c r="Q185" s="62"/>
    </row>
    <row r="186" spans="1:17">
      <c r="A186" s="58">
        <v>165</v>
      </c>
      <c r="B186" s="59" t="s">
        <v>592</v>
      </c>
      <c r="C186" s="60" t="s">
        <v>1597</v>
      </c>
      <c r="D186" s="59"/>
      <c r="E186" s="61" t="s">
        <v>57</v>
      </c>
      <c r="F186" s="62">
        <v>2</v>
      </c>
      <c r="G186" s="62"/>
      <c r="H186" s="62"/>
      <c r="I186" s="62"/>
      <c r="J186" s="62"/>
      <c r="K186" s="62"/>
      <c r="L186" s="62"/>
      <c r="M186" s="62"/>
      <c r="N186" s="62"/>
      <c r="O186" s="62"/>
      <c r="P186" s="62"/>
      <c r="Q186" s="62"/>
    </row>
    <row r="187" spans="1:17">
      <c r="A187" s="58">
        <v>166</v>
      </c>
      <c r="B187" s="59" t="s">
        <v>592</v>
      </c>
      <c r="C187" s="60" t="s">
        <v>1598</v>
      </c>
      <c r="D187" s="59"/>
      <c r="E187" s="61" t="s">
        <v>57</v>
      </c>
      <c r="F187" s="62">
        <v>3</v>
      </c>
      <c r="G187" s="62"/>
      <c r="H187" s="62"/>
      <c r="I187" s="62"/>
      <c r="J187" s="62"/>
      <c r="K187" s="62"/>
      <c r="L187" s="62"/>
      <c r="M187" s="62"/>
      <c r="N187" s="62"/>
      <c r="O187" s="62"/>
      <c r="P187" s="62"/>
      <c r="Q187" s="62"/>
    </row>
    <row r="188" spans="1:17">
      <c r="A188" s="58">
        <v>167</v>
      </c>
      <c r="B188" s="59" t="s">
        <v>592</v>
      </c>
      <c r="C188" s="60" t="s">
        <v>1599</v>
      </c>
      <c r="D188" s="59"/>
      <c r="E188" s="61" t="s">
        <v>57</v>
      </c>
      <c r="F188" s="62">
        <v>2</v>
      </c>
      <c r="G188" s="62"/>
      <c r="H188" s="62"/>
      <c r="I188" s="62"/>
      <c r="J188" s="62"/>
      <c r="K188" s="62"/>
      <c r="L188" s="62"/>
      <c r="M188" s="62"/>
      <c r="N188" s="62"/>
      <c r="O188" s="62"/>
      <c r="P188" s="62"/>
      <c r="Q188" s="62"/>
    </row>
    <row r="189" spans="1:17">
      <c r="A189" s="58">
        <v>168</v>
      </c>
      <c r="B189" s="59" t="s">
        <v>592</v>
      </c>
      <c r="C189" s="60" t="s">
        <v>1600</v>
      </c>
      <c r="D189" s="59"/>
      <c r="E189" s="61" t="s">
        <v>57</v>
      </c>
      <c r="F189" s="62">
        <v>3</v>
      </c>
      <c r="G189" s="62"/>
      <c r="H189" s="62"/>
      <c r="I189" s="62"/>
      <c r="J189" s="62"/>
      <c r="K189" s="62"/>
      <c r="L189" s="62"/>
      <c r="M189" s="62"/>
      <c r="N189" s="62"/>
      <c r="O189" s="62"/>
      <c r="P189" s="62"/>
      <c r="Q189" s="62"/>
    </row>
    <row r="190" spans="1:17">
      <c r="A190" s="58">
        <v>169</v>
      </c>
      <c r="B190" s="59" t="s">
        <v>592</v>
      </c>
      <c r="C190" s="60" t="s">
        <v>1601</v>
      </c>
      <c r="D190" s="59"/>
      <c r="E190" s="61" t="s">
        <v>57</v>
      </c>
      <c r="F190" s="62">
        <v>2</v>
      </c>
      <c r="G190" s="62"/>
      <c r="H190" s="62"/>
      <c r="I190" s="62"/>
      <c r="J190" s="62"/>
      <c r="K190" s="62"/>
      <c r="L190" s="62"/>
      <c r="M190" s="62"/>
      <c r="N190" s="62"/>
      <c r="O190" s="62"/>
      <c r="P190" s="62"/>
      <c r="Q190" s="62"/>
    </row>
    <row r="191" spans="1:17" ht="25.5">
      <c r="A191" s="58">
        <v>170</v>
      </c>
      <c r="B191" s="59" t="s">
        <v>592</v>
      </c>
      <c r="C191" s="60" t="s">
        <v>1533</v>
      </c>
      <c r="D191" s="59"/>
      <c r="E191" s="61" t="s">
        <v>59</v>
      </c>
      <c r="F191" s="62">
        <v>1</v>
      </c>
      <c r="G191" s="62"/>
      <c r="H191" s="62"/>
      <c r="I191" s="62"/>
      <c r="J191" s="62"/>
      <c r="K191" s="62"/>
      <c r="L191" s="62"/>
      <c r="M191" s="62"/>
      <c r="N191" s="62"/>
      <c r="O191" s="62"/>
      <c r="P191" s="62"/>
      <c r="Q191" s="62"/>
    </row>
    <row r="192" spans="1:17" ht="25.5">
      <c r="A192" s="58">
        <v>171</v>
      </c>
      <c r="B192" s="59" t="s">
        <v>592</v>
      </c>
      <c r="C192" s="60" t="s">
        <v>1602</v>
      </c>
      <c r="D192" s="59"/>
      <c r="E192" s="61" t="s">
        <v>57</v>
      </c>
      <c r="F192" s="62">
        <v>5</v>
      </c>
      <c r="G192" s="62"/>
      <c r="H192" s="62"/>
      <c r="I192" s="62"/>
      <c r="J192" s="62"/>
      <c r="K192" s="62"/>
      <c r="L192" s="62"/>
      <c r="M192" s="62"/>
      <c r="N192" s="62"/>
      <c r="O192" s="62"/>
      <c r="P192" s="62"/>
      <c r="Q192" s="62"/>
    </row>
    <row r="193" spans="1:17">
      <c r="A193" s="58">
        <v>172</v>
      </c>
      <c r="B193" s="59" t="s">
        <v>592</v>
      </c>
      <c r="C193" s="60" t="s">
        <v>1603</v>
      </c>
      <c r="D193" s="59"/>
      <c r="E193" s="61" t="s">
        <v>57</v>
      </c>
      <c r="F193" s="62">
        <v>5</v>
      </c>
      <c r="G193" s="62"/>
      <c r="H193" s="62"/>
      <c r="I193" s="62"/>
      <c r="J193" s="62"/>
      <c r="K193" s="62"/>
      <c r="L193" s="62"/>
      <c r="M193" s="62"/>
      <c r="N193" s="62"/>
      <c r="O193" s="62"/>
      <c r="P193" s="62"/>
      <c r="Q193" s="62"/>
    </row>
    <row r="194" spans="1:17">
      <c r="A194" s="58">
        <v>173</v>
      </c>
      <c r="B194" s="59" t="s">
        <v>592</v>
      </c>
      <c r="C194" s="60" t="s">
        <v>1604</v>
      </c>
      <c r="D194" s="59"/>
      <c r="E194" s="61" t="s">
        <v>57</v>
      </c>
      <c r="F194" s="62">
        <v>10</v>
      </c>
      <c r="G194" s="62"/>
      <c r="H194" s="62"/>
      <c r="I194" s="62"/>
      <c r="J194" s="62"/>
      <c r="K194" s="62"/>
      <c r="L194" s="62"/>
      <c r="M194" s="62"/>
      <c r="N194" s="62"/>
      <c r="O194" s="62"/>
      <c r="P194" s="62"/>
      <c r="Q194" s="62"/>
    </row>
    <row r="195" spans="1:17">
      <c r="A195" s="58">
        <v>174</v>
      </c>
      <c r="B195" s="59" t="s">
        <v>592</v>
      </c>
      <c r="C195" s="60" t="s">
        <v>1605</v>
      </c>
      <c r="D195" s="59"/>
      <c r="E195" s="61" t="s">
        <v>57</v>
      </c>
      <c r="F195" s="62">
        <v>5</v>
      </c>
      <c r="G195" s="62"/>
      <c r="H195" s="62"/>
      <c r="I195" s="62"/>
      <c r="J195" s="62"/>
      <c r="K195" s="62"/>
      <c r="L195" s="62"/>
      <c r="M195" s="62"/>
      <c r="N195" s="62"/>
      <c r="O195" s="62"/>
      <c r="P195" s="62"/>
      <c r="Q195" s="62"/>
    </row>
    <row r="196" spans="1:17">
      <c r="A196" s="58" t="s">
        <v>28</v>
      </c>
      <c r="B196" s="59"/>
      <c r="C196" s="60" t="s">
        <v>28</v>
      </c>
      <c r="D196" s="59"/>
      <c r="E196" s="61"/>
      <c r="F196" s="62">
        <v>0</v>
      </c>
      <c r="G196" s="62"/>
      <c r="H196" s="62"/>
      <c r="I196" s="62"/>
      <c r="J196" s="62"/>
      <c r="K196" s="62"/>
      <c r="L196" s="62"/>
      <c r="M196" s="62"/>
      <c r="N196" s="62"/>
      <c r="O196" s="62"/>
      <c r="P196" s="62"/>
      <c r="Q196" s="62"/>
    </row>
    <row r="197" spans="1:17">
      <c r="A197" s="58" t="s">
        <v>28</v>
      </c>
      <c r="B197" s="59"/>
      <c r="C197" s="72" t="s">
        <v>1606</v>
      </c>
      <c r="D197" s="59"/>
      <c r="E197" s="61"/>
      <c r="F197" s="62">
        <v>0</v>
      </c>
      <c r="G197" s="62"/>
      <c r="H197" s="62"/>
      <c r="I197" s="62"/>
      <c r="J197" s="62"/>
      <c r="K197" s="62"/>
      <c r="L197" s="62"/>
      <c r="M197" s="62"/>
      <c r="N197" s="62"/>
      <c r="O197" s="62"/>
      <c r="P197" s="62"/>
      <c r="Q197" s="62"/>
    </row>
    <row r="198" spans="1:17" ht="25.5">
      <c r="A198" s="58">
        <v>175</v>
      </c>
      <c r="B198" s="59" t="s">
        <v>592</v>
      </c>
      <c r="C198" s="60" t="s">
        <v>1607</v>
      </c>
      <c r="D198" s="59"/>
      <c r="E198" s="61" t="s">
        <v>55</v>
      </c>
      <c r="F198" s="62">
        <v>240</v>
      </c>
      <c r="G198" s="62"/>
      <c r="H198" s="62"/>
      <c r="I198" s="62"/>
      <c r="J198" s="62"/>
      <c r="K198" s="62"/>
      <c r="L198" s="62"/>
      <c r="M198" s="62"/>
      <c r="N198" s="62"/>
      <c r="O198" s="62"/>
      <c r="P198" s="62"/>
      <c r="Q198" s="62"/>
    </row>
    <row r="199" spans="1:17" ht="25.5">
      <c r="A199" s="58">
        <v>176</v>
      </c>
      <c r="B199" s="59" t="s">
        <v>592</v>
      </c>
      <c r="C199" s="60" t="s">
        <v>1608</v>
      </c>
      <c r="D199" s="59"/>
      <c r="E199" s="61" t="s">
        <v>55</v>
      </c>
      <c r="F199" s="62">
        <v>240</v>
      </c>
      <c r="G199" s="62"/>
      <c r="H199" s="62"/>
      <c r="I199" s="62"/>
      <c r="J199" s="62"/>
      <c r="K199" s="62"/>
      <c r="L199" s="62"/>
      <c r="M199" s="62"/>
      <c r="N199" s="62"/>
      <c r="O199" s="62"/>
      <c r="P199" s="62"/>
      <c r="Q199" s="62"/>
    </row>
    <row r="200" spans="1:17" ht="25.5">
      <c r="A200" s="58">
        <v>177</v>
      </c>
      <c r="B200" s="59" t="s">
        <v>592</v>
      </c>
      <c r="C200" s="60" t="s">
        <v>1609</v>
      </c>
      <c r="D200" s="59"/>
      <c r="E200" s="61" t="s">
        <v>57</v>
      </c>
      <c r="F200" s="62">
        <v>27</v>
      </c>
      <c r="G200" s="62"/>
      <c r="H200" s="62"/>
      <c r="I200" s="62"/>
      <c r="J200" s="62"/>
      <c r="K200" s="62"/>
      <c r="L200" s="62"/>
      <c r="M200" s="62"/>
      <c r="N200" s="62"/>
      <c r="O200" s="62"/>
      <c r="P200" s="62"/>
      <c r="Q200" s="62"/>
    </row>
    <row r="201" spans="1:17">
      <c r="A201" s="58">
        <v>178</v>
      </c>
      <c r="B201" s="59" t="s">
        <v>592</v>
      </c>
      <c r="C201" s="60" t="s">
        <v>1592</v>
      </c>
      <c r="D201" s="59"/>
      <c r="E201" s="61" t="s">
        <v>57</v>
      </c>
      <c r="F201" s="62">
        <v>12</v>
      </c>
      <c r="G201" s="62"/>
      <c r="H201" s="62"/>
      <c r="I201" s="62"/>
      <c r="J201" s="62"/>
      <c r="K201" s="62"/>
      <c r="L201" s="62"/>
      <c r="M201" s="62"/>
      <c r="N201" s="62"/>
      <c r="O201" s="62"/>
      <c r="P201" s="62"/>
      <c r="Q201" s="62"/>
    </row>
    <row r="202" spans="1:17">
      <c r="A202" s="58">
        <v>179</v>
      </c>
      <c r="B202" s="59" t="s">
        <v>592</v>
      </c>
      <c r="C202" s="60" t="s">
        <v>1593</v>
      </c>
      <c r="D202" s="59"/>
      <c r="E202" s="61" t="s">
        <v>57</v>
      </c>
      <c r="F202" s="62">
        <v>12</v>
      </c>
      <c r="G202" s="62"/>
      <c r="H202" s="62"/>
      <c r="I202" s="62"/>
      <c r="J202" s="62"/>
      <c r="K202" s="62"/>
      <c r="L202" s="62"/>
      <c r="M202" s="62"/>
      <c r="N202" s="62"/>
      <c r="O202" s="62"/>
      <c r="P202" s="62"/>
      <c r="Q202" s="62"/>
    </row>
    <row r="203" spans="1:17">
      <c r="A203" s="58">
        <v>180</v>
      </c>
      <c r="B203" s="59" t="s">
        <v>592</v>
      </c>
      <c r="C203" s="60" t="s">
        <v>1610</v>
      </c>
      <c r="D203" s="59"/>
      <c r="E203" s="61" t="s">
        <v>57</v>
      </c>
      <c r="F203" s="62">
        <v>1</v>
      </c>
      <c r="G203" s="62"/>
      <c r="H203" s="62"/>
      <c r="I203" s="62"/>
      <c r="J203" s="62"/>
      <c r="K203" s="62"/>
      <c r="L203" s="62"/>
      <c r="M203" s="62"/>
      <c r="N203" s="62"/>
      <c r="O203" s="62"/>
      <c r="P203" s="62"/>
      <c r="Q203" s="62"/>
    </row>
    <row r="204" spans="1:17" ht="25.5">
      <c r="A204" s="58">
        <v>181</v>
      </c>
      <c r="B204" s="59" t="s">
        <v>592</v>
      </c>
      <c r="C204" s="60" t="s">
        <v>1533</v>
      </c>
      <c r="D204" s="59"/>
      <c r="E204" s="61" t="s">
        <v>59</v>
      </c>
      <c r="F204" s="62">
        <v>1</v>
      </c>
      <c r="G204" s="62"/>
      <c r="H204" s="62"/>
      <c r="I204" s="62"/>
      <c r="J204" s="62"/>
      <c r="K204" s="62"/>
      <c r="L204" s="62"/>
      <c r="M204" s="62"/>
      <c r="N204" s="62"/>
      <c r="O204" s="62"/>
      <c r="P204" s="62"/>
      <c r="Q204" s="62"/>
    </row>
    <row r="205" spans="1:17">
      <c r="A205" s="58" t="s">
        <v>28</v>
      </c>
      <c r="B205" s="59"/>
      <c r="C205" s="60" t="s">
        <v>28</v>
      </c>
      <c r="D205" s="59"/>
      <c r="E205" s="61"/>
      <c r="F205" s="62">
        <v>0</v>
      </c>
      <c r="G205" s="62"/>
      <c r="H205" s="62"/>
      <c r="I205" s="62"/>
      <c r="J205" s="62"/>
      <c r="K205" s="62"/>
      <c r="L205" s="62"/>
      <c r="M205" s="62"/>
      <c r="N205" s="62"/>
      <c r="O205" s="62"/>
      <c r="P205" s="62"/>
      <c r="Q205" s="62"/>
    </row>
    <row r="206" spans="1:17">
      <c r="A206" s="58" t="s">
        <v>28</v>
      </c>
      <c r="B206" s="59"/>
      <c r="C206" s="72" t="s">
        <v>1611</v>
      </c>
      <c r="D206" s="59"/>
      <c r="E206" s="61"/>
      <c r="F206" s="62">
        <v>0</v>
      </c>
      <c r="G206" s="62"/>
      <c r="H206" s="62"/>
      <c r="I206" s="62"/>
      <c r="J206" s="62"/>
      <c r="K206" s="62"/>
      <c r="L206" s="62"/>
      <c r="M206" s="62"/>
      <c r="N206" s="62"/>
      <c r="O206" s="62"/>
      <c r="P206" s="62"/>
      <c r="Q206" s="62"/>
    </row>
    <row r="207" spans="1:17" ht="25.5">
      <c r="A207" s="58">
        <v>182</v>
      </c>
      <c r="B207" s="59" t="s">
        <v>592</v>
      </c>
      <c r="C207" s="60" t="s">
        <v>1612</v>
      </c>
      <c r="D207" s="59"/>
      <c r="E207" s="61" t="s">
        <v>55</v>
      </c>
      <c r="F207" s="62">
        <v>15</v>
      </c>
      <c r="G207" s="62"/>
      <c r="H207" s="62"/>
      <c r="I207" s="62"/>
      <c r="J207" s="62"/>
      <c r="K207" s="62"/>
      <c r="L207" s="62"/>
      <c r="M207" s="62"/>
      <c r="N207" s="62"/>
      <c r="O207" s="62"/>
      <c r="P207" s="62"/>
      <c r="Q207" s="62"/>
    </row>
    <row r="208" spans="1:17" ht="25.5">
      <c r="A208" s="58">
        <v>183</v>
      </c>
      <c r="B208" s="59" t="s">
        <v>592</v>
      </c>
      <c r="C208" s="60" t="s">
        <v>1613</v>
      </c>
      <c r="D208" s="59"/>
      <c r="E208" s="61" t="s">
        <v>55</v>
      </c>
      <c r="F208" s="62">
        <v>64</v>
      </c>
      <c r="G208" s="62"/>
      <c r="H208" s="62"/>
      <c r="I208" s="62"/>
      <c r="J208" s="62"/>
      <c r="K208" s="62"/>
      <c r="L208" s="62"/>
      <c r="M208" s="62"/>
      <c r="N208" s="62"/>
      <c r="O208" s="62"/>
      <c r="P208" s="62"/>
      <c r="Q208" s="62"/>
    </row>
    <row r="209" spans="1:17" ht="25.5">
      <c r="A209" s="58">
        <v>184</v>
      </c>
      <c r="B209" s="59" t="s">
        <v>592</v>
      </c>
      <c r="C209" s="60" t="s">
        <v>1614</v>
      </c>
      <c r="D209" s="59"/>
      <c r="E209" s="61" t="s">
        <v>55</v>
      </c>
      <c r="F209" s="62">
        <v>150</v>
      </c>
      <c r="G209" s="62"/>
      <c r="H209" s="62"/>
      <c r="I209" s="62"/>
      <c r="J209" s="62"/>
      <c r="K209" s="62"/>
      <c r="L209" s="62"/>
      <c r="M209" s="62"/>
      <c r="N209" s="62"/>
      <c r="O209" s="62"/>
      <c r="P209" s="62"/>
      <c r="Q209" s="62"/>
    </row>
    <row r="210" spans="1:17" ht="25.5">
      <c r="A210" s="58">
        <v>185</v>
      </c>
      <c r="B210" s="59" t="s">
        <v>592</v>
      </c>
      <c r="C210" s="60" t="s">
        <v>1615</v>
      </c>
      <c r="D210" s="59"/>
      <c r="E210" s="61" t="s">
        <v>55</v>
      </c>
      <c r="F210" s="62">
        <v>40</v>
      </c>
      <c r="G210" s="62"/>
      <c r="H210" s="62"/>
      <c r="I210" s="62"/>
      <c r="J210" s="62"/>
      <c r="K210" s="62"/>
      <c r="L210" s="62"/>
      <c r="M210" s="62"/>
      <c r="N210" s="62"/>
      <c r="O210" s="62"/>
      <c r="P210" s="62"/>
      <c r="Q210" s="62"/>
    </row>
    <row r="211" spans="1:17">
      <c r="A211" s="58">
        <v>186</v>
      </c>
      <c r="B211" s="59" t="s">
        <v>592</v>
      </c>
      <c r="C211" s="60" t="s">
        <v>1616</v>
      </c>
      <c r="D211" s="59"/>
      <c r="E211" s="61" t="s">
        <v>57</v>
      </c>
      <c r="F211" s="62">
        <v>11</v>
      </c>
      <c r="G211" s="62"/>
      <c r="H211" s="62"/>
      <c r="I211" s="62"/>
      <c r="J211" s="62"/>
      <c r="K211" s="62"/>
      <c r="L211" s="62"/>
      <c r="M211" s="62"/>
      <c r="N211" s="62"/>
      <c r="O211" s="62"/>
      <c r="P211" s="62"/>
      <c r="Q211" s="62"/>
    </row>
    <row r="212" spans="1:17" ht="25.5">
      <c r="A212" s="58">
        <v>187</v>
      </c>
      <c r="B212" s="59" t="s">
        <v>592</v>
      </c>
      <c r="C212" s="60" t="s">
        <v>1617</v>
      </c>
      <c r="D212" s="59"/>
      <c r="E212" s="61" t="s">
        <v>57</v>
      </c>
      <c r="F212" s="62">
        <v>12</v>
      </c>
      <c r="G212" s="62"/>
      <c r="H212" s="62"/>
      <c r="I212" s="62"/>
      <c r="J212" s="62"/>
      <c r="K212" s="62"/>
      <c r="L212" s="62"/>
      <c r="M212" s="62"/>
      <c r="N212" s="62"/>
      <c r="O212" s="62"/>
      <c r="P212" s="62"/>
      <c r="Q212" s="62"/>
    </row>
    <row r="213" spans="1:17" ht="25.5">
      <c r="A213" s="58">
        <v>188</v>
      </c>
      <c r="B213" s="59" t="s">
        <v>592</v>
      </c>
      <c r="C213" s="60" t="s">
        <v>1618</v>
      </c>
      <c r="D213" s="59"/>
      <c r="E213" s="61" t="s">
        <v>57</v>
      </c>
      <c r="F213" s="62">
        <v>1</v>
      </c>
      <c r="G213" s="62"/>
      <c r="H213" s="62"/>
      <c r="I213" s="62"/>
      <c r="J213" s="62"/>
      <c r="K213" s="62"/>
      <c r="L213" s="62"/>
      <c r="M213" s="62"/>
      <c r="N213" s="62"/>
      <c r="O213" s="62"/>
      <c r="P213" s="62"/>
      <c r="Q213" s="62"/>
    </row>
    <row r="214" spans="1:17" ht="25.5">
      <c r="A214" s="58">
        <v>189</v>
      </c>
      <c r="B214" s="59" t="s">
        <v>592</v>
      </c>
      <c r="C214" s="60" t="s">
        <v>1619</v>
      </c>
      <c r="D214" s="59"/>
      <c r="E214" s="61" t="s">
        <v>59</v>
      </c>
      <c r="F214" s="62">
        <v>6</v>
      </c>
      <c r="G214" s="62"/>
      <c r="H214" s="62"/>
      <c r="I214" s="62"/>
      <c r="J214" s="62"/>
      <c r="K214" s="62"/>
      <c r="L214" s="62"/>
      <c r="M214" s="62"/>
      <c r="N214" s="62"/>
      <c r="O214" s="62"/>
      <c r="P214" s="62"/>
      <c r="Q214" s="62"/>
    </row>
    <row r="215" spans="1:17" ht="51">
      <c r="A215" s="58">
        <v>191</v>
      </c>
      <c r="B215" s="59" t="s">
        <v>592</v>
      </c>
      <c r="C215" s="60" t="s">
        <v>1620</v>
      </c>
      <c r="D215" s="59"/>
      <c r="E215" s="61" t="s">
        <v>59</v>
      </c>
      <c r="F215" s="62">
        <v>1</v>
      </c>
      <c r="G215" s="62"/>
      <c r="H215" s="62"/>
      <c r="I215" s="62"/>
      <c r="J215" s="62"/>
      <c r="K215" s="62"/>
      <c r="L215" s="62"/>
      <c r="M215" s="62"/>
      <c r="N215" s="62"/>
      <c r="O215" s="62"/>
      <c r="P215" s="62"/>
      <c r="Q215" s="62"/>
    </row>
    <row r="216" spans="1:17" ht="25.5">
      <c r="A216" s="58">
        <v>192</v>
      </c>
      <c r="B216" s="59" t="s">
        <v>592</v>
      </c>
      <c r="C216" s="60" t="s">
        <v>1621</v>
      </c>
      <c r="D216" s="59"/>
      <c r="E216" s="61" t="s">
        <v>55</v>
      </c>
      <c r="F216" s="62">
        <v>64</v>
      </c>
      <c r="G216" s="62"/>
      <c r="H216" s="62"/>
      <c r="I216" s="62"/>
      <c r="J216" s="62"/>
      <c r="K216" s="62"/>
      <c r="L216" s="62"/>
      <c r="M216" s="62"/>
      <c r="N216" s="62"/>
      <c r="O216" s="62"/>
      <c r="P216" s="62"/>
      <c r="Q216" s="62"/>
    </row>
    <row r="217" spans="1:17" ht="25.5">
      <c r="A217" s="58">
        <v>193</v>
      </c>
      <c r="B217" s="59" t="s">
        <v>592</v>
      </c>
      <c r="C217" s="60" t="s">
        <v>1622</v>
      </c>
      <c r="D217" s="59"/>
      <c r="E217" s="61" t="s">
        <v>55</v>
      </c>
      <c r="F217" s="62">
        <v>150</v>
      </c>
      <c r="G217" s="62"/>
      <c r="H217" s="62"/>
      <c r="I217" s="62"/>
      <c r="J217" s="62"/>
      <c r="K217" s="62"/>
      <c r="L217" s="62"/>
      <c r="M217" s="62"/>
      <c r="N217" s="62"/>
      <c r="O217" s="62"/>
      <c r="P217" s="62"/>
      <c r="Q217" s="62"/>
    </row>
    <row r="218" spans="1:17">
      <c r="A218" s="58">
        <v>194</v>
      </c>
      <c r="B218" s="59" t="s">
        <v>592</v>
      </c>
      <c r="C218" s="60" t="s">
        <v>1623</v>
      </c>
      <c r="D218" s="59"/>
      <c r="E218" s="61" t="s">
        <v>57</v>
      </c>
      <c r="F218" s="62">
        <v>4</v>
      </c>
      <c r="G218" s="62"/>
      <c r="H218" s="62"/>
      <c r="I218" s="62"/>
      <c r="J218" s="62"/>
      <c r="K218" s="62"/>
      <c r="L218" s="62"/>
      <c r="M218" s="62"/>
      <c r="N218" s="62"/>
      <c r="O218" s="62"/>
      <c r="P218" s="62"/>
      <c r="Q218" s="62"/>
    </row>
    <row r="219" spans="1:17">
      <c r="A219" s="58">
        <v>195</v>
      </c>
      <c r="B219" s="59" t="s">
        <v>592</v>
      </c>
      <c r="C219" s="60" t="s">
        <v>1624</v>
      </c>
      <c r="D219" s="59"/>
      <c r="E219" s="61" t="s">
        <v>57</v>
      </c>
      <c r="F219" s="62">
        <v>4</v>
      </c>
      <c r="G219" s="62"/>
      <c r="H219" s="62"/>
      <c r="I219" s="62"/>
      <c r="J219" s="62"/>
      <c r="K219" s="62"/>
      <c r="L219" s="62"/>
      <c r="M219" s="62"/>
      <c r="N219" s="62"/>
      <c r="O219" s="62"/>
      <c r="P219" s="62"/>
      <c r="Q219" s="62"/>
    </row>
    <row r="220" spans="1:17">
      <c r="A220" s="58">
        <v>196</v>
      </c>
      <c r="B220" s="59" t="s">
        <v>592</v>
      </c>
      <c r="C220" s="60" t="s">
        <v>1625</v>
      </c>
      <c r="D220" s="59"/>
      <c r="E220" s="61" t="s">
        <v>57</v>
      </c>
      <c r="F220" s="62">
        <v>4</v>
      </c>
      <c r="G220" s="62"/>
      <c r="H220" s="62"/>
      <c r="I220" s="62"/>
      <c r="J220" s="62"/>
      <c r="K220" s="62"/>
      <c r="L220" s="62"/>
      <c r="M220" s="62"/>
      <c r="N220" s="62"/>
      <c r="O220" s="62"/>
      <c r="P220" s="62"/>
      <c r="Q220" s="62"/>
    </row>
    <row r="221" spans="1:17" ht="25.5">
      <c r="A221" s="58">
        <v>197</v>
      </c>
      <c r="B221" s="59" t="s">
        <v>592</v>
      </c>
      <c r="C221" s="60" t="s">
        <v>1533</v>
      </c>
      <c r="D221" s="59"/>
      <c r="E221" s="61" t="s">
        <v>59</v>
      </c>
      <c r="F221" s="62">
        <v>1</v>
      </c>
      <c r="G221" s="62"/>
      <c r="H221" s="62"/>
      <c r="I221" s="62"/>
      <c r="J221" s="62"/>
      <c r="K221" s="62"/>
      <c r="L221" s="62"/>
      <c r="M221" s="62"/>
      <c r="N221" s="62"/>
      <c r="O221" s="62"/>
      <c r="P221" s="62"/>
      <c r="Q221" s="62"/>
    </row>
    <row r="222" spans="1:17" ht="25.5">
      <c r="A222" s="58">
        <v>198</v>
      </c>
      <c r="B222" s="59" t="s">
        <v>592</v>
      </c>
      <c r="C222" s="60" t="s">
        <v>1602</v>
      </c>
      <c r="D222" s="59"/>
      <c r="E222" s="61" t="s">
        <v>57</v>
      </c>
      <c r="F222" s="62">
        <v>4</v>
      </c>
      <c r="G222" s="62"/>
      <c r="H222" s="62"/>
      <c r="I222" s="62"/>
      <c r="J222" s="62"/>
      <c r="K222" s="62"/>
      <c r="L222" s="62"/>
      <c r="M222" s="62"/>
      <c r="N222" s="62"/>
      <c r="O222" s="62"/>
      <c r="P222" s="62"/>
      <c r="Q222" s="62"/>
    </row>
    <row r="223" spans="1:17">
      <c r="A223" s="58">
        <v>199</v>
      </c>
      <c r="B223" s="59" t="s">
        <v>592</v>
      </c>
      <c r="C223" s="60" t="s">
        <v>1603</v>
      </c>
      <c r="D223" s="59"/>
      <c r="E223" s="61" t="s">
        <v>57</v>
      </c>
      <c r="F223" s="62">
        <v>4</v>
      </c>
      <c r="G223" s="62"/>
      <c r="H223" s="62"/>
      <c r="I223" s="62"/>
      <c r="J223" s="62"/>
      <c r="K223" s="62"/>
      <c r="L223" s="62"/>
      <c r="M223" s="62"/>
      <c r="N223" s="62"/>
      <c r="O223" s="62"/>
      <c r="P223" s="62"/>
      <c r="Q223" s="62"/>
    </row>
    <row r="224" spans="1:17">
      <c r="A224" s="58">
        <v>200</v>
      </c>
      <c r="B224" s="59" t="s">
        <v>592</v>
      </c>
      <c r="C224" s="60" t="s">
        <v>1604</v>
      </c>
      <c r="D224" s="59"/>
      <c r="E224" s="61" t="s">
        <v>57</v>
      </c>
      <c r="F224" s="62">
        <v>8</v>
      </c>
      <c r="G224" s="62"/>
      <c r="H224" s="62"/>
      <c r="I224" s="62"/>
      <c r="J224" s="62"/>
      <c r="K224" s="62"/>
      <c r="L224" s="62"/>
      <c r="M224" s="62"/>
      <c r="N224" s="62"/>
      <c r="O224" s="62"/>
      <c r="P224" s="62"/>
      <c r="Q224" s="62"/>
    </row>
    <row r="225" spans="1:17">
      <c r="A225" s="58">
        <v>201</v>
      </c>
      <c r="B225" s="59" t="s">
        <v>592</v>
      </c>
      <c r="C225" s="60" t="s">
        <v>1605</v>
      </c>
      <c r="D225" s="59"/>
      <c r="E225" s="61" t="s">
        <v>57</v>
      </c>
      <c r="F225" s="62">
        <v>4</v>
      </c>
      <c r="G225" s="62"/>
      <c r="H225" s="62"/>
      <c r="I225" s="62"/>
      <c r="J225" s="62"/>
      <c r="K225" s="62"/>
      <c r="L225" s="62"/>
      <c r="M225" s="62"/>
      <c r="N225" s="62"/>
      <c r="O225" s="62"/>
      <c r="P225" s="62"/>
      <c r="Q225" s="62"/>
    </row>
    <row r="226" spans="1:17" ht="38.25">
      <c r="A226" s="58">
        <v>202</v>
      </c>
      <c r="B226" s="59" t="s">
        <v>592</v>
      </c>
      <c r="C226" s="60" t="s">
        <v>1626</v>
      </c>
      <c r="D226" s="59"/>
      <c r="E226" s="61" t="s">
        <v>59</v>
      </c>
      <c r="F226" s="62">
        <v>2</v>
      </c>
      <c r="G226" s="62"/>
      <c r="H226" s="62"/>
      <c r="I226" s="62"/>
      <c r="J226" s="62"/>
      <c r="K226" s="62"/>
      <c r="L226" s="62"/>
      <c r="M226" s="62"/>
      <c r="N226" s="62"/>
      <c r="O226" s="62"/>
      <c r="P226" s="62"/>
      <c r="Q226" s="62"/>
    </row>
    <row r="227" spans="1:17" ht="38.25">
      <c r="A227" s="58">
        <v>203</v>
      </c>
      <c r="B227" s="59" t="s">
        <v>592</v>
      </c>
      <c r="C227" s="60" t="s">
        <v>1627</v>
      </c>
      <c r="D227" s="59"/>
      <c r="E227" s="61" t="s">
        <v>59</v>
      </c>
      <c r="F227" s="62">
        <v>3</v>
      </c>
      <c r="G227" s="62"/>
      <c r="H227" s="62"/>
      <c r="I227" s="62"/>
      <c r="J227" s="62"/>
      <c r="K227" s="62"/>
      <c r="L227" s="62"/>
      <c r="M227" s="62"/>
      <c r="N227" s="62"/>
      <c r="O227" s="62"/>
      <c r="P227" s="62"/>
      <c r="Q227" s="62"/>
    </row>
    <row r="228" spans="1:17">
      <c r="A228" s="58">
        <v>204</v>
      </c>
      <c r="B228" s="59" t="s">
        <v>592</v>
      </c>
      <c r="C228" s="60" t="s">
        <v>1628</v>
      </c>
      <c r="D228" s="59"/>
      <c r="E228" s="61" t="s">
        <v>57</v>
      </c>
      <c r="F228" s="62">
        <v>3</v>
      </c>
      <c r="G228" s="62"/>
      <c r="H228" s="62"/>
      <c r="I228" s="62"/>
      <c r="J228" s="62"/>
      <c r="K228" s="62"/>
      <c r="L228" s="62"/>
      <c r="M228" s="62"/>
      <c r="N228" s="62"/>
      <c r="O228" s="62"/>
      <c r="P228" s="62"/>
      <c r="Q228" s="62"/>
    </row>
    <row r="229" spans="1:17">
      <c r="A229" s="58">
        <v>205</v>
      </c>
      <c r="B229" s="59" t="s">
        <v>592</v>
      </c>
      <c r="C229" s="60" t="s">
        <v>1629</v>
      </c>
      <c r="D229" s="59"/>
      <c r="E229" s="61" t="s">
        <v>57</v>
      </c>
      <c r="F229" s="62">
        <v>3</v>
      </c>
      <c r="G229" s="62"/>
      <c r="H229" s="62"/>
      <c r="I229" s="62"/>
      <c r="J229" s="62"/>
      <c r="K229" s="62"/>
      <c r="L229" s="62"/>
      <c r="M229" s="62"/>
      <c r="N229" s="62"/>
      <c r="O229" s="62"/>
      <c r="P229" s="62"/>
      <c r="Q229" s="62"/>
    </row>
    <row r="230" spans="1:17" ht="25.5">
      <c r="A230" s="58">
        <v>206</v>
      </c>
      <c r="B230" s="59" t="s">
        <v>592</v>
      </c>
      <c r="C230" s="60" t="s">
        <v>1630</v>
      </c>
      <c r="D230" s="59"/>
      <c r="E230" s="61" t="s">
        <v>59</v>
      </c>
      <c r="F230" s="62">
        <v>1</v>
      </c>
      <c r="G230" s="62"/>
      <c r="H230" s="62"/>
      <c r="I230" s="62"/>
      <c r="J230" s="62"/>
      <c r="K230" s="62"/>
      <c r="L230" s="62"/>
      <c r="M230" s="62"/>
      <c r="N230" s="62"/>
      <c r="O230" s="62"/>
      <c r="P230" s="62"/>
      <c r="Q230" s="62"/>
    </row>
    <row r="231" spans="1:17">
      <c r="A231" s="58">
        <v>207</v>
      </c>
      <c r="B231" s="59" t="s">
        <v>592</v>
      </c>
      <c r="C231" s="60" t="s">
        <v>1631</v>
      </c>
      <c r="D231" s="59"/>
      <c r="E231" s="61" t="s">
        <v>55</v>
      </c>
      <c r="F231" s="62">
        <v>6</v>
      </c>
      <c r="G231" s="62"/>
      <c r="H231" s="62"/>
      <c r="I231" s="62"/>
      <c r="J231" s="62"/>
      <c r="K231" s="62"/>
      <c r="L231" s="62"/>
      <c r="M231" s="62"/>
      <c r="N231" s="62"/>
      <c r="O231" s="62"/>
      <c r="P231" s="62"/>
      <c r="Q231" s="62"/>
    </row>
    <row r="232" spans="1:17">
      <c r="A232" s="58" t="s">
        <v>28</v>
      </c>
      <c r="B232" s="59"/>
      <c r="C232" s="60" t="s">
        <v>28</v>
      </c>
      <c r="D232" s="59"/>
      <c r="E232" s="61"/>
      <c r="F232" s="62">
        <v>0</v>
      </c>
      <c r="G232" s="62"/>
      <c r="H232" s="62"/>
      <c r="I232" s="62"/>
      <c r="J232" s="62"/>
      <c r="K232" s="62"/>
      <c r="L232" s="62"/>
      <c r="M232" s="62"/>
      <c r="N232" s="62"/>
      <c r="O232" s="62"/>
      <c r="P232" s="62"/>
      <c r="Q232" s="62"/>
    </row>
    <row r="233" spans="1:17">
      <c r="A233" s="58" t="s">
        <v>28</v>
      </c>
      <c r="B233" s="59"/>
      <c r="C233" s="72" t="s">
        <v>1632</v>
      </c>
      <c r="D233" s="59"/>
      <c r="E233" s="61"/>
      <c r="F233" s="62">
        <v>0</v>
      </c>
      <c r="G233" s="62"/>
      <c r="H233" s="62"/>
      <c r="I233" s="62"/>
      <c r="J233" s="62"/>
      <c r="K233" s="62"/>
      <c r="L233" s="62"/>
      <c r="M233" s="62"/>
      <c r="N233" s="62"/>
      <c r="O233" s="62"/>
      <c r="P233" s="62"/>
      <c r="Q233" s="62"/>
    </row>
    <row r="234" spans="1:17" ht="63.75">
      <c r="A234" s="58">
        <v>208</v>
      </c>
      <c r="B234" s="59" t="s">
        <v>592</v>
      </c>
      <c r="C234" s="60" t="s">
        <v>1633</v>
      </c>
      <c r="D234" s="59"/>
      <c r="E234" s="61" t="s">
        <v>59</v>
      </c>
      <c r="F234" s="62">
        <v>12</v>
      </c>
      <c r="G234" s="62"/>
      <c r="H234" s="62"/>
      <c r="I234" s="62"/>
      <c r="J234" s="62"/>
      <c r="K234" s="62"/>
      <c r="L234" s="62"/>
      <c r="M234" s="62"/>
      <c r="N234" s="62"/>
      <c r="O234" s="62"/>
      <c r="P234" s="62"/>
      <c r="Q234" s="62"/>
    </row>
    <row r="235" spans="1:17" ht="38.25">
      <c r="A235" s="58">
        <v>209</v>
      </c>
      <c r="B235" s="59" t="s">
        <v>592</v>
      </c>
      <c r="C235" s="60" t="s">
        <v>1634</v>
      </c>
      <c r="D235" s="59"/>
      <c r="E235" s="61" t="s">
        <v>59</v>
      </c>
      <c r="F235" s="62">
        <v>1</v>
      </c>
      <c r="G235" s="62"/>
      <c r="H235" s="62"/>
      <c r="I235" s="62"/>
      <c r="J235" s="62"/>
      <c r="K235" s="62"/>
      <c r="L235" s="62"/>
      <c r="M235" s="62"/>
      <c r="N235" s="62"/>
      <c r="O235" s="62"/>
      <c r="P235" s="62"/>
      <c r="Q235" s="62"/>
    </row>
    <row r="236" spans="1:17" ht="25.5">
      <c r="A236" s="58">
        <v>210</v>
      </c>
      <c r="B236" s="59" t="s">
        <v>592</v>
      </c>
      <c r="C236" s="60" t="s">
        <v>1635</v>
      </c>
      <c r="D236" s="59"/>
      <c r="E236" s="61" t="s">
        <v>59</v>
      </c>
      <c r="F236" s="62">
        <v>1</v>
      </c>
      <c r="G236" s="62"/>
      <c r="H236" s="62"/>
      <c r="I236" s="62"/>
      <c r="J236" s="62"/>
      <c r="K236" s="62"/>
      <c r="L236" s="62"/>
      <c r="M236" s="62"/>
      <c r="N236" s="62"/>
      <c r="O236" s="62"/>
      <c r="P236" s="62"/>
      <c r="Q236" s="62"/>
    </row>
    <row r="237" spans="1:17">
      <c r="A237" s="58" t="s">
        <v>28</v>
      </c>
      <c r="B237" s="59"/>
      <c r="C237" s="60" t="s">
        <v>28</v>
      </c>
      <c r="D237" s="59"/>
      <c r="E237" s="61"/>
      <c r="F237" s="62">
        <v>0</v>
      </c>
      <c r="G237" s="62"/>
      <c r="H237" s="62"/>
      <c r="I237" s="62"/>
      <c r="J237" s="62"/>
      <c r="K237" s="62"/>
      <c r="L237" s="62"/>
      <c r="M237" s="62"/>
      <c r="N237" s="62"/>
      <c r="O237" s="62"/>
      <c r="P237" s="62"/>
      <c r="Q237" s="62"/>
    </row>
    <row r="238" spans="1:17">
      <c r="A238" s="58" t="s">
        <v>28</v>
      </c>
      <c r="B238" s="59"/>
      <c r="C238" s="72" t="s">
        <v>1636</v>
      </c>
      <c r="D238" s="59"/>
      <c r="E238" s="61"/>
      <c r="F238" s="62">
        <v>0</v>
      </c>
      <c r="G238" s="62"/>
      <c r="H238" s="62"/>
      <c r="I238" s="62"/>
      <c r="J238" s="62"/>
      <c r="K238" s="62"/>
      <c r="L238" s="62"/>
      <c r="M238" s="62"/>
      <c r="N238" s="62"/>
      <c r="O238" s="62"/>
      <c r="P238" s="62"/>
      <c r="Q238" s="62"/>
    </row>
    <row r="239" spans="1:17" ht="25.5">
      <c r="A239" s="58">
        <v>211</v>
      </c>
      <c r="B239" s="59" t="s">
        <v>592</v>
      </c>
      <c r="C239" s="60" t="s">
        <v>1637</v>
      </c>
      <c r="D239" s="59"/>
      <c r="E239" s="61" t="s">
        <v>55</v>
      </c>
      <c r="F239" s="62">
        <v>60</v>
      </c>
      <c r="G239" s="62"/>
      <c r="H239" s="62"/>
      <c r="I239" s="62"/>
      <c r="J239" s="62"/>
      <c r="K239" s="62"/>
      <c r="L239" s="62"/>
      <c r="M239" s="62"/>
      <c r="N239" s="62"/>
      <c r="O239" s="62"/>
      <c r="P239" s="62"/>
      <c r="Q239" s="62"/>
    </row>
    <row r="240" spans="1:17" ht="25.5">
      <c r="A240" s="58">
        <v>212</v>
      </c>
      <c r="B240" s="59" t="s">
        <v>592</v>
      </c>
      <c r="C240" s="60" t="s">
        <v>1638</v>
      </c>
      <c r="D240" s="59"/>
      <c r="E240" s="61" t="s">
        <v>55</v>
      </c>
      <c r="F240" s="62">
        <v>25</v>
      </c>
      <c r="G240" s="62"/>
      <c r="H240" s="62"/>
      <c r="I240" s="62"/>
      <c r="J240" s="62"/>
      <c r="K240" s="62"/>
      <c r="L240" s="62"/>
      <c r="M240" s="62"/>
      <c r="N240" s="62"/>
      <c r="O240" s="62"/>
      <c r="P240" s="62"/>
      <c r="Q240" s="62"/>
    </row>
    <row r="241" spans="1:17">
      <c r="A241" s="58">
        <v>213</v>
      </c>
      <c r="B241" s="59" t="s">
        <v>592</v>
      </c>
      <c r="C241" s="60" t="s">
        <v>1639</v>
      </c>
      <c r="D241" s="59"/>
      <c r="E241" s="61" t="s">
        <v>55</v>
      </c>
      <c r="F241" s="62">
        <v>5</v>
      </c>
      <c r="G241" s="62"/>
      <c r="H241" s="62"/>
      <c r="I241" s="62"/>
      <c r="J241" s="62"/>
      <c r="K241" s="62"/>
      <c r="L241" s="62"/>
      <c r="M241" s="62"/>
      <c r="N241" s="62"/>
      <c r="O241" s="62"/>
      <c r="P241" s="62"/>
      <c r="Q241" s="62"/>
    </row>
    <row r="242" spans="1:17" ht="25.5">
      <c r="A242" s="58">
        <v>214</v>
      </c>
      <c r="B242" s="59" t="s">
        <v>592</v>
      </c>
      <c r="C242" s="60" t="s">
        <v>1533</v>
      </c>
      <c r="D242" s="59"/>
      <c r="E242" s="61" t="s">
        <v>59</v>
      </c>
      <c r="F242" s="62">
        <v>1</v>
      </c>
      <c r="G242" s="62"/>
      <c r="H242" s="62"/>
      <c r="I242" s="62"/>
      <c r="J242" s="62"/>
      <c r="K242" s="62"/>
      <c r="L242" s="62"/>
      <c r="M242" s="62"/>
      <c r="N242" s="62"/>
      <c r="O242" s="62"/>
      <c r="P242" s="62"/>
      <c r="Q242" s="62"/>
    </row>
    <row r="243" spans="1:17">
      <c r="A243" s="58" t="s">
        <v>28</v>
      </c>
      <c r="B243" s="59"/>
      <c r="C243" s="60" t="s">
        <v>28</v>
      </c>
      <c r="D243" s="59"/>
      <c r="E243" s="61"/>
      <c r="F243" s="62">
        <v>0</v>
      </c>
      <c r="G243" s="62"/>
      <c r="H243" s="62"/>
      <c r="I243" s="62"/>
      <c r="J243" s="62"/>
      <c r="K243" s="62"/>
      <c r="L243" s="62"/>
      <c r="M243" s="62"/>
      <c r="N243" s="62"/>
      <c r="O243" s="62"/>
      <c r="P243" s="62"/>
      <c r="Q243" s="62"/>
    </row>
    <row r="244" spans="1:17">
      <c r="A244" s="58" t="s">
        <v>28</v>
      </c>
      <c r="B244" s="59"/>
      <c r="C244" s="72" t="s">
        <v>1640</v>
      </c>
      <c r="D244" s="59"/>
      <c r="E244" s="61"/>
      <c r="F244" s="62">
        <v>0</v>
      </c>
      <c r="G244" s="62"/>
      <c r="H244" s="62"/>
      <c r="I244" s="62"/>
      <c r="J244" s="62"/>
      <c r="K244" s="62"/>
      <c r="L244" s="62"/>
      <c r="M244" s="62"/>
      <c r="N244" s="62"/>
      <c r="O244" s="62"/>
      <c r="P244" s="62"/>
      <c r="Q244" s="62"/>
    </row>
    <row r="245" spans="1:17" ht="38.25">
      <c r="A245" s="58">
        <v>215</v>
      </c>
      <c r="B245" s="59" t="s">
        <v>592</v>
      </c>
      <c r="C245" s="60" t="s">
        <v>1641</v>
      </c>
      <c r="D245" s="59"/>
      <c r="E245" s="61" t="s">
        <v>59</v>
      </c>
      <c r="F245" s="62">
        <v>1</v>
      </c>
      <c r="G245" s="62"/>
      <c r="H245" s="62"/>
      <c r="I245" s="62"/>
      <c r="J245" s="62"/>
      <c r="K245" s="62"/>
      <c r="L245" s="62"/>
      <c r="M245" s="62"/>
      <c r="N245" s="62"/>
      <c r="O245" s="62"/>
      <c r="P245" s="62"/>
      <c r="Q245" s="62"/>
    </row>
    <row r="246" spans="1:17" ht="38.25">
      <c r="A246" s="58">
        <v>216</v>
      </c>
      <c r="B246" s="59" t="s">
        <v>592</v>
      </c>
      <c r="C246" s="60" t="s">
        <v>1642</v>
      </c>
      <c r="D246" s="59"/>
      <c r="E246" s="61" t="s">
        <v>59</v>
      </c>
      <c r="F246" s="62">
        <v>1</v>
      </c>
      <c r="G246" s="62"/>
      <c r="H246" s="62"/>
      <c r="I246" s="62"/>
      <c r="J246" s="62"/>
      <c r="K246" s="62"/>
      <c r="L246" s="62"/>
      <c r="M246" s="62"/>
      <c r="N246" s="62"/>
      <c r="O246" s="62"/>
      <c r="P246" s="62"/>
      <c r="Q246" s="62"/>
    </row>
    <row r="247" spans="1:17">
      <c r="A247" s="58" t="s">
        <v>28</v>
      </c>
      <c r="B247" s="59"/>
      <c r="C247" s="60" t="s">
        <v>28</v>
      </c>
      <c r="D247" s="59"/>
      <c r="E247" s="61"/>
      <c r="F247" s="62">
        <v>0</v>
      </c>
      <c r="G247" s="62"/>
      <c r="H247" s="62"/>
      <c r="I247" s="62"/>
      <c r="J247" s="62"/>
      <c r="K247" s="62"/>
      <c r="L247" s="62"/>
      <c r="M247" s="62"/>
      <c r="N247" s="62"/>
      <c r="O247" s="62"/>
      <c r="P247" s="62"/>
      <c r="Q247" s="62"/>
    </row>
    <row r="248" spans="1:17">
      <c r="A248" s="58" t="s">
        <v>28</v>
      </c>
      <c r="B248" s="59"/>
      <c r="C248" s="72" t="s">
        <v>607</v>
      </c>
      <c r="D248" s="59"/>
      <c r="E248" s="61"/>
      <c r="F248" s="62">
        <v>0</v>
      </c>
      <c r="G248" s="62"/>
      <c r="H248" s="62"/>
      <c r="I248" s="62"/>
      <c r="J248" s="62"/>
      <c r="K248" s="62"/>
      <c r="L248" s="62"/>
      <c r="M248" s="62"/>
      <c r="N248" s="62"/>
      <c r="O248" s="62"/>
      <c r="P248" s="62"/>
      <c r="Q248" s="62"/>
    </row>
    <row r="249" spans="1:17" ht="25.5">
      <c r="A249" s="58">
        <v>217</v>
      </c>
      <c r="B249" s="59" t="s">
        <v>77</v>
      </c>
      <c r="C249" s="60" t="s">
        <v>1643</v>
      </c>
      <c r="D249" s="59"/>
      <c r="E249" s="61" t="s">
        <v>59</v>
      </c>
      <c r="F249" s="62">
        <v>1</v>
      </c>
      <c r="G249" s="62"/>
      <c r="H249" s="62"/>
      <c r="I249" s="62"/>
      <c r="J249" s="62"/>
      <c r="K249" s="62"/>
      <c r="L249" s="62"/>
      <c r="M249" s="62"/>
      <c r="N249" s="62"/>
      <c r="O249" s="62"/>
      <c r="P249" s="62"/>
      <c r="Q249" s="62"/>
    </row>
    <row r="250" spans="1:17" ht="25.5">
      <c r="A250" s="58">
        <v>218</v>
      </c>
      <c r="B250" s="59" t="s">
        <v>77</v>
      </c>
      <c r="C250" s="60" t="s">
        <v>1644</v>
      </c>
      <c r="D250" s="59"/>
      <c r="E250" s="61" t="s">
        <v>59</v>
      </c>
      <c r="F250" s="62">
        <v>1</v>
      </c>
      <c r="G250" s="62"/>
      <c r="H250" s="62"/>
      <c r="I250" s="62"/>
      <c r="J250" s="62"/>
      <c r="K250" s="62"/>
      <c r="L250" s="62"/>
      <c r="M250" s="62"/>
      <c r="N250" s="62"/>
      <c r="O250" s="62"/>
      <c r="P250" s="62"/>
      <c r="Q250" s="62"/>
    </row>
    <row r="251" spans="1:17" ht="25.5">
      <c r="A251" s="58">
        <v>219</v>
      </c>
      <c r="B251" s="59" t="s">
        <v>77</v>
      </c>
      <c r="C251" s="60" t="s">
        <v>1645</v>
      </c>
      <c r="D251" s="59"/>
      <c r="E251" s="61" t="s">
        <v>59</v>
      </c>
      <c r="F251" s="62">
        <v>3</v>
      </c>
      <c r="G251" s="62"/>
      <c r="H251" s="62"/>
      <c r="I251" s="62"/>
      <c r="J251" s="62"/>
      <c r="K251" s="62"/>
      <c r="L251" s="62"/>
      <c r="M251" s="62"/>
      <c r="N251" s="62"/>
      <c r="O251" s="62"/>
      <c r="P251" s="62"/>
      <c r="Q251" s="62"/>
    </row>
    <row r="252" spans="1:17">
      <c r="A252" s="58">
        <v>220</v>
      </c>
      <c r="B252" s="59" t="s">
        <v>77</v>
      </c>
      <c r="C252" s="60" t="s">
        <v>1646</v>
      </c>
      <c r="D252" s="59"/>
      <c r="E252" s="61" t="s">
        <v>59</v>
      </c>
      <c r="F252" s="62">
        <v>1</v>
      </c>
      <c r="G252" s="62"/>
      <c r="H252" s="62"/>
      <c r="I252" s="62"/>
      <c r="J252" s="62"/>
      <c r="K252" s="62"/>
      <c r="L252" s="62"/>
      <c r="M252" s="62"/>
      <c r="N252" s="62"/>
      <c r="O252" s="62"/>
      <c r="P252" s="62"/>
      <c r="Q252" s="62"/>
    </row>
    <row r="253" spans="1:17">
      <c r="A253" s="58">
        <v>221</v>
      </c>
      <c r="B253" s="59" t="s">
        <v>77</v>
      </c>
      <c r="C253" s="60" t="s">
        <v>1647</v>
      </c>
      <c r="D253" s="59"/>
      <c r="E253" s="61" t="s">
        <v>59</v>
      </c>
      <c r="F253" s="62">
        <v>1</v>
      </c>
      <c r="G253" s="62"/>
      <c r="H253" s="62"/>
      <c r="I253" s="62"/>
      <c r="J253" s="62"/>
      <c r="K253" s="62"/>
      <c r="L253" s="62"/>
      <c r="M253" s="62"/>
      <c r="N253" s="62"/>
      <c r="O253" s="62"/>
      <c r="P253" s="62"/>
      <c r="Q253" s="62"/>
    </row>
    <row r="254" spans="1:17">
      <c r="A254" s="58" t="s">
        <v>28</v>
      </c>
      <c r="B254" s="59"/>
      <c r="C254" s="60"/>
      <c r="D254" s="59"/>
      <c r="E254" s="61"/>
      <c r="F254" s="62">
        <v>0</v>
      </c>
      <c r="G254" s="62">
        <v>0</v>
      </c>
      <c r="H254" s="62">
        <v>0</v>
      </c>
      <c r="I254" s="62">
        <f t="shared" ref="I254" si="7">+ROUND(H254*G254,2)</f>
        <v>0</v>
      </c>
      <c r="J254" s="62">
        <v>0</v>
      </c>
      <c r="K254" s="62">
        <v>0</v>
      </c>
      <c r="L254" s="62">
        <f t="shared" ref="L254" si="8">+I254+J254+K254</f>
        <v>0</v>
      </c>
      <c r="M254" s="62">
        <f t="shared" ref="M254" si="9">+ROUND(G254*$F254,2)</f>
        <v>0</v>
      </c>
      <c r="N254" s="62">
        <f t="shared" ref="N254" si="10">+ROUND(I254*$F254,2)</f>
        <v>0</v>
      </c>
      <c r="O254" s="62">
        <f t="shared" ref="O254" si="11">+ROUND(J254*$F254,2)</f>
        <v>0</v>
      </c>
      <c r="P254" s="62">
        <f t="shared" ref="P254" si="12">+ROUND(K254*$F254,2)</f>
        <v>0</v>
      </c>
      <c r="Q254" s="62">
        <f t="shared" ref="Q254" si="13">+N254+O254+P254</f>
        <v>0</v>
      </c>
    </row>
    <row r="255" spans="1:17">
      <c r="A255" s="63"/>
      <c r="B255" s="63"/>
      <c r="C255" s="64" t="s">
        <v>52</v>
      </c>
      <c r="D255" s="63"/>
      <c r="E255" s="63"/>
      <c r="F255" s="65"/>
      <c r="G255" s="65"/>
      <c r="H255" s="65"/>
      <c r="I255" s="65"/>
      <c r="J255" s="65"/>
      <c r="K255" s="65"/>
      <c r="L255" s="65"/>
      <c r="M255" s="65">
        <f>SUM(M9:M254)</f>
        <v>0</v>
      </c>
      <c r="N255" s="65">
        <f>SUM(N9:N254)</f>
        <v>0</v>
      </c>
      <c r="O255" s="65">
        <f>SUM(O9:O254)</f>
        <v>0</v>
      </c>
      <c r="P255" s="65">
        <f>SUM(P9:P254)</f>
        <v>0</v>
      </c>
      <c r="Q255" s="65">
        <f>SUM(Q9:Q254)</f>
        <v>0</v>
      </c>
    </row>
    <row r="256" spans="1:17">
      <c r="A256" s="66"/>
      <c r="B256" s="66"/>
      <c r="C256" s="92" t="s">
        <v>2198</v>
      </c>
      <c r="D256" s="66"/>
      <c r="E256" s="66" t="s">
        <v>60</v>
      </c>
      <c r="F256" s="127">
        <f>' 1-1'!$F$35</f>
        <v>0</v>
      </c>
      <c r="G256" s="68"/>
      <c r="H256" s="68"/>
      <c r="I256" s="68"/>
      <c r="J256" s="68"/>
      <c r="K256" s="68"/>
      <c r="L256" s="68"/>
      <c r="M256" s="68"/>
      <c r="N256" s="68"/>
      <c r="O256" s="62">
        <f>ROUND(O255*F256%,2)</f>
        <v>0</v>
      </c>
      <c r="P256" s="68"/>
      <c r="Q256" s="62">
        <f>O256</f>
        <v>0</v>
      </c>
    </row>
    <row r="257" spans="1:17" ht="38.25">
      <c r="A257" s="63"/>
      <c r="B257" s="63"/>
      <c r="C257" s="64" t="s">
        <v>1648</v>
      </c>
      <c r="D257" s="63"/>
      <c r="E257" s="63" t="s">
        <v>61</v>
      </c>
      <c r="F257" s="65"/>
      <c r="G257" s="65"/>
      <c r="H257" s="65"/>
      <c r="I257" s="65"/>
      <c r="J257" s="65"/>
      <c r="K257" s="65"/>
      <c r="L257" s="65"/>
      <c r="M257" s="65">
        <f t="shared" ref="M257:Q257" si="14">SUM(M255:M256)</f>
        <v>0</v>
      </c>
      <c r="N257" s="65">
        <f t="shared" si="14"/>
        <v>0</v>
      </c>
      <c r="O257" s="65">
        <f t="shared" si="14"/>
        <v>0</v>
      </c>
      <c r="P257" s="65">
        <f t="shared" si="14"/>
        <v>0</v>
      </c>
      <c r="Q257" s="65">
        <f t="shared" si="14"/>
        <v>0</v>
      </c>
    </row>
  </sheetData>
  <autoFilter ref="A9:Q257"/>
  <mergeCells count="8">
    <mergeCell ref="G7:L7"/>
    <mergeCell ref="M7:Q7"/>
    <mergeCell ref="A7:A8"/>
    <mergeCell ref="B7:B8"/>
    <mergeCell ref="C7:C8"/>
    <mergeCell ref="D7:D8"/>
    <mergeCell ref="E7:E8"/>
    <mergeCell ref="F7:F8"/>
  </mergeCells>
  <conditionalFormatting sqref="C9:C254">
    <cfRule type="expression" dxfId="57" priority="451" stopIfTrue="1">
      <formula>XET9="tx"</formula>
    </cfRule>
  </conditionalFormatting>
  <printOptions horizontalCentered="1"/>
  <pageMargins left="0.39" right="0.39" top="0.74" bottom="0.47" header="0.3" footer="0.3"/>
  <pageSetup paperSize="9" scale="98" fitToHeight="1000" orientation="landscape" horizontalDpi="4294967293"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65"/>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6.285156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6.28515625" style="44" bestFit="1" customWidth="1"/>
    <col min="7" max="7" width="6" style="44" bestFit="1" customWidth="1"/>
    <col min="8" max="8" width="8.7109375" style="44" customWidth="1"/>
    <col min="9" max="9" width="10.42578125" style="44" customWidth="1"/>
    <col min="10" max="10" width="8.85546875" style="44" bestFit="1" customWidth="1"/>
    <col min="11" max="11" width="7.85546875" style="44" customWidth="1"/>
    <col min="12" max="12" width="8.85546875" style="44" bestFit="1" customWidth="1"/>
    <col min="13" max="13" width="8" style="44" customWidth="1"/>
    <col min="14" max="14" width="10.28515625" style="44" customWidth="1"/>
    <col min="15" max="15" width="9.42578125" style="44" customWidth="1"/>
    <col min="16" max="16" width="10" style="44" customWidth="1"/>
    <col min="17" max="17" width="9.85546875" style="44" customWidth="1"/>
    <col min="18" max="16384" width="9.140625" style="44"/>
  </cols>
  <sheetData>
    <row r="1" spans="1:17" ht="25.5">
      <c r="A1" s="48"/>
      <c r="B1" s="48"/>
      <c r="C1" s="18" t="s">
        <v>1649</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1650</v>
      </c>
      <c r="B6" s="51"/>
      <c r="C6" s="52"/>
      <c r="D6" s="51"/>
      <c r="E6" s="51"/>
      <c r="F6" s="51"/>
      <c r="G6" s="51"/>
      <c r="H6" s="51"/>
      <c r="I6" s="51"/>
      <c r="J6" s="51"/>
      <c r="K6" s="51"/>
      <c r="L6" s="51"/>
      <c r="M6" s="51"/>
      <c r="N6" s="51"/>
      <c r="O6" s="51"/>
      <c r="P6" s="57" t="s">
        <v>62</v>
      </c>
      <c r="Q6" s="104">
        <f>Q65</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83"/>
      <c r="B10" s="82"/>
      <c r="C10" s="155"/>
      <c r="D10" s="82"/>
      <c r="E10" s="86"/>
      <c r="F10" s="87"/>
      <c r="G10" s="62">
        <v>0</v>
      </c>
      <c r="H10" s="87"/>
      <c r="I10" s="87"/>
      <c r="J10" s="62">
        <v>0</v>
      </c>
      <c r="K10" s="62">
        <v>0</v>
      </c>
      <c r="L10" s="87"/>
      <c r="M10" s="87"/>
      <c r="N10" s="87"/>
      <c r="O10" s="87"/>
      <c r="P10" s="87"/>
      <c r="Q10" s="87"/>
    </row>
    <row r="11" spans="1:17" ht="51">
      <c r="A11" s="58">
        <v>1</v>
      </c>
      <c r="B11" s="59" t="s">
        <v>1651</v>
      </c>
      <c r="C11" s="60" t="s">
        <v>1652</v>
      </c>
      <c r="D11" s="59"/>
      <c r="E11" s="61" t="s">
        <v>57</v>
      </c>
      <c r="F11" s="62">
        <v>1</v>
      </c>
      <c r="G11" s="62"/>
      <c r="H11" s="62"/>
      <c r="I11" s="62"/>
      <c r="J11" s="62"/>
      <c r="K11" s="62"/>
      <c r="L11" s="62"/>
      <c r="M11" s="62"/>
      <c r="N11" s="62"/>
      <c r="O11" s="62"/>
      <c r="P11" s="62"/>
      <c r="Q11" s="62"/>
    </row>
    <row r="12" spans="1:17">
      <c r="A12" s="58">
        <v>2</v>
      </c>
      <c r="B12" s="59" t="s">
        <v>1651</v>
      </c>
      <c r="C12" s="60" t="s">
        <v>1653</v>
      </c>
      <c r="D12" s="59"/>
      <c r="E12" s="61" t="s">
        <v>57</v>
      </c>
      <c r="F12" s="62">
        <v>1</v>
      </c>
      <c r="G12" s="62"/>
      <c r="H12" s="62"/>
      <c r="I12" s="62"/>
      <c r="J12" s="62"/>
      <c r="K12" s="62"/>
      <c r="L12" s="62"/>
      <c r="M12" s="62"/>
      <c r="N12" s="62"/>
      <c r="O12" s="62"/>
      <c r="P12" s="62"/>
      <c r="Q12" s="62"/>
    </row>
    <row r="13" spans="1:17" ht="25.5">
      <c r="A13" s="58">
        <v>3</v>
      </c>
      <c r="B13" s="59" t="s">
        <v>1651</v>
      </c>
      <c r="C13" s="60" t="s">
        <v>1654</v>
      </c>
      <c r="D13" s="59"/>
      <c r="E13" s="61" t="s">
        <v>57</v>
      </c>
      <c r="F13" s="62">
        <v>1</v>
      </c>
      <c r="G13" s="62"/>
      <c r="H13" s="62"/>
      <c r="I13" s="62"/>
      <c r="J13" s="62"/>
      <c r="K13" s="62"/>
      <c r="L13" s="62"/>
      <c r="M13" s="62"/>
      <c r="N13" s="62"/>
      <c r="O13" s="62"/>
      <c r="P13" s="62"/>
      <c r="Q13" s="62"/>
    </row>
    <row r="14" spans="1:17">
      <c r="A14" s="58">
        <v>4</v>
      </c>
      <c r="B14" s="59" t="s">
        <v>1651</v>
      </c>
      <c r="C14" s="60" t="s">
        <v>1655</v>
      </c>
      <c r="D14" s="59"/>
      <c r="E14" s="61" t="s">
        <v>57</v>
      </c>
      <c r="F14" s="62">
        <v>1</v>
      </c>
      <c r="G14" s="62"/>
      <c r="H14" s="62"/>
      <c r="I14" s="62"/>
      <c r="J14" s="62"/>
      <c r="K14" s="62"/>
      <c r="L14" s="62"/>
      <c r="M14" s="62"/>
      <c r="N14" s="62"/>
      <c r="O14" s="62"/>
      <c r="P14" s="62"/>
      <c r="Q14" s="62"/>
    </row>
    <row r="15" spans="1:17">
      <c r="A15" s="58">
        <v>5</v>
      </c>
      <c r="B15" s="59" t="s">
        <v>1651</v>
      </c>
      <c r="C15" s="60" t="s">
        <v>1656</v>
      </c>
      <c r="D15" s="59"/>
      <c r="E15" s="61" t="s">
        <v>57</v>
      </c>
      <c r="F15" s="62">
        <v>2</v>
      </c>
      <c r="G15" s="62"/>
      <c r="H15" s="62"/>
      <c r="I15" s="62"/>
      <c r="J15" s="62"/>
      <c r="K15" s="62"/>
      <c r="L15" s="62"/>
      <c r="M15" s="62"/>
      <c r="N15" s="62"/>
      <c r="O15" s="62"/>
      <c r="P15" s="62"/>
      <c r="Q15" s="62"/>
    </row>
    <row r="16" spans="1:17">
      <c r="A16" s="58">
        <v>6</v>
      </c>
      <c r="B16" s="59" t="s">
        <v>1651</v>
      </c>
      <c r="C16" s="60" t="s">
        <v>1657</v>
      </c>
      <c r="D16" s="59"/>
      <c r="E16" s="61" t="s">
        <v>57</v>
      </c>
      <c r="F16" s="62">
        <v>2</v>
      </c>
      <c r="G16" s="62"/>
      <c r="H16" s="62"/>
      <c r="I16" s="62"/>
      <c r="J16" s="62"/>
      <c r="K16" s="62"/>
      <c r="L16" s="62"/>
      <c r="M16" s="62"/>
      <c r="N16" s="62"/>
      <c r="O16" s="62"/>
      <c r="P16" s="62"/>
      <c r="Q16" s="62"/>
    </row>
    <row r="17" spans="1:17">
      <c r="A17" s="58">
        <v>7</v>
      </c>
      <c r="B17" s="59" t="s">
        <v>1651</v>
      </c>
      <c r="C17" s="60" t="s">
        <v>1658</v>
      </c>
      <c r="D17" s="59"/>
      <c r="E17" s="61" t="s">
        <v>57</v>
      </c>
      <c r="F17" s="62">
        <v>1</v>
      </c>
      <c r="G17" s="62"/>
      <c r="H17" s="62"/>
      <c r="I17" s="62"/>
      <c r="J17" s="62"/>
      <c r="K17" s="62"/>
      <c r="L17" s="62"/>
      <c r="M17" s="62"/>
      <c r="N17" s="62"/>
      <c r="O17" s="62"/>
      <c r="P17" s="62"/>
      <c r="Q17" s="62"/>
    </row>
    <row r="18" spans="1:17">
      <c r="A18" s="58">
        <v>8</v>
      </c>
      <c r="B18" s="59" t="s">
        <v>1651</v>
      </c>
      <c r="C18" s="60" t="s">
        <v>1659</v>
      </c>
      <c r="D18" s="59"/>
      <c r="E18" s="61" t="s">
        <v>57</v>
      </c>
      <c r="F18" s="62">
        <v>2</v>
      </c>
      <c r="G18" s="62"/>
      <c r="H18" s="62"/>
      <c r="I18" s="62"/>
      <c r="J18" s="62"/>
      <c r="K18" s="62"/>
      <c r="L18" s="62"/>
      <c r="M18" s="62"/>
      <c r="N18" s="62"/>
      <c r="O18" s="62"/>
      <c r="P18" s="62"/>
      <c r="Q18" s="62"/>
    </row>
    <row r="19" spans="1:17" ht="25.5">
      <c r="A19" s="58">
        <v>9</v>
      </c>
      <c r="B19" s="59" t="s">
        <v>1651</v>
      </c>
      <c r="C19" s="60" t="s">
        <v>1660</v>
      </c>
      <c r="D19" s="59"/>
      <c r="E19" s="61" t="s">
        <v>57</v>
      </c>
      <c r="F19" s="62">
        <v>1</v>
      </c>
      <c r="G19" s="62"/>
      <c r="H19" s="62"/>
      <c r="I19" s="62"/>
      <c r="J19" s="62"/>
      <c r="K19" s="62"/>
      <c r="L19" s="62"/>
      <c r="M19" s="62"/>
      <c r="N19" s="62"/>
      <c r="O19" s="62"/>
      <c r="P19" s="62"/>
      <c r="Q19" s="62"/>
    </row>
    <row r="20" spans="1:17">
      <c r="A20" s="83"/>
      <c r="B20" s="82"/>
      <c r="C20" s="85"/>
      <c r="D20" s="82"/>
      <c r="E20" s="86"/>
      <c r="F20" s="87"/>
      <c r="G20" s="62"/>
      <c r="H20" s="87"/>
      <c r="I20" s="62"/>
      <c r="J20" s="62"/>
      <c r="K20" s="62"/>
      <c r="L20" s="62"/>
      <c r="M20" s="62"/>
      <c r="N20" s="62"/>
      <c r="O20" s="62"/>
      <c r="P20" s="62"/>
      <c r="Q20" s="62"/>
    </row>
    <row r="21" spans="1:17">
      <c r="A21" s="58">
        <v>10</v>
      </c>
      <c r="B21" s="59" t="s">
        <v>1651</v>
      </c>
      <c r="C21" s="60" t="s">
        <v>1661</v>
      </c>
      <c r="D21" s="59"/>
      <c r="E21" s="61" t="s">
        <v>57</v>
      </c>
      <c r="F21" s="62">
        <v>1</v>
      </c>
      <c r="G21" s="62"/>
      <c r="H21" s="62"/>
      <c r="I21" s="62"/>
      <c r="J21" s="62"/>
      <c r="K21" s="62"/>
      <c r="L21" s="62"/>
      <c r="M21" s="62"/>
      <c r="N21" s="62"/>
      <c r="O21" s="62"/>
      <c r="P21" s="62"/>
      <c r="Q21" s="62"/>
    </row>
    <row r="22" spans="1:17">
      <c r="A22" s="58">
        <v>11</v>
      </c>
      <c r="B22" s="59" t="s">
        <v>1651</v>
      </c>
      <c r="C22" s="60" t="s">
        <v>1662</v>
      </c>
      <c r="D22" s="59"/>
      <c r="E22" s="61" t="s">
        <v>57</v>
      </c>
      <c r="F22" s="62">
        <v>4</v>
      </c>
      <c r="G22" s="62"/>
      <c r="H22" s="62"/>
      <c r="I22" s="62"/>
      <c r="J22" s="62"/>
      <c r="K22" s="62"/>
      <c r="L22" s="62"/>
      <c r="M22" s="62"/>
      <c r="N22" s="62"/>
      <c r="O22" s="62"/>
      <c r="P22" s="62"/>
      <c r="Q22" s="62"/>
    </row>
    <row r="23" spans="1:17">
      <c r="A23" s="58">
        <v>12</v>
      </c>
      <c r="B23" s="59" t="s">
        <v>1651</v>
      </c>
      <c r="C23" s="60" t="s">
        <v>1663</v>
      </c>
      <c r="D23" s="59"/>
      <c r="E23" s="61" t="s">
        <v>57</v>
      </c>
      <c r="F23" s="62">
        <v>7</v>
      </c>
      <c r="G23" s="62"/>
      <c r="H23" s="62"/>
      <c r="I23" s="62"/>
      <c r="J23" s="62"/>
      <c r="K23" s="62"/>
      <c r="L23" s="62"/>
      <c r="M23" s="62"/>
      <c r="N23" s="62"/>
      <c r="O23" s="62"/>
      <c r="P23" s="62"/>
      <c r="Q23" s="62"/>
    </row>
    <row r="24" spans="1:17">
      <c r="A24" s="58">
        <v>13</v>
      </c>
      <c r="B24" s="59" t="s">
        <v>1651</v>
      </c>
      <c r="C24" s="60" t="s">
        <v>1664</v>
      </c>
      <c r="D24" s="59"/>
      <c r="E24" s="61" t="s">
        <v>57</v>
      </c>
      <c r="F24" s="62">
        <v>6</v>
      </c>
      <c r="G24" s="62"/>
      <c r="H24" s="62"/>
      <c r="I24" s="62"/>
      <c r="J24" s="62"/>
      <c r="K24" s="62"/>
      <c r="L24" s="62"/>
      <c r="M24" s="62"/>
      <c r="N24" s="62"/>
      <c r="O24" s="62"/>
      <c r="P24" s="62"/>
      <c r="Q24" s="62"/>
    </row>
    <row r="25" spans="1:17">
      <c r="A25" s="58">
        <v>14</v>
      </c>
      <c r="B25" s="59" t="s">
        <v>1651</v>
      </c>
      <c r="C25" s="60" t="s">
        <v>1665</v>
      </c>
      <c r="D25" s="59"/>
      <c r="E25" s="61" t="s">
        <v>57</v>
      </c>
      <c r="F25" s="62">
        <v>8</v>
      </c>
      <c r="G25" s="62"/>
      <c r="H25" s="62"/>
      <c r="I25" s="62"/>
      <c r="J25" s="62"/>
      <c r="K25" s="62"/>
      <c r="L25" s="62"/>
      <c r="M25" s="62"/>
      <c r="N25" s="62"/>
      <c r="O25" s="62"/>
      <c r="P25" s="62"/>
      <c r="Q25" s="62"/>
    </row>
    <row r="26" spans="1:17">
      <c r="A26" s="58">
        <v>15</v>
      </c>
      <c r="B26" s="59" t="s">
        <v>1651</v>
      </c>
      <c r="C26" s="60" t="s">
        <v>1666</v>
      </c>
      <c r="D26" s="59"/>
      <c r="E26" s="61" t="s">
        <v>57</v>
      </c>
      <c r="F26" s="62">
        <v>2</v>
      </c>
      <c r="G26" s="62"/>
      <c r="H26" s="62"/>
      <c r="I26" s="62"/>
      <c r="J26" s="62"/>
      <c r="K26" s="62"/>
      <c r="L26" s="62"/>
      <c r="M26" s="62"/>
      <c r="N26" s="62"/>
      <c r="O26" s="62"/>
      <c r="P26" s="62"/>
      <c r="Q26" s="62"/>
    </row>
    <row r="27" spans="1:17">
      <c r="A27" s="58">
        <v>16</v>
      </c>
      <c r="B27" s="59" t="s">
        <v>1651</v>
      </c>
      <c r="C27" s="60" t="s">
        <v>1667</v>
      </c>
      <c r="D27" s="59"/>
      <c r="E27" s="61" t="s">
        <v>57</v>
      </c>
      <c r="F27" s="62">
        <v>1</v>
      </c>
      <c r="G27" s="62"/>
      <c r="H27" s="62"/>
      <c r="I27" s="62"/>
      <c r="J27" s="62"/>
      <c r="K27" s="62"/>
      <c r="L27" s="62"/>
      <c r="M27" s="62"/>
      <c r="N27" s="62"/>
      <c r="O27" s="62"/>
      <c r="P27" s="62"/>
      <c r="Q27" s="62"/>
    </row>
    <row r="28" spans="1:17">
      <c r="A28" s="58">
        <v>17</v>
      </c>
      <c r="B28" s="59" t="s">
        <v>1651</v>
      </c>
      <c r="C28" s="60" t="s">
        <v>1668</v>
      </c>
      <c r="D28" s="59"/>
      <c r="E28" s="61" t="s">
        <v>57</v>
      </c>
      <c r="F28" s="62">
        <v>1</v>
      </c>
      <c r="G28" s="62"/>
      <c r="H28" s="62"/>
      <c r="I28" s="62"/>
      <c r="J28" s="62"/>
      <c r="K28" s="62"/>
      <c r="L28" s="62"/>
      <c r="M28" s="62"/>
      <c r="N28" s="62"/>
      <c r="O28" s="62"/>
      <c r="P28" s="62"/>
      <c r="Q28" s="62"/>
    </row>
    <row r="29" spans="1:17">
      <c r="A29" s="58">
        <v>18</v>
      </c>
      <c r="B29" s="59" t="s">
        <v>1651</v>
      </c>
      <c r="C29" s="60" t="s">
        <v>1669</v>
      </c>
      <c r="D29" s="59"/>
      <c r="E29" s="61" t="s">
        <v>57</v>
      </c>
      <c r="F29" s="62">
        <v>7</v>
      </c>
      <c r="G29" s="62"/>
      <c r="H29" s="62"/>
      <c r="I29" s="62"/>
      <c r="J29" s="62"/>
      <c r="K29" s="62"/>
      <c r="L29" s="62"/>
      <c r="M29" s="62"/>
      <c r="N29" s="62"/>
      <c r="O29" s="62"/>
      <c r="P29" s="62"/>
      <c r="Q29" s="62"/>
    </row>
    <row r="30" spans="1:17">
      <c r="A30" s="58">
        <v>19</v>
      </c>
      <c r="B30" s="59" t="s">
        <v>1651</v>
      </c>
      <c r="C30" s="60" t="s">
        <v>1670</v>
      </c>
      <c r="D30" s="59"/>
      <c r="E30" s="61" t="s">
        <v>57</v>
      </c>
      <c r="F30" s="62">
        <v>20</v>
      </c>
      <c r="G30" s="62"/>
      <c r="H30" s="62"/>
      <c r="I30" s="62"/>
      <c r="J30" s="62"/>
      <c r="K30" s="62"/>
      <c r="L30" s="62"/>
      <c r="M30" s="62"/>
      <c r="N30" s="62"/>
      <c r="O30" s="62"/>
      <c r="P30" s="62"/>
      <c r="Q30" s="62"/>
    </row>
    <row r="31" spans="1:17">
      <c r="A31" s="58">
        <v>20</v>
      </c>
      <c r="B31" s="59" t="s">
        <v>1651</v>
      </c>
      <c r="C31" s="60" t="s">
        <v>1671</v>
      </c>
      <c r="D31" s="59"/>
      <c r="E31" s="61" t="s">
        <v>57</v>
      </c>
      <c r="F31" s="62">
        <v>13</v>
      </c>
      <c r="G31" s="62"/>
      <c r="H31" s="62"/>
      <c r="I31" s="62"/>
      <c r="J31" s="62"/>
      <c r="K31" s="62"/>
      <c r="L31" s="62"/>
      <c r="M31" s="62"/>
      <c r="N31" s="62"/>
      <c r="O31" s="62"/>
      <c r="P31" s="62"/>
      <c r="Q31" s="62"/>
    </row>
    <row r="32" spans="1:17">
      <c r="A32" s="58">
        <v>21</v>
      </c>
      <c r="B32" s="59" t="s">
        <v>1651</v>
      </c>
      <c r="C32" s="60" t="s">
        <v>1672</v>
      </c>
      <c r="D32" s="59"/>
      <c r="E32" s="61" t="s">
        <v>57</v>
      </c>
      <c r="F32" s="62">
        <v>3</v>
      </c>
      <c r="G32" s="62"/>
      <c r="H32" s="62"/>
      <c r="I32" s="62"/>
      <c r="J32" s="62"/>
      <c r="K32" s="62"/>
      <c r="L32" s="62"/>
      <c r="M32" s="62"/>
      <c r="N32" s="62"/>
      <c r="O32" s="62"/>
      <c r="P32" s="62"/>
      <c r="Q32" s="62"/>
    </row>
    <row r="33" spans="1:17">
      <c r="A33" s="58">
        <v>22</v>
      </c>
      <c r="B33" s="59" t="s">
        <v>1651</v>
      </c>
      <c r="C33" s="60" t="s">
        <v>1673</v>
      </c>
      <c r="D33" s="59"/>
      <c r="E33" s="61" t="s">
        <v>57</v>
      </c>
      <c r="F33" s="62">
        <v>14</v>
      </c>
      <c r="G33" s="62"/>
      <c r="H33" s="62"/>
      <c r="I33" s="62"/>
      <c r="J33" s="62"/>
      <c r="K33" s="62"/>
      <c r="L33" s="62"/>
      <c r="M33" s="62"/>
      <c r="N33" s="62"/>
      <c r="O33" s="62"/>
      <c r="P33" s="62"/>
      <c r="Q33" s="62"/>
    </row>
    <row r="34" spans="1:17">
      <c r="A34" s="58">
        <v>23</v>
      </c>
      <c r="B34" s="59" t="s">
        <v>1651</v>
      </c>
      <c r="C34" s="60" t="s">
        <v>1674</v>
      </c>
      <c r="D34" s="59"/>
      <c r="E34" s="61" t="s">
        <v>57</v>
      </c>
      <c r="F34" s="62">
        <v>6</v>
      </c>
      <c r="G34" s="62"/>
      <c r="H34" s="62"/>
      <c r="I34" s="62"/>
      <c r="J34" s="62"/>
      <c r="K34" s="62"/>
      <c r="L34" s="62"/>
      <c r="M34" s="62"/>
      <c r="N34" s="62"/>
      <c r="O34" s="62"/>
      <c r="P34" s="62"/>
      <c r="Q34" s="62"/>
    </row>
    <row r="35" spans="1:17">
      <c r="A35" s="58">
        <v>24</v>
      </c>
      <c r="B35" s="59" t="s">
        <v>1651</v>
      </c>
      <c r="C35" s="60" t="s">
        <v>1675</v>
      </c>
      <c r="D35" s="59"/>
      <c r="E35" s="61" t="s">
        <v>57</v>
      </c>
      <c r="F35" s="62">
        <v>30</v>
      </c>
      <c r="G35" s="62"/>
      <c r="H35" s="62"/>
      <c r="I35" s="62"/>
      <c r="J35" s="62"/>
      <c r="K35" s="62"/>
      <c r="L35" s="62"/>
      <c r="M35" s="62"/>
      <c r="N35" s="62"/>
      <c r="O35" s="62"/>
      <c r="P35" s="62"/>
      <c r="Q35" s="62"/>
    </row>
    <row r="36" spans="1:17">
      <c r="A36" s="58">
        <v>25</v>
      </c>
      <c r="B36" s="59" t="s">
        <v>1651</v>
      </c>
      <c r="C36" s="60" t="s">
        <v>1676</v>
      </c>
      <c r="D36" s="59"/>
      <c r="E36" s="61" t="s">
        <v>57</v>
      </c>
      <c r="F36" s="62">
        <v>4</v>
      </c>
      <c r="G36" s="62"/>
      <c r="H36" s="62"/>
      <c r="I36" s="62"/>
      <c r="J36" s="62"/>
      <c r="K36" s="62"/>
      <c r="L36" s="62"/>
      <c r="M36" s="62"/>
      <c r="N36" s="62"/>
      <c r="O36" s="62"/>
      <c r="P36" s="62"/>
      <c r="Q36" s="62"/>
    </row>
    <row r="37" spans="1:17">
      <c r="A37" s="58">
        <v>26</v>
      </c>
      <c r="B37" s="59" t="s">
        <v>1651</v>
      </c>
      <c r="C37" s="60" t="s">
        <v>1677</v>
      </c>
      <c r="D37" s="59"/>
      <c r="E37" s="61" t="s">
        <v>57</v>
      </c>
      <c r="F37" s="62">
        <v>17</v>
      </c>
      <c r="G37" s="62"/>
      <c r="H37" s="62"/>
      <c r="I37" s="62"/>
      <c r="J37" s="62"/>
      <c r="K37" s="62"/>
      <c r="L37" s="62"/>
      <c r="M37" s="62"/>
      <c r="N37" s="62"/>
      <c r="O37" s="62"/>
      <c r="P37" s="62"/>
      <c r="Q37" s="62"/>
    </row>
    <row r="38" spans="1:17">
      <c r="A38" s="58">
        <v>27</v>
      </c>
      <c r="B38" s="59" t="s">
        <v>1651</v>
      </c>
      <c r="C38" s="60" t="s">
        <v>1678</v>
      </c>
      <c r="D38" s="59"/>
      <c r="E38" s="61" t="s">
        <v>57</v>
      </c>
      <c r="F38" s="62">
        <v>17</v>
      </c>
      <c r="G38" s="62"/>
      <c r="H38" s="62"/>
      <c r="I38" s="62"/>
      <c r="J38" s="62"/>
      <c r="K38" s="62"/>
      <c r="L38" s="62"/>
      <c r="M38" s="62"/>
      <c r="N38" s="62"/>
      <c r="O38" s="62"/>
      <c r="P38" s="62"/>
      <c r="Q38" s="62"/>
    </row>
    <row r="39" spans="1:17">
      <c r="A39" s="58">
        <v>28</v>
      </c>
      <c r="B39" s="59" t="s">
        <v>1651</v>
      </c>
      <c r="C39" s="60" t="s">
        <v>1679</v>
      </c>
      <c r="D39" s="59"/>
      <c r="E39" s="61" t="s">
        <v>57</v>
      </c>
      <c r="F39" s="62">
        <v>2</v>
      </c>
      <c r="G39" s="62"/>
      <c r="H39" s="62"/>
      <c r="I39" s="62"/>
      <c r="J39" s="62"/>
      <c r="K39" s="62"/>
      <c r="L39" s="62"/>
      <c r="M39" s="62"/>
      <c r="N39" s="62"/>
      <c r="O39" s="62"/>
      <c r="P39" s="62"/>
      <c r="Q39" s="62"/>
    </row>
    <row r="40" spans="1:17">
      <c r="A40" s="58">
        <v>29</v>
      </c>
      <c r="B40" s="59" t="s">
        <v>1651</v>
      </c>
      <c r="C40" s="60" t="s">
        <v>1680</v>
      </c>
      <c r="D40" s="59"/>
      <c r="E40" s="61" t="s">
        <v>57</v>
      </c>
      <c r="F40" s="62">
        <v>11</v>
      </c>
      <c r="G40" s="62"/>
      <c r="H40" s="62"/>
      <c r="I40" s="62"/>
      <c r="J40" s="62"/>
      <c r="K40" s="62"/>
      <c r="L40" s="62"/>
      <c r="M40" s="62"/>
      <c r="N40" s="62"/>
      <c r="O40" s="62"/>
      <c r="P40" s="62"/>
      <c r="Q40" s="62"/>
    </row>
    <row r="41" spans="1:17">
      <c r="A41" s="58">
        <v>30</v>
      </c>
      <c r="B41" s="59" t="s">
        <v>1651</v>
      </c>
      <c r="C41" s="60" t="s">
        <v>1681</v>
      </c>
      <c r="D41" s="59"/>
      <c r="E41" s="61" t="s">
        <v>57</v>
      </c>
      <c r="F41" s="62">
        <v>1</v>
      </c>
      <c r="G41" s="62"/>
      <c r="H41" s="62"/>
      <c r="I41" s="62"/>
      <c r="J41" s="62"/>
      <c r="K41" s="62"/>
      <c r="L41" s="62"/>
      <c r="M41" s="62"/>
      <c r="N41" s="62"/>
      <c r="O41" s="62"/>
      <c r="P41" s="62"/>
      <c r="Q41" s="62"/>
    </row>
    <row r="42" spans="1:17">
      <c r="A42" s="58">
        <v>31</v>
      </c>
      <c r="B42" s="59" t="s">
        <v>1651</v>
      </c>
      <c r="C42" s="60" t="s">
        <v>1682</v>
      </c>
      <c r="D42" s="59"/>
      <c r="E42" s="61" t="s">
        <v>57</v>
      </c>
      <c r="F42" s="62">
        <v>1</v>
      </c>
      <c r="G42" s="62"/>
      <c r="H42" s="62"/>
      <c r="I42" s="62"/>
      <c r="J42" s="62"/>
      <c r="K42" s="62"/>
      <c r="L42" s="62"/>
      <c r="M42" s="62"/>
      <c r="N42" s="62"/>
      <c r="O42" s="62"/>
      <c r="P42" s="62"/>
      <c r="Q42" s="62"/>
    </row>
    <row r="43" spans="1:17">
      <c r="A43" s="58">
        <v>32</v>
      </c>
      <c r="B43" s="59" t="s">
        <v>1651</v>
      </c>
      <c r="C43" s="60" t="s">
        <v>1683</v>
      </c>
      <c r="D43" s="59"/>
      <c r="E43" s="61" t="s">
        <v>57</v>
      </c>
      <c r="F43" s="62">
        <v>1</v>
      </c>
      <c r="G43" s="62"/>
      <c r="H43" s="62"/>
      <c r="I43" s="62"/>
      <c r="J43" s="62"/>
      <c r="K43" s="62"/>
      <c r="L43" s="62"/>
      <c r="M43" s="62"/>
      <c r="N43" s="62"/>
      <c r="O43" s="62"/>
      <c r="P43" s="62"/>
      <c r="Q43" s="62"/>
    </row>
    <row r="44" spans="1:17">
      <c r="A44" s="58">
        <v>33</v>
      </c>
      <c r="B44" s="59" t="s">
        <v>1651</v>
      </c>
      <c r="C44" s="60" t="s">
        <v>1684</v>
      </c>
      <c r="D44" s="59"/>
      <c r="E44" s="61" t="s">
        <v>57</v>
      </c>
      <c r="F44" s="62">
        <v>1</v>
      </c>
      <c r="G44" s="62"/>
      <c r="H44" s="62"/>
      <c r="I44" s="62"/>
      <c r="J44" s="62"/>
      <c r="K44" s="62"/>
      <c r="L44" s="62"/>
      <c r="M44" s="62"/>
      <c r="N44" s="62"/>
      <c r="O44" s="62"/>
      <c r="P44" s="62"/>
      <c r="Q44" s="62"/>
    </row>
    <row r="45" spans="1:17">
      <c r="A45" s="58">
        <v>34</v>
      </c>
      <c r="B45" s="59" t="s">
        <v>1651</v>
      </c>
      <c r="C45" s="60" t="s">
        <v>1685</v>
      </c>
      <c r="D45" s="59"/>
      <c r="E45" s="61" t="s">
        <v>57</v>
      </c>
      <c r="F45" s="62">
        <v>10</v>
      </c>
      <c r="G45" s="62"/>
      <c r="H45" s="62"/>
      <c r="I45" s="62"/>
      <c r="J45" s="62"/>
      <c r="K45" s="62"/>
      <c r="L45" s="62"/>
      <c r="M45" s="62"/>
      <c r="N45" s="62"/>
      <c r="O45" s="62"/>
      <c r="P45" s="62"/>
      <c r="Q45" s="62"/>
    </row>
    <row r="46" spans="1:17">
      <c r="A46" s="58">
        <v>35</v>
      </c>
      <c r="B46" s="59" t="s">
        <v>1651</v>
      </c>
      <c r="C46" s="60" t="s">
        <v>1686</v>
      </c>
      <c r="D46" s="59"/>
      <c r="E46" s="61" t="s">
        <v>57</v>
      </c>
      <c r="F46" s="62">
        <v>1</v>
      </c>
      <c r="G46" s="62"/>
      <c r="H46" s="62"/>
      <c r="I46" s="62"/>
      <c r="J46" s="62"/>
      <c r="K46" s="62"/>
      <c r="L46" s="62"/>
      <c r="M46" s="62"/>
      <c r="N46" s="62"/>
      <c r="O46" s="62"/>
      <c r="P46" s="62"/>
      <c r="Q46" s="62"/>
    </row>
    <row r="47" spans="1:17">
      <c r="A47" s="58">
        <v>36</v>
      </c>
      <c r="B47" s="59" t="s">
        <v>1651</v>
      </c>
      <c r="C47" s="60" t="s">
        <v>1687</v>
      </c>
      <c r="D47" s="59"/>
      <c r="E47" s="61" t="s">
        <v>57</v>
      </c>
      <c r="F47" s="62">
        <v>1</v>
      </c>
      <c r="G47" s="62"/>
      <c r="H47" s="62"/>
      <c r="I47" s="62"/>
      <c r="J47" s="62"/>
      <c r="K47" s="62"/>
      <c r="L47" s="62"/>
      <c r="M47" s="62"/>
      <c r="N47" s="62"/>
      <c r="O47" s="62"/>
      <c r="P47" s="62"/>
      <c r="Q47" s="62"/>
    </row>
    <row r="48" spans="1:17">
      <c r="A48" s="58">
        <v>37</v>
      </c>
      <c r="B48" s="59" t="s">
        <v>1651</v>
      </c>
      <c r="C48" s="60" t="s">
        <v>1688</v>
      </c>
      <c r="D48" s="59"/>
      <c r="E48" s="61" t="s">
        <v>57</v>
      </c>
      <c r="F48" s="62">
        <v>17</v>
      </c>
      <c r="G48" s="62"/>
      <c r="H48" s="62"/>
      <c r="I48" s="62"/>
      <c r="J48" s="62"/>
      <c r="K48" s="62"/>
      <c r="L48" s="62"/>
      <c r="M48" s="62"/>
      <c r="N48" s="62"/>
      <c r="O48" s="62"/>
      <c r="P48" s="62"/>
      <c r="Q48" s="62"/>
    </row>
    <row r="49" spans="1:17">
      <c r="A49" s="58">
        <v>38</v>
      </c>
      <c r="B49" s="59" t="s">
        <v>1651</v>
      </c>
      <c r="C49" s="60" t="s">
        <v>1689</v>
      </c>
      <c r="D49" s="59"/>
      <c r="E49" s="61" t="s">
        <v>57</v>
      </c>
      <c r="F49" s="62">
        <v>17</v>
      </c>
      <c r="G49" s="62"/>
      <c r="H49" s="62"/>
      <c r="I49" s="62"/>
      <c r="J49" s="62"/>
      <c r="K49" s="62"/>
      <c r="L49" s="62"/>
      <c r="M49" s="62"/>
      <c r="N49" s="62"/>
      <c r="O49" s="62"/>
      <c r="P49" s="62"/>
      <c r="Q49" s="62"/>
    </row>
    <row r="50" spans="1:17">
      <c r="A50" s="58">
        <v>39</v>
      </c>
      <c r="B50" s="59" t="s">
        <v>1651</v>
      </c>
      <c r="C50" s="60" t="s">
        <v>1690</v>
      </c>
      <c r="D50" s="59"/>
      <c r="E50" s="61" t="s">
        <v>57</v>
      </c>
      <c r="F50" s="62">
        <v>34</v>
      </c>
      <c r="G50" s="62"/>
      <c r="H50" s="62"/>
      <c r="I50" s="62"/>
      <c r="J50" s="62"/>
      <c r="K50" s="62"/>
      <c r="L50" s="62"/>
      <c r="M50" s="62"/>
      <c r="N50" s="62"/>
      <c r="O50" s="62"/>
      <c r="P50" s="62"/>
      <c r="Q50" s="62"/>
    </row>
    <row r="51" spans="1:17">
      <c r="A51" s="58">
        <v>40</v>
      </c>
      <c r="B51" s="59" t="s">
        <v>1651</v>
      </c>
      <c r="C51" s="60" t="s">
        <v>1691</v>
      </c>
      <c r="D51" s="59"/>
      <c r="E51" s="61" t="s">
        <v>57</v>
      </c>
      <c r="F51" s="62">
        <v>17</v>
      </c>
      <c r="G51" s="62"/>
      <c r="H51" s="62"/>
      <c r="I51" s="62"/>
      <c r="J51" s="62"/>
      <c r="K51" s="62"/>
      <c r="L51" s="62"/>
      <c r="M51" s="62"/>
      <c r="N51" s="62"/>
      <c r="O51" s="62"/>
      <c r="P51" s="62"/>
      <c r="Q51" s="62"/>
    </row>
    <row r="52" spans="1:17">
      <c r="A52" s="58">
        <v>41</v>
      </c>
      <c r="B52" s="59" t="s">
        <v>1651</v>
      </c>
      <c r="C52" s="60" t="s">
        <v>1692</v>
      </c>
      <c r="D52" s="59"/>
      <c r="E52" s="61" t="s">
        <v>57</v>
      </c>
      <c r="F52" s="62">
        <v>17</v>
      </c>
      <c r="G52" s="62"/>
      <c r="H52" s="62"/>
      <c r="I52" s="62"/>
      <c r="J52" s="62"/>
      <c r="K52" s="62"/>
      <c r="L52" s="62"/>
      <c r="M52" s="62"/>
      <c r="N52" s="62"/>
      <c r="O52" s="62"/>
      <c r="P52" s="62"/>
      <c r="Q52" s="62"/>
    </row>
    <row r="53" spans="1:17">
      <c r="A53" s="58">
        <v>42</v>
      </c>
      <c r="B53" s="59" t="s">
        <v>1651</v>
      </c>
      <c r="C53" s="60" t="s">
        <v>1693</v>
      </c>
      <c r="D53" s="59"/>
      <c r="E53" s="61" t="s">
        <v>57</v>
      </c>
      <c r="F53" s="62">
        <v>17</v>
      </c>
      <c r="G53" s="62"/>
      <c r="H53" s="62"/>
      <c r="I53" s="62"/>
      <c r="J53" s="62"/>
      <c r="K53" s="62"/>
      <c r="L53" s="62"/>
      <c r="M53" s="62"/>
      <c r="N53" s="62"/>
      <c r="O53" s="62"/>
      <c r="P53" s="62"/>
      <c r="Q53" s="62"/>
    </row>
    <row r="54" spans="1:17">
      <c r="A54" s="58">
        <v>43</v>
      </c>
      <c r="B54" s="59" t="s">
        <v>1651</v>
      </c>
      <c r="C54" s="60" t="s">
        <v>1694</v>
      </c>
      <c r="D54" s="59"/>
      <c r="E54" s="61" t="s">
        <v>57</v>
      </c>
      <c r="F54" s="62">
        <v>40</v>
      </c>
      <c r="G54" s="62"/>
      <c r="H54" s="62"/>
      <c r="I54" s="62"/>
      <c r="J54" s="62"/>
      <c r="K54" s="62"/>
      <c r="L54" s="62"/>
      <c r="M54" s="62"/>
      <c r="N54" s="62"/>
      <c r="O54" s="62"/>
      <c r="P54" s="62"/>
      <c r="Q54" s="62"/>
    </row>
    <row r="55" spans="1:17">
      <c r="A55" s="58">
        <v>44</v>
      </c>
      <c r="B55" s="59" t="s">
        <v>1651</v>
      </c>
      <c r="C55" s="60" t="s">
        <v>1695</v>
      </c>
      <c r="D55" s="59"/>
      <c r="E55" s="61" t="s">
        <v>57</v>
      </c>
      <c r="F55" s="62">
        <v>55</v>
      </c>
      <c r="G55" s="62"/>
      <c r="H55" s="62"/>
      <c r="I55" s="62"/>
      <c r="J55" s="62"/>
      <c r="K55" s="62"/>
      <c r="L55" s="62"/>
      <c r="M55" s="62"/>
      <c r="N55" s="62"/>
      <c r="O55" s="62"/>
      <c r="P55" s="62"/>
      <c r="Q55" s="62"/>
    </row>
    <row r="56" spans="1:17">
      <c r="A56" s="58">
        <v>45</v>
      </c>
      <c r="B56" s="59" t="s">
        <v>1651</v>
      </c>
      <c r="C56" s="60" t="s">
        <v>1696</v>
      </c>
      <c r="D56" s="59"/>
      <c r="E56" s="61" t="s">
        <v>57</v>
      </c>
      <c r="F56" s="62">
        <v>20</v>
      </c>
      <c r="G56" s="62"/>
      <c r="H56" s="62"/>
      <c r="I56" s="62"/>
      <c r="J56" s="62"/>
      <c r="K56" s="62"/>
      <c r="L56" s="62"/>
      <c r="M56" s="62"/>
      <c r="N56" s="62"/>
      <c r="O56" s="62"/>
      <c r="P56" s="62"/>
      <c r="Q56" s="62"/>
    </row>
    <row r="57" spans="1:17">
      <c r="A57" s="58">
        <v>46</v>
      </c>
      <c r="B57" s="59" t="s">
        <v>1651</v>
      </c>
      <c r="C57" s="60" t="s">
        <v>1697</v>
      </c>
      <c r="D57" s="59"/>
      <c r="E57" s="61" t="s">
        <v>59</v>
      </c>
      <c r="F57" s="62">
        <v>1</v>
      </c>
      <c r="G57" s="62"/>
      <c r="H57" s="62"/>
      <c r="I57" s="62"/>
      <c r="J57" s="62"/>
      <c r="K57" s="62"/>
      <c r="L57" s="62"/>
      <c r="M57" s="62"/>
      <c r="N57" s="62"/>
      <c r="O57" s="62"/>
      <c r="P57" s="62"/>
      <c r="Q57" s="62"/>
    </row>
    <row r="58" spans="1:17">
      <c r="A58" s="58">
        <v>47</v>
      </c>
      <c r="B58" s="59" t="s">
        <v>1651</v>
      </c>
      <c r="C58" s="60" t="s">
        <v>1698</v>
      </c>
      <c r="D58" s="59"/>
      <c r="E58" s="61" t="s">
        <v>57</v>
      </c>
      <c r="F58" s="62">
        <v>1</v>
      </c>
      <c r="G58" s="62"/>
      <c r="H58" s="62"/>
      <c r="I58" s="62"/>
      <c r="J58" s="62"/>
      <c r="K58" s="62"/>
      <c r="L58" s="62"/>
      <c r="M58" s="62"/>
      <c r="N58" s="62"/>
      <c r="O58" s="62"/>
      <c r="P58" s="62"/>
      <c r="Q58" s="62"/>
    </row>
    <row r="59" spans="1:17">
      <c r="A59" s="58">
        <v>48</v>
      </c>
      <c r="B59" s="59" t="s">
        <v>1651</v>
      </c>
      <c r="C59" s="60" t="s">
        <v>1364</v>
      </c>
      <c r="D59" s="59"/>
      <c r="E59" s="61" t="s">
        <v>59</v>
      </c>
      <c r="F59" s="62">
        <v>1</v>
      </c>
      <c r="G59" s="62"/>
      <c r="H59" s="62"/>
      <c r="I59" s="62"/>
      <c r="J59" s="62"/>
      <c r="K59" s="62"/>
      <c r="L59" s="62"/>
      <c r="M59" s="62"/>
      <c r="N59" s="62"/>
      <c r="O59" s="62"/>
      <c r="P59" s="62"/>
      <c r="Q59" s="62"/>
    </row>
    <row r="60" spans="1:17" ht="25.5">
      <c r="A60" s="58">
        <v>49</v>
      </c>
      <c r="B60" s="59" t="s">
        <v>1651</v>
      </c>
      <c r="C60" s="60" t="s">
        <v>1699</v>
      </c>
      <c r="D60" s="59"/>
      <c r="E60" s="61" t="s">
        <v>59</v>
      </c>
      <c r="F60" s="62">
        <v>1</v>
      </c>
      <c r="G60" s="62"/>
      <c r="H60" s="62"/>
      <c r="I60" s="62"/>
      <c r="J60" s="62"/>
      <c r="K60" s="62"/>
      <c r="L60" s="62"/>
      <c r="M60" s="62"/>
      <c r="N60" s="62"/>
      <c r="O60" s="62"/>
      <c r="P60" s="62"/>
      <c r="Q60" s="62"/>
    </row>
    <row r="61" spans="1:17" ht="25.5">
      <c r="A61" s="58">
        <v>50</v>
      </c>
      <c r="B61" s="59" t="s">
        <v>1651</v>
      </c>
      <c r="C61" s="60" t="s">
        <v>1700</v>
      </c>
      <c r="D61" s="59"/>
      <c r="E61" s="61" t="s">
        <v>59</v>
      </c>
      <c r="F61" s="62">
        <v>1</v>
      </c>
      <c r="G61" s="62"/>
      <c r="H61" s="62"/>
      <c r="I61" s="62"/>
      <c r="J61" s="62"/>
      <c r="K61" s="62"/>
      <c r="L61" s="62"/>
      <c r="M61" s="62"/>
      <c r="N61" s="62"/>
      <c r="O61" s="62"/>
      <c r="P61" s="62"/>
      <c r="Q61" s="62"/>
    </row>
    <row r="62" spans="1:17">
      <c r="A62" s="58" t="s">
        <v>28</v>
      </c>
      <c r="B62" s="59"/>
      <c r="C62" s="60"/>
      <c r="D62" s="59"/>
      <c r="E62" s="61"/>
      <c r="F62" s="62">
        <v>0</v>
      </c>
      <c r="G62" s="62">
        <v>0</v>
      </c>
      <c r="H62" s="62">
        <v>0</v>
      </c>
      <c r="I62" s="62">
        <f t="shared" ref="I62" si="0">+ROUND(H62*G62,2)</f>
        <v>0</v>
      </c>
      <c r="J62" s="62">
        <v>0</v>
      </c>
      <c r="K62" s="62">
        <v>0</v>
      </c>
      <c r="L62" s="62">
        <f t="shared" ref="L62" si="1">+I62+J62+K62</f>
        <v>0</v>
      </c>
      <c r="M62" s="62">
        <f t="shared" ref="M62" si="2">+ROUND(G62*$F62,2)</f>
        <v>0</v>
      </c>
      <c r="N62" s="62">
        <f t="shared" ref="N62" si="3">+ROUND(I62*$F62,2)</f>
        <v>0</v>
      </c>
      <c r="O62" s="62">
        <f t="shared" ref="O62" si="4">+ROUND(J62*$F62,2)</f>
        <v>0</v>
      </c>
      <c r="P62" s="62">
        <f t="shared" ref="P62" si="5">+ROUND(K62*$F62,2)</f>
        <v>0</v>
      </c>
      <c r="Q62" s="62">
        <f t="shared" ref="Q62" si="6">+N62+O62+P62</f>
        <v>0</v>
      </c>
    </row>
    <row r="63" spans="1:17">
      <c r="A63" s="63"/>
      <c r="B63" s="63"/>
      <c r="C63" s="64" t="s">
        <v>52</v>
      </c>
      <c r="D63" s="63"/>
      <c r="E63" s="63"/>
      <c r="F63" s="65"/>
      <c r="G63" s="65"/>
      <c r="H63" s="65"/>
      <c r="I63" s="65"/>
      <c r="J63" s="65"/>
      <c r="K63" s="65"/>
      <c r="L63" s="65"/>
      <c r="M63" s="65">
        <f t="shared" ref="M63:Q63" si="7">SUM(M9:M62)</f>
        <v>0</v>
      </c>
      <c r="N63" s="65">
        <f t="shared" si="7"/>
        <v>0</v>
      </c>
      <c r="O63" s="65">
        <f t="shared" si="7"/>
        <v>0</v>
      </c>
      <c r="P63" s="65">
        <f t="shared" si="7"/>
        <v>0</v>
      </c>
      <c r="Q63" s="65">
        <f t="shared" si="7"/>
        <v>0</v>
      </c>
    </row>
    <row r="64" spans="1:17">
      <c r="A64" s="66"/>
      <c r="B64" s="66"/>
      <c r="C64" s="67" t="s">
        <v>2198</v>
      </c>
      <c r="D64" s="66"/>
      <c r="E64" s="66" t="s">
        <v>60</v>
      </c>
      <c r="F64" s="127">
        <f>' 1-1'!$F$35</f>
        <v>0</v>
      </c>
      <c r="G64" s="68"/>
      <c r="H64" s="68"/>
      <c r="I64" s="68"/>
      <c r="J64" s="68"/>
      <c r="K64" s="68"/>
      <c r="L64" s="68"/>
      <c r="M64" s="68"/>
      <c r="N64" s="68"/>
      <c r="O64" s="62">
        <f>ROUND(O63*F64%,2)</f>
        <v>0</v>
      </c>
      <c r="P64" s="68"/>
      <c r="Q64" s="62">
        <f>O64</f>
        <v>0</v>
      </c>
    </row>
    <row r="65" spans="1:17">
      <c r="A65" s="63"/>
      <c r="B65" s="63"/>
      <c r="C65" s="64" t="s">
        <v>1701</v>
      </c>
      <c r="D65" s="63"/>
      <c r="E65" s="63" t="s">
        <v>61</v>
      </c>
      <c r="F65" s="65"/>
      <c r="G65" s="65"/>
      <c r="H65" s="65"/>
      <c r="I65" s="65"/>
      <c r="J65" s="65"/>
      <c r="K65" s="65"/>
      <c r="L65" s="65"/>
      <c r="M65" s="65">
        <f t="shared" ref="M65:Q65" si="8">SUM(M63:M64)</f>
        <v>0</v>
      </c>
      <c r="N65" s="65">
        <f t="shared" si="8"/>
        <v>0</v>
      </c>
      <c r="O65" s="65">
        <f t="shared" si="8"/>
        <v>0</v>
      </c>
      <c r="P65" s="65">
        <f t="shared" si="8"/>
        <v>0</v>
      </c>
      <c r="Q65" s="65">
        <f t="shared" si="8"/>
        <v>0</v>
      </c>
    </row>
  </sheetData>
  <autoFilter ref="A9:Q65"/>
  <mergeCells count="8">
    <mergeCell ref="G7:L7"/>
    <mergeCell ref="M7:Q7"/>
    <mergeCell ref="A7:A8"/>
    <mergeCell ref="B7:B8"/>
    <mergeCell ref="C7:C8"/>
    <mergeCell ref="D7:D8"/>
    <mergeCell ref="E7:E8"/>
    <mergeCell ref="F7:F8"/>
  </mergeCells>
  <conditionalFormatting sqref="C9:C62">
    <cfRule type="expression" dxfId="56" priority="246" stopIfTrue="1">
      <formula>XEH9="tx"</formula>
    </cfRule>
  </conditionalFormatting>
  <printOptions horizontalCentered="1"/>
  <pageMargins left="0.39" right="0.39" top="0.74" bottom="0.47" header="0.3" footer="0.3"/>
  <pageSetup paperSize="9" scale="94" fitToHeight="1000" orientation="landscape" horizontalDpi="4294967293"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Q257"/>
  <sheetViews>
    <sheetView showZeros="0" defaultGridColor="0" colorId="23" zoomScaleNormal="100" zoomScaleSheetLayoutView="100" workbookViewId="0">
      <pane ySplit="9" topLeftCell="A248" activePane="bottomLeft" state="frozen"/>
      <selection activeCell="G22" sqref="G22"/>
      <selection pane="bottomLeft" activeCell="A5" sqref="A5:XFD5"/>
    </sheetView>
  </sheetViews>
  <sheetFormatPr defaultRowHeight="15" outlineLevelCol="1"/>
  <cols>
    <col min="1" max="1" width="4.85546875" style="44" customWidth="1"/>
    <col min="2" max="2" width="8.5703125" style="44" bestFit="1" customWidth="1" outlineLevel="1"/>
    <col min="3" max="3" width="40.28515625" style="69" customWidth="1"/>
    <col min="4" max="4" width="7.42578125" style="44" hidden="1" customWidth="1" outlineLevel="1"/>
    <col min="5" max="5" width="5.28515625" style="44" customWidth="1" collapsed="1"/>
    <col min="6" max="6" width="10.42578125" style="44" bestFit="1" customWidth="1"/>
    <col min="7" max="7" width="6.28515625" style="44" customWidth="1" outlineLevel="1"/>
    <col min="8" max="8" width="9.140625" style="44" customWidth="1" outlineLevel="1"/>
    <col min="9" max="9" width="7.85546875" style="44" customWidth="1" outlineLevel="1"/>
    <col min="10" max="10" width="8.7109375" style="44" customWidth="1" outlineLevel="1"/>
    <col min="11" max="11" width="7.5703125" style="44" customWidth="1" outlineLevel="1"/>
    <col min="12" max="12" width="9.140625" style="44" customWidth="1" outlineLevel="1"/>
    <col min="13" max="13" width="9.42578125" style="44" customWidth="1" outlineLevel="1"/>
    <col min="14" max="15" width="9.85546875" style="44" customWidth="1" outlineLevel="1"/>
    <col min="16" max="16" width="10" style="44" customWidth="1" outlineLevel="1"/>
    <col min="17" max="17" width="9.85546875" style="44" customWidth="1"/>
    <col min="18" max="16384" width="9.140625" style="44"/>
  </cols>
  <sheetData>
    <row r="1" spans="1:17" ht="25.5">
      <c r="A1" s="48"/>
      <c r="B1" s="48"/>
      <c r="C1" s="18" t="s">
        <v>1702</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1703</v>
      </c>
      <c r="B6" s="51"/>
      <c r="C6" s="52"/>
      <c r="D6" s="51"/>
      <c r="E6" s="51"/>
      <c r="F6" s="51"/>
      <c r="G6" s="51"/>
      <c r="H6" s="51"/>
      <c r="I6" s="51"/>
      <c r="J6" s="51"/>
      <c r="K6" s="51"/>
      <c r="L6" s="51"/>
      <c r="M6" s="51"/>
      <c r="N6" s="51"/>
      <c r="O6" s="51"/>
      <c r="P6" s="57" t="s">
        <v>62</v>
      </c>
      <c r="Q6" s="104">
        <f>Q257</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ht="25.5">
      <c r="A10" s="58">
        <v>1</v>
      </c>
      <c r="B10" s="59" t="s">
        <v>1705</v>
      </c>
      <c r="C10" s="151" t="s">
        <v>2642</v>
      </c>
      <c r="D10" s="59"/>
      <c r="E10" s="61" t="s">
        <v>59</v>
      </c>
      <c r="F10" s="62">
        <v>1</v>
      </c>
      <c r="G10" s="62"/>
      <c r="H10" s="62"/>
      <c r="I10" s="62"/>
      <c r="J10" s="62"/>
      <c r="K10" s="62"/>
      <c r="L10" s="62"/>
      <c r="M10" s="62"/>
      <c r="N10" s="62"/>
      <c r="O10" s="62"/>
      <c r="P10" s="62"/>
      <c r="Q10" s="62"/>
    </row>
    <row r="11" spans="1:17" ht="25.5">
      <c r="A11" s="58">
        <v>2</v>
      </c>
      <c r="B11" s="59" t="s">
        <v>1705</v>
      </c>
      <c r="C11" s="151" t="s">
        <v>2643</v>
      </c>
      <c r="D11" s="59"/>
      <c r="E11" s="61" t="s">
        <v>59</v>
      </c>
      <c r="F11" s="62">
        <v>1</v>
      </c>
      <c r="G11" s="62"/>
      <c r="H11" s="62"/>
      <c r="I11" s="62"/>
      <c r="J11" s="62"/>
      <c r="K11" s="62"/>
      <c r="L11" s="62"/>
      <c r="M11" s="62"/>
      <c r="N11" s="62"/>
      <c r="O11" s="62"/>
      <c r="P11" s="62"/>
      <c r="Q11" s="62"/>
    </row>
    <row r="12" spans="1:17" ht="25.5">
      <c r="A12" s="58">
        <v>3</v>
      </c>
      <c r="B12" s="59" t="s">
        <v>1705</v>
      </c>
      <c r="C12" s="151" t="s">
        <v>2644</v>
      </c>
      <c r="D12" s="59"/>
      <c r="E12" s="61" t="s">
        <v>59</v>
      </c>
      <c r="F12" s="62">
        <v>1</v>
      </c>
      <c r="G12" s="62"/>
      <c r="H12" s="62"/>
      <c r="I12" s="62"/>
      <c r="J12" s="62"/>
      <c r="K12" s="62"/>
      <c r="L12" s="62"/>
      <c r="M12" s="62"/>
      <c r="N12" s="62"/>
      <c r="O12" s="62"/>
      <c r="P12" s="62"/>
      <c r="Q12" s="62"/>
    </row>
    <row r="13" spans="1:17" ht="30.75" thickBot="1">
      <c r="A13" s="58">
        <v>4</v>
      </c>
      <c r="B13" s="59" t="s">
        <v>1705</v>
      </c>
      <c r="C13" s="202" t="s">
        <v>2882</v>
      </c>
      <c r="D13" s="59"/>
      <c r="E13" s="61" t="s">
        <v>59</v>
      </c>
      <c r="F13" s="62">
        <v>1</v>
      </c>
      <c r="G13" s="62"/>
      <c r="H13" s="62"/>
      <c r="I13" s="62"/>
      <c r="J13" s="62"/>
      <c r="K13" s="62"/>
      <c r="L13" s="62"/>
      <c r="M13" s="62"/>
      <c r="N13" s="62"/>
      <c r="O13" s="62"/>
      <c r="P13" s="62"/>
      <c r="Q13" s="62"/>
    </row>
    <row r="14" spans="1:17" ht="30.75" thickBot="1">
      <c r="A14" s="58">
        <v>5</v>
      </c>
      <c r="B14" s="59" t="s">
        <v>1705</v>
      </c>
      <c r="C14" s="202" t="s">
        <v>2883</v>
      </c>
      <c r="D14" s="59"/>
      <c r="E14" s="61" t="s">
        <v>59</v>
      </c>
      <c r="F14" s="62">
        <v>1</v>
      </c>
      <c r="G14" s="62"/>
      <c r="H14" s="62"/>
      <c r="I14" s="62"/>
      <c r="J14" s="62"/>
      <c r="K14" s="62"/>
      <c r="L14" s="62"/>
      <c r="M14" s="62"/>
      <c r="N14" s="62"/>
      <c r="O14" s="62"/>
      <c r="P14" s="62"/>
      <c r="Q14" s="62"/>
    </row>
    <row r="15" spans="1:17" ht="30.75" thickBot="1">
      <c r="A15" s="58">
        <v>6</v>
      </c>
      <c r="B15" s="59" t="s">
        <v>1705</v>
      </c>
      <c r="C15" s="202" t="s">
        <v>2884</v>
      </c>
      <c r="D15" s="59"/>
      <c r="E15" s="61" t="s">
        <v>59</v>
      </c>
      <c r="F15" s="62">
        <v>1</v>
      </c>
      <c r="G15" s="62"/>
      <c r="H15" s="62"/>
      <c r="I15" s="62"/>
      <c r="J15" s="62"/>
      <c r="K15" s="62"/>
      <c r="L15" s="62"/>
      <c r="M15" s="62"/>
      <c r="N15" s="62"/>
      <c r="O15" s="62"/>
      <c r="P15" s="62"/>
      <c r="Q15" s="62"/>
    </row>
    <row r="16" spans="1:17" ht="30.75" thickBot="1">
      <c r="A16" s="58">
        <v>7</v>
      </c>
      <c r="B16" s="59" t="s">
        <v>1705</v>
      </c>
      <c r="C16" s="202" t="s">
        <v>2885</v>
      </c>
      <c r="D16" s="59"/>
      <c r="E16" s="61" t="s">
        <v>59</v>
      </c>
      <c r="F16" s="62">
        <v>1</v>
      </c>
      <c r="G16" s="62"/>
      <c r="H16" s="62"/>
      <c r="I16" s="62"/>
      <c r="J16" s="62"/>
      <c r="K16" s="62"/>
      <c r="L16" s="62"/>
      <c r="M16" s="62"/>
      <c r="N16" s="62"/>
      <c r="O16" s="62"/>
      <c r="P16" s="62"/>
      <c r="Q16" s="62"/>
    </row>
    <row r="17" spans="1:17" ht="30.75" thickBot="1">
      <c r="A17" s="58">
        <v>8</v>
      </c>
      <c r="B17" s="59" t="s">
        <v>1705</v>
      </c>
      <c r="C17" s="202" t="s">
        <v>2886</v>
      </c>
      <c r="D17" s="59"/>
      <c r="E17" s="61" t="s">
        <v>59</v>
      </c>
      <c r="F17" s="62">
        <v>1</v>
      </c>
      <c r="G17" s="62"/>
      <c r="H17" s="62"/>
      <c r="I17" s="62"/>
      <c r="J17" s="62"/>
      <c r="K17" s="62"/>
      <c r="L17" s="62"/>
      <c r="M17" s="62"/>
      <c r="N17" s="62"/>
      <c r="O17" s="62"/>
      <c r="P17" s="62"/>
      <c r="Q17" s="62"/>
    </row>
    <row r="18" spans="1:17" ht="30.75" thickBot="1">
      <c r="A18" s="58">
        <v>9</v>
      </c>
      <c r="B18" s="59" t="s">
        <v>1705</v>
      </c>
      <c r="C18" s="202" t="s">
        <v>2887</v>
      </c>
      <c r="D18" s="59"/>
      <c r="E18" s="61" t="s">
        <v>59</v>
      </c>
      <c r="F18" s="62">
        <v>1</v>
      </c>
      <c r="G18" s="62"/>
      <c r="H18" s="62"/>
      <c r="I18" s="62"/>
      <c r="J18" s="62"/>
      <c r="K18" s="62"/>
      <c r="L18" s="62"/>
      <c r="M18" s="62"/>
      <c r="N18" s="62"/>
      <c r="O18" s="62"/>
      <c r="P18" s="62"/>
      <c r="Q18" s="62"/>
    </row>
    <row r="19" spans="1:17" ht="30.75" thickBot="1">
      <c r="A19" s="58">
        <v>10</v>
      </c>
      <c r="B19" s="59" t="s">
        <v>1705</v>
      </c>
      <c r="C19" s="202" t="s">
        <v>2888</v>
      </c>
      <c r="D19" s="59"/>
      <c r="E19" s="61" t="s">
        <v>59</v>
      </c>
      <c r="F19" s="62">
        <v>1</v>
      </c>
      <c r="G19" s="62"/>
      <c r="H19" s="62"/>
      <c r="I19" s="62"/>
      <c r="J19" s="62"/>
      <c r="K19" s="62"/>
      <c r="L19" s="62"/>
      <c r="M19" s="62"/>
      <c r="N19" s="62"/>
      <c r="O19" s="62"/>
      <c r="P19" s="62"/>
      <c r="Q19" s="62"/>
    </row>
    <row r="20" spans="1:17" ht="30.75" thickBot="1">
      <c r="A20" s="58">
        <v>11</v>
      </c>
      <c r="B20" s="59" t="s">
        <v>1705</v>
      </c>
      <c r="C20" s="202" t="s">
        <v>2889</v>
      </c>
      <c r="D20" s="59"/>
      <c r="E20" s="61" t="s">
        <v>59</v>
      </c>
      <c r="F20" s="62">
        <v>1</v>
      </c>
      <c r="G20" s="62"/>
      <c r="H20" s="62"/>
      <c r="I20" s="62"/>
      <c r="J20" s="62"/>
      <c r="K20" s="62"/>
      <c r="L20" s="62"/>
      <c r="M20" s="62"/>
      <c r="N20" s="62"/>
      <c r="O20" s="62"/>
      <c r="P20" s="62"/>
      <c r="Q20" s="62"/>
    </row>
    <row r="21" spans="1:17" ht="30.75" thickBot="1">
      <c r="A21" s="58">
        <v>12</v>
      </c>
      <c r="B21" s="59" t="s">
        <v>1705</v>
      </c>
      <c r="C21" s="202" t="s">
        <v>2890</v>
      </c>
      <c r="D21" s="59"/>
      <c r="E21" s="61" t="s">
        <v>59</v>
      </c>
      <c r="F21" s="62">
        <v>1</v>
      </c>
      <c r="G21" s="62"/>
      <c r="H21" s="62"/>
      <c r="I21" s="62"/>
      <c r="J21" s="62"/>
      <c r="K21" s="62"/>
      <c r="L21" s="62"/>
      <c r="M21" s="62"/>
      <c r="N21" s="62"/>
      <c r="O21" s="62"/>
      <c r="P21" s="62"/>
      <c r="Q21" s="62"/>
    </row>
    <row r="22" spans="1:17" ht="30.75" thickBot="1">
      <c r="A22" s="58">
        <v>13</v>
      </c>
      <c r="B22" s="59" t="s">
        <v>1705</v>
      </c>
      <c r="C22" s="202" t="s">
        <v>2891</v>
      </c>
      <c r="D22" s="59"/>
      <c r="E22" s="61" t="s">
        <v>59</v>
      </c>
      <c r="F22" s="62">
        <v>1</v>
      </c>
      <c r="G22" s="62"/>
      <c r="H22" s="62"/>
      <c r="I22" s="62"/>
      <c r="J22" s="62"/>
      <c r="K22" s="62"/>
      <c r="L22" s="62"/>
      <c r="M22" s="62"/>
      <c r="N22" s="62"/>
      <c r="O22" s="62"/>
      <c r="P22" s="62"/>
      <c r="Q22" s="62"/>
    </row>
    <row r="23" spans="1:17" ht="30.75" thickBot="1">
      <c r="A23" s="58">
        <v>14</v>
      </c>
      <c r="B23" s="59" t="s">
        <v>1705</v>
      </c>
      <c r="C23" s="202" t="s">
        <v>2892</v>
      </c>
      <c r="D23" s="59"/>
      <c r="E23" s="61" t="s">
        <v>59</v>
      </c>
      <c r="F23" s="62">
        <v>1</v>
      </c>
      <c r="G23" s="62"/>
      <c r="H23" s="62"/>
      <c r="I23" s="62"/>
      <c r="J23" s="62"/>
      <c r="K23" s="62"/>
      <c r="L23" s="62"/>
      <c r="M23" s="62"/>
      <c r="N23" s="62"/>
      <c r="O23" s="62"/>
      <c r="P23" s="62"/>
      <c r="Q23" s="62"/>
    </row>
    <row r="24" spans="1:17" ht="30.75" thickBot="1">
      <c r="A24" s="58">
        <v>15</v>
      </c>
      <c r="B24" s="59" t="s">
        <v>1705</v>
      </c>
      <c r="C24" s="202" t="s">
        <v>2893</v>
      </c>
      <c r="D24" s="59"/>
      <c r="E24" s="61" t="s">
        <v>59</v>
      </c>
      <c r="F24" s="62">
        <v>1</v>
      </c>
      <c r="G24" s="62"/>
      <c r="H24" s="62"/>
      <c r="I24" s="62"/>
      <c r="J24" s="62"/>
      <c r="K24" s="62"/>
      <c r="L24" s="62"/>
      <c r="M24" s="62"/>
      <c r="N24" s="62"/>
      <c r="O24" s="62"/>
      <c r="P24" s="62"/>
      <c r="Q24" s="62"/>
    </row>
    <row r="25" spans="1:17" ht="30.75" thickBot="1">
      <c r="A25" s="58">
        <v>16</v>
      </c>
      <c r="B25" s="59" t="s">
        <v>1705</v>
      </c>
      <c r="C25" s="202" t="s">
        <v>2894</v>
      </c>
      <c r="D25" s="59"/>
      <c r="E25" s="61" t="s">
        <v>59</v>
      </c>
      <c r="F25" s="62">
        <v>1</v>
      </c>
      <c r="G25" s="62"/>
      <c r="H25" s="62"/>
      <c r="I25" s="62"/>
      <c r="J25" s="62"/>
      <c r="K25" s="62"/>
      <c r="L25" s="62"/>
      <c r="M25" s="62"/>
      <c r="N25" s="62"/>
      <c r="O25" s="62"/>
      <c r="P25" s="62"/>
      <c r="Q25" s="62"/>
    </row>
    <row r="26" spans="1:17" ht="30.75" thickBot="1">
      <c r="A26" s="58">
        <v>17</v>
      </c>
      <c r="B26" s="59" t="s">
        <v>1705</v>
      </c>
      <c r="C26" s="202" t="s">
        <v>2895</v>
      </c>
      <c r="D26" s="59"/>
      <c r="E26" s="61" t="s">
        <v>59</v>
      </c>
      <c r="F26" s="62">
        <v>1</v>
      </c>
      <c r="G26" s="62"/>
      <c r="H26" s="62"/>
      <c r="I26" s="62"/>
      <c r="J26" s="62"/>
      <c r="K26" s="62"/>
      <c r="L26" s="62"/>
      <c r="M26" s="62"/>
      <c r="N26" s="62"/>
      <c r="O26" s="62"/>
      <c r="P26" s="62"/>
      <c r="Q26" s="62"/>
    </row>
    <row r="27" spans="1:17" ht="30.75" thickBot="1">
      <c r="A27" s="58">
        <v>18</v>
      </c>
      <c r="B27" s="59" t="s">
        <v>1705</v>
      </c>
      <c r="C27" s="202" t="s">
        <v>2896</v>
      </c>
      <c r="D27" s="59"/>
      <c r="E27" s="61" t="s">
        <v>59</v>
      </c>
      <c r="F27" s="62">
        <v>1</v>
      </c>
      <c r="G27" s="62"/>
      <c r="H27" s="62"/>
      <c r="I27" s="62"/>
      <c r="J27" s="62"/>
      <c r="K27" s="62"/>
      <c r="L27" s="62"/>
      <c r="M27" s="62"/>
      <c r="N27" s="62"/>
      <c r="O27" s="62"/>
      <c r="P27" s="62"/>
      <c r="Q27" s="62"/>
    </row>
    <row r="28" spans="1:17" ht="30.75" thickBot="1">
      <c r="A28" s="58">
        <v>19</v>
      </c>
      <c r="B28" s="59" t="s">
        <v>1705</v>
      </c>
      <c r="C28" s="202" t="s">
        <v>2897</v>
      </c>
      <c r="D28" s="59"/>
      <c r="E28" s="61" t="s">
        <v>59</v>
      </c>
      <c r="F28" s="62">
        <v>1</v>
      </c>
      <c r="G28" s="62"/>
      <c r="H28" s="62"/>
      <c r="I28" s="62"/>
      <c r="J28" s="62"/>
      <c r="K28" s="62"/>
      <c r="L28" s="62"/>
      <c r="M28" s="62"/>
      <c r="N28" s="62"/>
      <c r="O28" s="62"/>
      <c r="P28" s="62"/>
      <c r="Q28" s="62"/>
    </row>
    <row r="29" spans="1:17" ht="30.75" thickBot="1">
      <c r="A29" s="58">
        <v>20</v>
      </c>
      <c r="B29" s="59" t="s">
        <v>1705</v>
      </c>
      <c r="C29" s="202" t="s">
        <v>2898</v>
      </c>
      <c r="D29" s="59"/>
      <c r="E29" s="61" t="s">
        <v>59</v>
      </c>
      <c r="F29" s="62">
        <v>1</v>
      </c>
      <c r="G29" s="62"/>
      <c r="H29" s="62"/>
      <c r="I29" s="62"/>
      <c r="J29" s="62"/>
      <c r="K29" s="62"/>
      <c r="L29" s="62"/>
      <c r="M29" s="62"/>
      <c r="N29" s="62"/>
      <c r="O29" s="62"/>
      <c r="P29" s="62"/>
      <c r="Q29" s="62"/>
    </row>
    <row r="30" spans="1:17" ht="30.75" thickBot="1">
      <c r="A30" s="58">
        <v>21</v>
      </c>
      <c r="B30" s="59" t="s">
        <v>1705</v>
      </c>
      <c r="C30" s="202" t="s">
        <v>2899</v>
      </c>
      <c r="D30" s="59"/>
      <c r="E30" s="61" t="s">
        <v>59</v>
      </c>
      <c r="F30" s="62">
        <v>1</v>
      </c>
      <c r="G30" s="62"/>
      <c r="H30" s="62"/>
      <c r="I30" s="62"/>
      <c r="J30" s="62"/>
      <c r="K30" s="62"/>
      <c r="L30" s="62"/>
      <c r="M30" s="62"/>
      <c r="N30" s="62"/>
      <c r="O30" s="62"/>
      <c r="P30" s="62"/>
      <c r="Q30" s="62"/>
    </row>
    <row r="31" spans="1:17" ht="30.75" thickBot="1">
      <c r="A31" s="58">
        <v>22</v>
      </c>
      <c r="B31" s="59" t="s">
        <v>1705</v>
      </c>
      <c r="C31" s="202" t="s">
        <v>2900</v>
      </c>
      <c r="D31" s="59"/>
      <c r="E31" s="61" t="s">
        <v>59</v>
      </c>
      <c r="F31" s="62">
        <v>1</v>
      </c>
      <c r="G31" s="62"/>
      <c r="H31" s="62"/>
      <c r="I31" s="62"/>
      <c r="J31" s="62"/>
      <c r="K31" s="62"/>
      <c r="L31" s="62"/>
      <c r="M31" s="62"/>
      <c r="N31" s="62"/>
      <c r="O31" s="62"/>
      <c r="P31" s="62"/>
      <c r="Q31" s="62"/>
    </row>
    <row r="32" spans="1:17" ht="30.75" thickBot="1">
      <c r="A32" s="58">
        <v>23</v>
      </c>
      <c r="B32" s="59" t="s">
        <v>1705</v>
      </c>
      <c r="C32" s="202" t="s">
        <v>2901</v>
      </c>
      <c r="D32" s="59"/>
      <c r="E32" s="61" t="s">
        <v>59</v>
      </c>
      <c r="F32" s="62">
        <v>1</v>
      </c>
      <c r="G32" s="62"/>
      <c r="H32" s="62"/>
      <c r="I32" s="62"/>
      <c r="J32" s="62"/>
      <c r="K32" s="62"/>
      <c r="L32" s="62"/>
      <c r="M32" s="62"/>
      <c r="N32" s="62"/>
      <c r="O32" s="62"/>
      <c r="P32" s="62"/>
      <c r="Q32" s="62"/>
    </row>
    <row r="33" spans="1:17" ht="30.75" thickBot="1">
      <c r="A33" s="58">
        <v>24</v>
      </c>
      <c r="B33" s="59" t="s">
        <v>1705</v>
      </c>
      <c r="C33" s="202" t="s">
        <v>2902</v>
      </c>
      <c r="D33" s="59"/>
      <c r="E33" s="61" t="s">
        <v>59</v>
      </c>
      <c r="F33" s="62">
        <v>1</v>
      </c>
      <c r="G33" s="62"/>
      <c r="H33" s="62"/>
      <c r="I33" s="62"/>
      <c r="J33" s="62"/>
      <c r="K33" s="62"/>
      <c r="L33" s="62"/>
      <c r="M33" s="62"/>
      <c r="N33" s="62"/>
      <c r="O33" s="62"/>
      <c r="P33" s="62"/>
      <c r="Q33" s="62"/>
    </row>
    <row r="34" spans="1:17" ht="30.75" thickBot="1">
      <c r="A34" s="58">
        <v>25</v>
      </c>
      <c r="B34" s="59" t="s">
        <v>1705</v>
      </c>
      <c r="C34" s="202" t="s">
        <v>2903</v>
      </c>
      <c r="D34" s="59"/>
      <c r="E34" s="61" t="s">
        <v>59</v>
      </c>
      <c r="F34" s="62">
        <v>1</v>
      </c>
      <c r="G34" s="62"/>
      <c r="H34" s="62"/>
      <c r="I34" s="62"/>
      <c r="J34" s="62"/>
      <c r="K34" s="62"/>
      <c r="L34" s="62"/>
      <c r="M34" s="62"/>
      <c r="N34" s="62"/>
      <c r="O34" s="62"/>
      <c r="P34" s="62"/>
      <c r="Q34" s="62"/>
    </row>
    <row r="35" spans="1:17" ht="30.75" thickBot="1">
      <c r="A35" s="58">
        <v>26</v>
      </c>
      <c r="B35" s="59" t="s">
        <v>1705</v>
      </c>
      <c r="C35" s="202" t="s">
        <v>2904</v>
      </c>
      <c r="D35" s="59"/>
      <c r="E35" s="61" t="s">
        <v>59</v>
      </c>
      <c r="F35" s="62">
        <v>1</v>
      </c>
      <c r="G35" s="62"/>
      <c r="H35" s="62"/>
      <c r="I35" s="62"/>
      <c r="J35" s="62"/>
      <c r="K35" s="62"/>
      <c r="L35" s="62"/>
      <c r="M35" s="62"/>
      <c r="N35" s="62"/>
      <c r="O35" s="62"/>
      <c r="P35" s="62"/>
      <c r="Q35" s="62"/>
    </row>
    <row r="36" spans="1:17" ht="30.75" thickBot="1">
      <c r="A36" s="58">
        <v>27</v>
      </c>
      <c r="B36" s="59" t="s">
        <v>1705</v>
      </c>
      <c r="C36" s="202" t="s">
        <v>2905</v>
      </c>
      <c r="D36" s="59"/>
      <c r="E36" s="61" t="s">
        <v>59</v>
      </c>
      <c r="F36" s="62">
        <v>1</v>
      </c>
      <c r="G36" s="62"/>
      <c r="H36" s="62"/>
      <c r="I36" s="62"/>
      <c r="J36" s="62"/>
      <c r="K36" s="62"/>
      <c r="L36" s="62"/>
      <c r="M36" s="62"/>
      <c r="N36" s="62"/>
      <c r="O36" s="62"/>
      <c r="P36" s="62"/>
      <c r="Q36" s="62"/>
    </row>
    <row r="37" spans="1:17" ht="30.75" thickBot="1">
      <c r="A37" s="58">
        <v>28</v>
      </c>
      <c r="B37" s="59" t="s">
        <v>1705</v>
      </c>
      <c r="C37" s="202" t="s">
        <v>2906</v>
      </c>
      <c r="D37" s="59"/>
      <c r="E37" s="61" t="s">
        <v>59</v>
      </c>
      <c r="F37" s="62">
        <v>1</v>
      </c>
      <c r="G37" s="62"/>
      <c r="H37" s="62"/>
      <c r="I37" s="62"/>
      <c r="J37" s="62"/>
      <c r="K37" s="62"/>
      <c r="L37" s="62"/>
      <c r="M37" s="62"/>
      <c r="N37" s="62"/>
      <c r="O37" s="62"/>
      <c r="P37" s="62"/>
      <c r="Q37" s="62"/>
    </row>
    <row r="38" spans="1:17" ht="30.75" thickBot="1">
      <c r="A38" s="58">
        <v>29</v>
      </c>
      <c r="B38" s="59" t="s">
        <v>1705</v>
      </c>
      <c r="C38" s="202" t="s">
        <v>2907</v>
      </c>
      <c r="D38" s="59"/>
      <c r="E38" s="61" t="s">
        <v>59</v>
      </c>
      <c r="F38" s="62">
        <v>1</v>
      </c>
      <c r="G38" s="62"/>
      <c r="H38" s="62"/>
      <c r="I38" s="62"/>
      <c r="J38" s="62"/>
      <c r="K38" s="62"/>
      <c r="L38" s="62"/>
      <c r="M38" s="62"/>
      <c r="N38" s="62"/>
      <c r="O38" s="62"/>
      <c r="P38" s="62"/>
      <c r="Q38" s="62"/>
    </row>
    <row r="39" spans="1:17" ht="30.75" thickBot="1">
      <c r="A39" s="58">
        <v>30</v>
      </c>
      <c r="B39" s="59" t="s">
        <v>1705</v>
      </c>
      <c r="C39" s="202" t="s">
        <v>2908</v>
      </c>
      <c r="D39" s="59"/>
      <c r="E39" s="61" t="s">
        <v>59</v>
      </c>
      <c r="F39" s="62">
        <v>1</v>
      </c>
      <c r="G39" s="62"/>
      <c r="H39" s="62"/>
      <c r="I39" s="62"/>
      <c r="J39" s="62"/>
      <c r="K39" s="62"/>
      <c r="L39" s="62"/>
      <c r="M39" s="62"/>
      <c r="N39" s="62"/>
      <c r="O39" s="62"/>
      <c r="P39" s="62"/>
      <c r="Q39" s="62"/>
    </row>
    <row r="40" spans="1:17" ht="30.75" thickBot="1">
      <c r="A40" s="58">
        <v>31</v>
      </c>
      <c r="B40" s="59" t="s">
        <v>1705</v>
      </c>
      <c r="C40" s="202" t="s">
        <v>2909</v>
      </c>
      <c r="D40" s="59"/>
      <c r="E40" s="61" t="s">
        <v>59</v>
      </c>
      <c r="F40" s="62">
        <v>1</v>
      </c>
      <c r="G40" s="62"/>
      <c r="H40" s="62"/>
      <c r="I40" s="62"/>
      <c r="J40" s="62"/>
      <c r="K40" s="62"/>
      <c r="L40" s="62"/>
      <c r="M40" s="62"/>
      <c r="N40" s="62"/>
      <c r="O40" s="62"/>
      <c r="P40" s="62"/>
      <c r="Q40" s="62"/>
    </row>
    <row r="41" spans="1:17" ht="30.75" thickBot="1">
      <c r="A41" s="58">
        <v>32</v>
      </c>
      <c r="B41" s="59" t="s">
        <v>1705</v>
      </c>
      <c r="C41" s="202" t="s">
        <v>2910</v>
      </c>
      <c r="D41" s="59"/>
      <c r="E41" s="61" t="s">
        <v>59</v>
      </c>
      <c r="F41" s="62">
        <v>1</v>
      </c>
      <c r="G41" s="62"/>
      <c r="H41" s="62"/>
      <c r="I41" s="62"/>
      <c r="J41" s="62"/>
      <c r="K41" s="62"/>
      <c r="L41" s="62"/>
      <c r="M41" s="62"/>
      <c r="N41" s="62"/>
      <c r="O41" s="62"/>
      <c r="P41" s="62"/>
      <c r="Q41" s="62"/>
    </row>
    <row r="42" spans="1:17" ht="30.75" thickBot="1">
      <c r="A42" s="58">
        <v>33</v>
      </c>
      <c r="B42" s="59" t="s">
        <v>1705</v>
      </c>
      <c r="C42" s="202" t="s">
        <v>2911</v>
      </c>
      <c r="D42" s="59"/>
      <c r="E42" s="61" t="s">
        <v>59</v>
      </c>
      <c r="F42" s="62">
        <v>1</v>
      </c>
      <c r="G42" s="62"/>
      <c r="H42" s="62"/>
      <c r="I42" s="62"/>
      <c r="J42" s="62"/>
      <c r="K42" s="62"/>
      <c r="L42" s="62"/>
      <c r="M42" s="62"/>
      <c r="N42" s="62"/>
      <c r="O42" s="62"/>
      <c r="P42" s="62"/>
      <c r="Q42" s="62"/>
    </row>
    <row r="43" spans="1:17" ht="30.75" thickBot="1">
      <c r="A43" s="58">
        <v>34</v>
      </c>
      <c r="B43" s="59" t="s">
        <v>1705</v>
      </c>
      <c r="C43" s="202" t="s">
        <v>2912</v>
      </c>
      <c r="D43" s="59"/>
      <c r="E43" s="61" t="s">
        <v>59</v>
      </c>
      <c r="F43" s="62">
        <v>1</v>
      </c>
      <c r="G43" s="62"/>
      <c r="H43" s="62"/>
      <c r="I43" s="62"/>
      <c r="J43" s="62"/>
      <c r="K43" s="62"/>
      <c r="L43" s="62"/>
      <c r="M43" s="62"/>
      <c r="N43" s="62"/>
      <c r="O43" s="62"/>
      <c r="P43" s="62"/>
      <c r="Q43" s="62"/>
    </row>
    <row r="44" spans="1:17" ht="30.75" thickBot="1">
      <c r="A44" s="58">
        <v>35</v>
      </c>
      <c r="B44" s="59" t="s">
        <v>1705</v>
      </c>
      <c r="C44" s="202" t="s">
        <v>2913</v>
      </c>
      <c r="D44" s="59"/>
      <c r="E44" s="61" t="s">
        <v>59</v>
      </c>
      <c r="F44" s="62">
        <v>1</v>
      </c>
      <c r="G44" s="62"/>
      <c r="H44" s="62"/>
      <c r="I44" s="62"/>
      <c r="J44" s="62"/>
      <c r="K44" s="62"/>
      <c r="L44" s="62"/>
      <c r="M44" s="62"/>
      <c r="N44" s="62"/>
      <c r="O44" s="62"/>
      <c r="P44" s="62"/>
      <c r="Q44" s="62"/>
    </row>
    <row r="45" spans="1:17" ht="30.75" thickBot="1">
      <c r="A45" s="58">
        <v>36</v>
      </c>
      <c r="B45" s="59" t="s">
        <v>1705</v>
      </c>
      <c r="C45" s="202" t="s">
        <v>2914</v>
      </c>
      <c r="D45" s="59"/>
      <c r="E45" s="61" t="s">
        <v>59</v>
      </c>
      <c r="F45" s="62">
        <v>1</v>
      </c>
      <c r="G45" s="62"/>
      <c r="H45" s="62"/>
      <c r="I45" s="62"/>
      <c r="J45" s="62"/>
      <c r="K45" s="62"/>
      <c r="L45" s="62"/>
      <c r="M45" s="62"/>
      <c r="N45" s="62"/>
      <c r="O45" s="62"/>
      <c r="P45" s="62"/>
      <c r="Q45" s="62"/>
    </row>
    <row r="46" spans="1:17" ht="30.75" thickBot="1">
      <c r="A46" s="58">
        <v>37</v>
      </c>
      <c r="B46" s="59" t="s">
        <v>1705</v>
      </c>
      <c r="C46" s="202" t="s">
        <v>2915</v>
      </c>
      <c r="D46" s="59"/>
      <c r="E46" s="61" t="s">
        <v>59</v>
      </c>
      <c r="F46" s="62">
        <v>1</v>
      </c>
      <c r="G46" s="62"/>
      <c r="H46" s="62"/>
      <c r="I46" s="62"/>
      <c r="J46" s="62"/>
      <c r="K46" s="62"/>
      <c r="L46" s="62"/>
      <c r="M46" s="62"/>
      <c r="N46" s="62"/>
      <c r="O46" s="62"/>
      <c r="P46" s="62"/>
      <c r="Q46" s="62"/>
    </row>
    <row r="47" spans="1:17" ht="30.75" thickBot="1">
      <c r="A47" s="58">
        <v>38</v>
      </c>
      <c r="B47" s="59" t="s">
        <v>1705</v>
      </c>
      <c r="C47" s="202" t="s">
        <v>2916</v>
      </c>
      <c r="D47" s="59"/>
      <c r="E47" s="61" t="s">
        <v>59</v>
      </c>
      <c r="F47" s="62">
        <v>1</v>
      </c>
      <c r="G47" s="62"/>
      <c r="H47" s="62"/>
      <c r="I47" s="62"/>
      <c r="J47" s="62"/>
      <c r="K47" s="62"/>
      <c r="L47" s="62"/>
      <c r="M47" s="62"/>
      <c r="N47" s="62"/>
      <c r="O47" s="62"/>
      <c r="P47" s="62"/>
      <c r="Q47" s="62"/>
    </row>
    <row r="48" spans="1:17" ht="30.75" thickBot="1">
      <c r="A48" s="58">
        <v>39</v>
      </c>
      <c r="B48" s="59" t="s">
        <v>1705</v>
      </c>
      <c r="C48" s="202" t="s">
        <v>2917</v>
      </c>
      <c r="D48" s="59"/>
      <c r="E48" s="61" t="s">
        <v>59</v>
      </c>
      <c r="F48" s="62">
        <v>1</v>
      </c>
      <c r="G48" s="62"/>
      <c r="H48" s="62"/>
      <c r="I48" s="62"/>
      <c r="J48" s="62"/>
      <c r="K48" s="62"/>
      <c r="L48" s="62"/>
      <c r="M48" s="62"/>
      <c r="N48" s="62"/>
      <c r="O48" s="62"/>
      <c r="P48" s="62"/>
      <c r="Q48" s="62"/>
    </row>
    <row r="49" spans="1:17" ht="30.75" thickBot="1">
      <c r="A49" s="58">
        <v>40</v>
      </c>
      <c r="B49" s="59" t="s">
        <v>1705</v>
      </c>
      <c r="C49" s="202" t="s">
        <v>2918</v>
      </c>
      <c r="D49" s="59"/>
      <c r="E49" s="61" t="s">
        <v>59</v>
      </c>
      <c r="F49" s="62">
        <v>1</v>
      </c>
      <c r="G49" s="62"/>
      <c r="H49" s="62"/>
      <c r="I49" s="62"/>
      <c r="J49" s="62"/>
      <c r="K49" s="62"/>
      <c r="L49" s="62"/>
      <c r="M49" s="62"/>
      <c r="N49" s="62"/>
      <c r="O49" s="62"/>
      <c r="P49" s="62"/>
      <c r="Q49" s="62"/>
    </row>
    <row r="50" spans="1:17" ht="30.75" thickBot="1">
      <c r="A50" s="58">
        <v>41</v>
      </c>
      <c r="B50" s="59" t="s">
        <v>1705</v>
      </c>
      <c r="C50" s="202" t="s">
        <v>2919</v>
      </c>
      <c r="D50" s="59"/>
      <c r="E50" s="61" t="s">
        <v>59</v>
      </c>
      <c r="F50" s="62">
        <v>1</v>
      </c>
      <c r="G50" s="62"/>
      <c r="H50" s="62"/>
      <c r="I50" s="62"/>
      <c r="J50" s="62"/>
      <c r="K50" s="62"/>
      <c r="L50" s="62"/>
      <c r="M50" s="62"/>
      <c r="N50" s="62"/>
      <c r="O50" s="62"/>
      <c r="P50" s="62"/>
      <c r="Q50" s="62"/>
    </row>
    <row r="51" spans="1:17" ht="30.75" thickBot="1">
      <c r="A51" s="58">
        <v>42</v>
      </c>
      <c r="B51" s="59" t="s">
        <v>1705</v>
      </c>
      <c r="C51" s="202" t="s">
        <v>2920</v>
      </c>
      <c r="D51" s="59"/>
      <c r="E51" s="61" t="s">
        <v>59</v>
      </c>
      <c r="F51" s="62">
        <v>1</v>
      </c>
      <c r="G51" s="62"/>
      <c r="H51" s="62"/>
      <c r="I51" s="62"/>
      <c r="J51" s="62"/>
      <c r="K51" s="62"/>
      <c r="L51" s="62"/>
      <c r="M51" s="62"/>
      <c r="N51" s="62"/>
      <c r="O51" s="62"/>
      <c r="P51" s="62"/>
      <c r="Q51" s="62"/>
    </row>
    <row r="52" spans="1:17" ht="30.75" thickBot="1">
      <c r="A52" s="58">
        <v>43</v>
      </c>
      <c r="B52" s="59" t="s">
        <v>1705</v>
      </c>
      <c r="C52" s="202" t="s">
        <v>2921</v>
      </c>
      <c r="D52" s="59"/>
      <c r="E52" s="61" t="s">
        <v>59</v>
      </c>
      <c r="F52" s="62">
        <v>1</v>
      </c>
      <c r="G52" s="62"/>
      <c r="H52" s="62"/>
      <c r="I52" s="62"/>
      <c r="J52" s="62"/>
      <c r="K52" s="62"/>
      <c r="L52" s="62"/>
      <c r="M52" s="62"/>
      <c r="N52" s="62"/>
      <c r="O52" s="62"/>
      <c r="P52" s="62"/>
      <c r="Q52" s="62"/>
    </row>
    <row r="53" spans="1:17" ht="30.75" thickBot="1">
      <c r="A53" s="58">
        <v>44</v>
      </c>
      <c r="B53" s="59" t="s">
        <v>1705</v>
      </c>
      <c r="C53" s="202" t="s">
        <v>2922</v>
      </c>
      <c r="D53" s="59"/>
      <c r="E53" s="61" t="s">
        <v>59</v>
      </c>
      <c r="F53" s="62">
        <v>1</v>
      </c>
      <c r="G53" s="62"/>
      <c r="H53" s="62"/>
      <c r="I53" s="62"/>
      <c r="J53" s="62"/>
      <c r="K53" s="62"/>
      <c r="L53" s="62"/>
      <c r="M53" s="62"/>
      <c r="N53" s="62"/>
      <c r="O53" s="62"/>
      <c r="P53" s="62"/>
      <c r="Q53" s="62"/>
    </row>
    <row r="54" spans="1:17" ht="30.75" thickBot="1">
      <c r="A54" s="58">
        <v>45</v>
      </c>
      <c r="B54" s="59" t="s">
        <v>1705</v>
      </c>
      <c r="C54" s="202" t="s">
        <v>2923</v>
      </c>
      <c r="D54" s="59"/>
      <c r="E54" s="61" t="s">
        <v>59</v>
      </c>
      <c r="F54" s="62">
        <v>1</v>
      </c>
      <c r="G54" s="62"/>
      <c r="H54" s="62"/>
      <c r="I54" s="62"/>
      <c r="J54" s="62"/>
      <c r="K54" s="62"/>
      <c r="L54" s="62"/>
      <c r="M54" s="62"/>
      <c r="N54" s="62"/>
      <c r="O54" s="62"/>
      <c r="P54" s="62"/>
      <c r="Q54" s="62"/>
    </row>
    <row r="55" spans="1:17" ht="30.75" thickBot="1">
      <c r="A55" s="58">
        <v>46</v>
      </c>
      <c r="B55" s="59" t="s">
        <v>1705</v>
      </c>
      <c r="C55" s="202" t="s">
        <v>2924</v>
      </c>
      <c r="D55" s="59"/>
      <c r="E55" s="61" t="s">
        <v>59</v>
      </c>
      <c r="F55" s="62">
        <v>1</v>
      </c>
      <c r="G55" s="62"/>
      <c r="H55" s="62"/>
      <c r="I55" s="62"/>
      <c r="J55" s="62"/>
      <c r="K55" s="62"/>
      <c r="L55" s="62"/>
      <c r="M55" s="62"/>
      <c r="N55" s="62"/>
      <c r="O55" s="62"/>
      <c r="P55" s="62"/>
      <c r="Q55" s="62"/>
    </row>
    <row r="56" spans="1:17" ht="30.75" thickBot="1">
      <c r="A56" s="58">
        <v>47</v>
      </c>
      <c r="B56" s="59" t="s">
        <v>1705</v>
      </c>
      <c r="C56" s="202" t="s">
        <v>2925</v>
      </c>
      <c r="D56" s="59"/>
      <c r="E56" s="61" t="s">
        <v>59</v>
      </c>
      <c r="F56" s="62">
        <v>1</v>
      </c>
      <c r="G56" s="62"/>
      <c r="H56" s="62"/>
      <c r="I56" s="62"/>
      <c r="J56" s="62"/>
      <c r="K56" s="62"/>
      <c r="L56" s="62"/>
      <c r="M56" s="62"/>
      <c r="N56" s="62"/>
      <c r="O56" s="62"/>
      <c r="P56" s="62"/>
      <c r="Q56" s="62"/>
    </row>
    <row r="57" spans="1:17" ht="30.75" thickBot="1">
      <c r="A57" s="58">
        <v>48</v>
      </c>
      <c r="B57" s="59" t="s">
        <v>1705</v>
      </c>
      <c r="C57" s="202" t="s">
        <v>2926</v>
      </c>
      <c r="D57" s="59"/>
      <c r="E57" s="61" t="s">
        <v>59</v>
      </c>
      <c r="F57" s="62">
        <v>1</v>
      </c>
      <c r="G57" s="62"/>
      <c r="H57" s="62"/>
      <c r="I57" s="62"/>
      <c r="J57" s="62"/>
      <c r="K57" s="62"/>
      <c r="L57" s="62"/>
      <c r="M57" s="62"/>
      <c r="N57" s="62"/>
      <c r="O57" s="62"/>
      <c r="P57" s="62"/>
      <c r="Q57" s="62"/>
    </row>
    <row r="58" spans="1:17" ht="30.75" thickBot="1">
      <c r="A58" s="58">
        <v>49</v>
      </c>
      <c r="B58" s="59" t="s">
        <v>1705</v>
      </c>
      <c r="C58" s="202" t="s">
        <v>2927</v>
      </c>
      <c r="D58" s="59"/>
      <c r="E58" s="61" t="s">
        <v>59</v>
      </c>
      <c r="F58" s="62">
        <v>1</v>
      </c>
      <c r="G58" s="62"/>
      <c r="H58" s="62"/>
      <c r="I58" s="62"/>
      <c r="J58" s="62"/>
      <c r="K58" s="62"/>
      <c r="L58" s="62"/>
      <c r="M58" s="62"/>
      <c r="N58" s="62"/>
      <c r="O58" s="62"/>
      <c r="P58" s="62"/>
      <c r="Q58" s="62"/>
    </row>
    <row r="59" spans="1:17" ht="30.75" thickBot="1">
      <c r="A59" s="58">
        <v>50</v>
      </c>
      <c r="B59" s="59" t="s">
        <v>1705</v>
      </c>
      <c r="C59" s="202" t="s">
        <v>2928</v>
      </c>
      <c r="D59" s="59"/>
      <c r="E59" s="61" t="s">
        <v>59</v>
      </c>
      <c r="F59" s="62">
        <v>1</v>
      </c>
      <c r="G59" s="62"/>
      <c r="H59" s="62"/>
      <c r="I59" s="62"/>
      <c r="J59" s="62"/>
      <c r="K59" s="62"/>
      <c r="L59" s="62"/>
      <c r="M59" s="62"/>
      <c r="N59" s="62"/>
      <c r="O59" s="62"/>
      <c r="P59" s="62"/>
      <c r="Q59" s="62"/>
    </row>
    <row r="60" spans="1:17" ht="30.75" thickBot="1">
      <c r="A60" s="58">
        <v>51</v>
      </c>
      <c r="B60" s="59" t="s">
        <v>1705</v>
      </c>
      <c r="C60" s="202" t="s">
        <v>2929</v>
      </c>
      <c r="D60" s="59"/>
      <c r="E60" s="61" t="s">
        <v>59</v>
      </c>
      <c r="F60" s="62">
        <v>1</v>
      </c>
      <c r="G60" s="62"/>
      <c r="H60" s="62"/>
      <c r="I60" s="62"/>
      <c r="J60" s="62"/>
      <c r="K60" s="62"/>
      <c r="L60" s="62"/>
      <c r="M60" s="62"/>
      <c r="N60" s="62"/>
      <c r="O60" s="62"/>
      <c r="P60" s="62"/>
      <c r="Q60" s="62"/>
    </row>
    <row r="61" spans="1:17" ht="30.75" thickBot="1">
      <c r="A61" s="58">
        <v>52</v>
      </c>
      <c r="B61" s="59" t="s">
        <v>1705</v>
      </c>
      <c r="C61" s="202" t="s">
        <v>2930</v>
      </c>
      <c r="D61" s="59"/>
      <c r="E61" s="61" t="s">
        <v>59</v>
      </c>
      <c r="F61" s="62">
        <v>1</v>
      </c>
      <c r="G61" s="62"/>
      <c r="H61" s="62"/>
      <c r="I61" s="62"/>
      <c r="J61" s="62"/>
      <c r="K61" s="62"/>
      <c r="L61" s="62"/>
      <c r="M61" s="62"/>
      <c r="N61" s="62"/>
      <c r="O61" s="62"/>
      <c r="P61" s="62"/>
      <c r="Q61" s="62"/>
    </row>
    <row r="62" spans="1:17" ht="30.75" thickBot="1">
      <c r="A62" s="58">
        <v>53</v>
      </c>
      <c r="B62" s="59" t="s">
        <v>1705</v>
      </c>
      <c r="C62" s="202" t="s">
        <v>2931</v>
      </c>
      <c r="D62" s="59"/>
      <c r="E62" s="61" t="s">
        <v>59</v>
      </c>
      <c r="F62" s="62">
        <v>1</v>
      </c>
      <c r="G62" s="62"/>
      <c r="H62" s="62"/>
      <c r="I62" s="62"/>
      <c r="J62" s="62"/>
      <c r="K62" s="62"/>
      <c r="L62" s="62"/>
      <c r="M62" s="62"/>
      <c r="N62" s="62"/>
      <c r="O62" s="62"/>
      <c r="P62" s="62"/>
      <c r="Q62" s="62"/>
    </row>
    <row r="63" spans="1:17" ht="30.75" thickBot="1">
      <c r="A63" s="58">
        <v>54</v>
      </c>
      <c r="B63" s="59" t="s">
        <v>1705</v>
      </c>
      <c r="C63" s="202" t="s">
        <v>2932</v>
      </c>
      <c r="D63" s="59"/>
      <c r="E63" s="61" t="s">
        <v>59</v>
      </c>
      <c r="F63" s="62">
        <v>1</v>
      </c>
      <c r="G63" s="62"/>
      <c r="H63" s="62"/>
      <c r="I63" s="62"/>
      <c r="J63" s="62"/>
      <c r="K63" s="62"/>
      <c r="L63" s="62"/>
      <c r="M63" s="62"/>
      <c r="N63" s="62"/>
      <c r="O63" s="62"/>
      <c r="P63" s="62"/>
      <c r="Q63" s="62"/>
    </row>
    <row r="64" spans="1:17" ht="30.75" thickBot="1">
      <c r="A64" s="58">
        <v>55</v>
      </c>
      <c r="B64" s="59" t="s">
        <v>1705</v>
      </c>
      <c r="C64" s="202" t="s">
        <v>2933</v>
      </c>
      <c r="D64" s="59"/>
      <c r="E64" s="61" t="s">
        <v>59</v>
      </c>
      <c r="F64" s="62">
        <v>1</v>
      </c>
      <c r="G64" s="62"/>
      <c r="H64" s="62"/>
      <c r="I64" s="62"/>
      <c r="J64" s="62"/>
      <c r="K64" s="62"/>
      <c r="L64" s="62"/>
      <c r="M64" s="62"/>
      <c r="N64" s="62"/>
      <c r="O64" s="62"/>
      <c r="P64" s="62"/>
      <c r="Q64" s="62"/>
    </row>
    <row r="65" spans="1:17" ht="30.75" thickBot="1">
      <c r="A65" s="58">
        <v>56</v>
      </c>
      <c r="B65" s="59" t="s">
        <v>1705</v>
      </c>
      <c r="C65" s="202" t="s">
        <v>2934</v>
      </c>
      <c r="D65" s="59"/>
      <c r="E65" s="61" t="s">
        <v>59</v>
      </c>
      <c r="F65" s="62">
        <v>1</v>
      </c>
      <c r="G65" s="62"/>
      <c r="H65" s="62"/>
      <c r="I65" s="62"/>
      <c r="J65" s="62"/>
      <c r="K65" s="62"/>
      <c r="L65" s="62"/>
      <c r="M65" s="62"/>
      <c r="N65" s="62"/>
      <c r="O65" s="62"/>
      <c r="P65" s="62"/>
      <c r="Q65" s="62"/>
    </row>
    <row r="66" spans="1:17" ht="30.75" thickBot="1">
      <c r="A66" s="58">
        <v>57</v>
      </c>
      <c r="B66" s="59" t="s">
        <v>1705</v>
      </c>
      <c r="C66" s="202" t="s">
        <v>2935</v>
      </c>
      <c r="D66" s="59"/>
      <c r="E66" s="61" t="s">
        <v>59</v>
      </c>
      <c r="F66" s="62">
        <v>1</v>
      </c>
      <c r="G66" s="62"/>
      <c r="H66" s="62"/>
      <c r="I66" s="62"/>
      <c r="J66" s="62"/>
      <c r="K66" s="62"/>
      <c r="L66" s="62"/>
      <c r="M66" s="62"/>
      <c r="N66" s="62"/>
      <c r="O66" s="62"/>
      <c r="P66" s="62"/>
      <c r="Q66" s="62"/>
    </row>
    <row r="67" spans="1:17" ht="30.75" thickBot="1">
      <c r="A67" s="58">
        <v>58</v>
      </c>
      <c r="B67" s="59" t="s">
        <v>1705</v>
      </c>
      <c r="C67" s="202" t="s">
        <v>2936</v>
      </c>
      <c r="D67" s="59"/>
      <c r="E67" s="61" t="s">
        <v>59</v>
      </c>
      <c r="F67" s="62">
        <v>1</v>
      </c>
      <c r="G67" s="62"/>
      <c r="H67" s="62"/>
      <c r="I67" s="62"/>
      <c r="J67" s="62"/>
      <c r="K67" s="62"/>
      <c r="L67" s="62"/>
      <c r="M67" s="62"/>
      <c r="N67" s="62"/>
      <c r="O67" s="62"/>
      <c r="P67" s="62"/>
      <c r="Q67" s="62"/>
    </row>
    <row r="68" spans="1:17" ht="30.75" thickBot="1">
      <c r="A68" s="58">
        <v>59</v>
      </c>
      <c r="B68" s="59" t="s">
        <v>1705</v>
      </c>
      <c r="C68" s="202" t="s">
        <v>2937</v>
      </c>
      <c r="D68" s="59"/>
      <c r="E68" s="61" t="s">
        <v>59</v>
      </c>
      <c r="F68" s="62">
        <v>1</v>
      </c>
      <c r="G68" s="62"/>
      <c r="H68" s="62"/>
      <c r="I68" s="62"/>
      <c r="J68" s="62"/>
      <c r="K68" s="62"/>
      <c r="L68" s="62"/>
      <c r="M68" s="62"/>
      <c r="N68" s="62"/>
      <c r="O68" s="62"/>
      <c r="P68" s="62"/>
      <c r="Q68" s="62"/>
    </row>
    <row r="69" spans="1:17" ht="30.75" thickBot="1">
      <c r="A69" s="58">
        <v>60</v>
      </c>
      <c r="B69" s="59" t="s">
        <v>1705</v>
      </c>
      <c r="C69" s="202" t="s">
        <v>2938</v>
      </c>
      <c r="D69" s="59"/>
      <c r="E69" s="61" t="s">
        <v>59</v>
      </c>
      <c r="F69" s="62">
        <v>1</v>
      </c>
      <c r="G69" s="62"/>
      <c r="H69" s="62"/>
      <c r="I69" s="62"/>
      <c r="J69" s="62"/>
      <c r="K69" s="62"/>
      <c r="L69" s="62"/>
      <c r="M69" s="62"/>
      <c r="N69" s="62"/>
      <c r="O69" s="62"/>
      <c r="P69" s="62"/>
      <c r="Q69" s="62"/>
    </row>
    <row r="70" spans="1:17" ht="30.75" thickBot="1">
      <c r="A70" s="58">
        <v>61</v>
      </c>
      <c r="B70" s="59" t="s">
        <v>1705</v>
      </c>
      <c r="C70" s="202" t="s">
        <v>2939</v>
      </c>
      <c r="D70" s="59"/>
      <c r="E70" s="61" t="s">
        <v>59</v>
      </c>
      <c r="F70" s="62">
        <v>1</v>
      </c>
      <c r="G70" s="62"/>
      <c r="H70" s="62"/>
      <c r="I70" s="62"/>
      <c r="J70" s="62"/>
      <c r="K70" s="62"/>
      <c r="L70" s="62"/>
      <c r="M70" s="62"/>
      <c r="N70" s="62"/>
      <c r="O70" s="62"/>
      <c r="P70" s="62"/>
      <c r="Q70" s="62"/>
    </row>
    <row r="71" spans="1:17" ht="30.75" thickBot="1">
      <c r="A71" s="58">
        <v>62</v>
      </c>
      <c r="B71" s="59" t="s">
        <v>1705</v>
      </c>
      <c r="C71" s="202" t="s">
        <v>2940</v>
      </c>
      <c r="D71" s="59"/>
      <c r="E71" s="61" t="s">
        <v>59</v>
      </c>
      <c r="F71" s="62">
        <v>1</v>
      </c>
      <c r="G71" s="62"/>
      <c r="H71" s="62"/>
      <c r="I71" s="62"/>
      <c r="J71" s="62"/>
      <c r="K71" s="62"/>
      <c r="L71" s="62"/>
      <c r="M71" s="62"/>
      <c r="N71" s="62"/>
      <c r="O71" s="62"/>
      <c r="P71" s="62"/>
      <c r="Q71" s="62"/>
    </row>
    <row r="72" spans="1:17" ht="30.75" thickBot="1">
      <c r="A72" s="58">
        <v>63</v>
      </c>
      <c r="B72" s="59" t="s">
        <v>1705</v>
      </c>
      <c r="C72" s="202" t="s">
        <v>2941</v>
      </c>
      <c r="D72" s="59"/>
      <c r="E72" s="61" t="s">
        <v>59</v>
      </c>
      <c r="F72" s="62">
        <v>1</v>
      </c>
      <c r="G72" s="62"/>
      <c r="H72" s="62"/>
      <c r="I72" s="62"/>
      <c r="J72" s="62"/>
      <c r="K72" s="62"/>
      <c r="L72" s="62"/>
      <c r="M72" s="62"/>
      <c r="N72" s="62"/>
      <c r="O72" s="62"/>
      <c r="P72" s="62"/>
      <c r="Q72" s="62"/>
    </row>
    <row r="73" spans="1:17" ht="30.75" thickBot="1">
      <c r="A73" s="58">
        <v>64</v>
      </c>
      <c r="B73" s="59" t="s">
        <v>1705</v>
      </c>
      <c r="C73" s="202" t="s">
        <v>2942</v>
      </c>
      <c r="D73" s="59"/>
      <c r="E73" s="61" t="s">
        <v>59</v>
      </c>
      <c r="F73" s="62">
        <v>1</v>
      </c>
      <c r="G73" s="62"/>
      <c r="H73" s="62"/>
      <c r="I73" s="62"/>
      <c r="J73" s="62"/>
      <c r="K73" s="62"/>
      <c r="L73" s="62"/>
      <c r="M73" s="62"/>
      <c r="N73" s="62"/>
      <c r="O73" s="62"/>
      <c r="P73" s="62"/>
      <c r="Q73" s="62"/>
    </row>
    <row r="74" spans="1:17" ht="30.75" thickBot="1">
      <c r="A74" s="58">
        <v>65</v>
      </c>
      <c r="B74" s="59" t="s">
        <v>1705</v>
      </c>
      <c r="C74" s="202" t="s">
        <v>2943</v>
      </c>
      <c r="D74" s="59"/>
      <c r="E74" s="61" t="s">
        <v>59</v>
      </c>
      <c r="F74" s="62">
        <v>1</v>
      </c>
      <c r="G74" s="62"/>
      <c r="H74" s="62"/>
      <c r="I74" s="62"/>
      <c r="J74" s="62"/>
      <c r="K74" s="62"/>
      <c r="L74" s="62"/>
      <c r="M74" s="62"/>
      <c r="N74" s="62"/>
      <c r="O74" s="62"/>
      <c r="P74" s="62"/>
      <c r="Q74" s="62"/>
    </row>
    <row r="75" spans="1:17" ht="30.75" thickBot="1">
      <c r="A75" s="58">
        <v>66</v>
      </c>
      <c r="B75" s="59" t="s">
        <v>1705</v>
      </c>
      <c r="C75" s="202" t="s">
        <v>2944</v>
      </c>
      <c r="D75" s="59"/>
      <c r="E75" s="61" t="s">
        <v>59</v>
      </c>
      <c r="F75" s="62">
        <v>1</v>
      </c>
      <c r="G75" s="62"/>
      <c r="H75" s="62"/>
      <c r="I75" s="62"/>
      <c r="J75" s="62"/>
      <c r="K75" s="62"/>
      <c r="L75" s="62"/>
      <c r="M75" s="62"/>
      <c r="N75" s="62"/>
      <c r="O75" s="62"/>
      <c r="P75" s="62"/>
      <c r="Q75" s="62"/>
    </row>
    <row r="76" spans="1:17" ht="30.75" thickBot="1">
      <c r="A76" s="58">
        <v>67</v>
      </c>
      <c r="B76" s="59" t="s">
        <v>1705</v>
      </c>
      <c r="C76" s="202" t="s">
        <v>2945</v>
      </c>
      <c r="D76" s="59"/>
      <c r="E76" s="61" t="s">
        <v>59</v>
      </c>
      <c r="F76" s="62">
        <v>1</v>
      </c>
      <c r="G76" s="62"/>
      <c r="H76" s="62"/>
      <c r="I76" s="62"/>
      <c r="J76" s="62"/>
      <c r="K76" s="62"/>
      <c r="L76" s="62"/>
      <c r="M76" s="62"/>
      <c r="N76" s="62"/>
      <c r="O76" s="62"/>
      <c r="P76" s="62"/>
      <c r="Q76" s="62"/>
    </row>
    <row r="77" spans="1:17" ht="30.75" thickBot="1">
      <c r="A77" s="58">
        <v>68</v>
      </c>
      <c r="B77" s="59" t="s">
        <v>1705</v>
      </c>
      <c r="C77" s="202" t="s">
        <v>2946</v>
      </c>
      <c r="D77" s="59"/>
      <c r="E77" s="61" t="s">
        <v>59</v>
      </c>
      <c r="F77" s="62">
        <v>1</v>
      </c>
      <c r="G77" s="62"/>
      <c r="H77" s="62"/>
      <c r="I77" s="62"/>
      <c r="J77" s="62"/>
      <c r="K77" s="62"/>
      <c r="L77" s="62"/>
      <c r="M77" s="62"/>
      <c r="N77" s="62"/>
      <c r="O77" s="62"/>
      <c r="P77" s="62"/>
      <c r="Q77" s="62"/>
    </row>
    <row r="78" spans="1:17" ht="30.75" thickBot="1">
      <c r="A78" s="58">
        <v>69</v>
      </c>
      <c r="B78" s="59" t="s">
        <v>1705</v>
      </c>
      <c r="C78" s="202" t="s">
        <v>2947</v>
      </c>
      <c r="D78" s="59"/>
      <c r="E78" s="61" t="s">
        <v>59</v>
      </c>
      <c r="F78" s="62">
        <v>1</v>
      </c>
      <c r="G78" s="62"/>
      <c r="H78" s="62"/>
      <c r="I78" s="62"/>
      <c r="J78" s="62"/>
      <c r="K78" s="62"/>
      <c r="L78" s="62"/>
      <c r="M78" s="62"/>
      <c r="N78" s="62"/>
      <c r="O78" s="62"/>
      <c r="P78" s="62"/>
      <c r="Q78" s="62"/>
    </row>
    <row r="79" spans="1:17" ht="30.75" thickBot="1">
      <c r="A79" s="58">
        <v>70</v>
      </c>
      <c r="B79" s="59" t="s">
        <v>1705</v>
      </c>
      <c r="C79" s="202" t="s">
        <v>2948</v>
      </c>
      <c r="D79" s="59"/>
      <c r="E79" s="61" t="s">
        <v>59</v>
      </c>
      <c r="F79" s="62">
        <v>1</v>
      </c>
      <c r="G79" s="62"/>
      <c r="H79" s="62"/>
      <c r="I79" s="62"/>
      <c r="J79" s="62"/>
      <c r="K79" s="62"/>
      <c r="L79" s="62"/>
      <c r="M79" s="62"/>
      <c r="N79" s="62"/>
      <c r="O79" s="62"/>
      <c r="P79" s="62"/>
      <c r="Q79" s="62"/>
    </row>
    <row r="80" spans="1:17" ht="30.75" thickBot="1">
      <c r="A80" s="58">
        <v>71</v>
      </c>
      <c r="B80" s="59" t="s">
        <v>1705</v>
      </c>
      <c r="C80" s="202" t="s">
        <v>2949</v>
      </c>
      <c r="D80" s="59"/>
      <c r="E80" s="61" t="s">
        <v>59</v>
      </c>
      <c r="F80" s="62">
        <v>1</v>
      </c>
      <c r="G80" s="62"/>
      <c r="H80" s="62"/>
      <c r="I80" s="62"/>
      <c r="J80" s="62"/>
      <c r="K80" s="62"/>
      <c r="L80" s="62"/>
      <c r="M80" s="62"/>
      <c r="N80" s="62"/>
      <c r="O80" s="62"/>
      <c r="P80" s="62"/>
      <c r="Q80" s="62"/>
    </row>
    <row r="81" spans="1:17" ht="30.75" thickBot="1">
      <c r="A81" s="58">
        <v>72</v>
      </c>
      <c r="B81" s="59" t="s">
        <v>1705</v>
      </c>
      <c r="C81" s="202" t="s">
        <v>2950</v>
      </c>
      <c r="D81" s="59"/>
      <c r="E81" s="61" t="s">
        <v>59</v>
      </c>
      <c r="F81" s="62">
        <v>1</v>
      </c>
      <c r="G81" s="62"/>
      <c r="H81" s="62"/>
      <c r="I81" s="62"/>
      <c r="J81" s="62"/>
      <c r="K81" s="62"/>
      <c r="L81" s="62"/>
      <c r="M81" s="62"/>
      <c r="N81" s="62"/>
      <c r="O81" s="62"/>
      <c r="P81" s="62"/>
      <c r="Q81" s="62"/>
    </row>
    <row r="82" spans="1:17" ht="30.75" thickBot="1">
      <c r="A82" s="58">
        <v>73</v>
      </c>
      <c r="B82" s="59" t="s">
        <v>1705</v>
      </c>
      <c r="C82" s="202" t="s">
        <v>2951</v>
      </c>
      <c r="D82" s="59"/>
      <c r="E82" s="61" t="s">
        <v>59</v>
      </c>
      <c r="F82" s="62">
        <v>1</v>
      </c>
      <c r="G82" s="62"/>
      <c r="H82" s="62"/>
      <c r="I82" s="62"/>
      <c r="J82" s="62"/>
      <c r="K82" s="62"/>
      <c r="L82" s="62"/>
      <c r="M82" s="62"/>
      <c r="N82" s="62"/>
      <c r="O82" s="62"/>
      <c r="P82" s="62"/>
      <c r="Q82" s="62"/>
    </row>
    <row r="83" spans="1:17" ht="30.75" thickBot="1">
      <c r="A83" s="58">
        <v>74</v>
      </c>
      <c r="B83" s="59" t="s">
        <v>1705</v>
      </c>
      <c r="C83" s="202" t="s">
        <v>2952</v>
      </c>
      <c r="D83" s="59"/>
      <c r="E83" s="61" t="s">
        <v>59</v>
      </c>
      <c r="F83" s="62">
        <v>1</v>
      </c>
      <c r="G83" s="62"/>
      <c r="H83" s="62"/>
      <c r="I83" s="62"/>
      <c r="J83" s="62"/>
      <c r="K83" s="62"/>
      <c r="L83" s="62"/>
      <c r="M83" s="62"/>
      <c r="N83" s="62"/>
      <c r="O83" s="62"/>
      <c r="P83" s="62"/>
      <c r="Q83" s="62"/>
    </row>
    <row r="84" spans="1:17" ht="30.75" thickBot="1">
      <c r="A84" s="58">
        <v>75</v>
      </c>
      <c r="B84" s="59" t="s">
        <v>1705</v>
      </c>
      <c r="C84" s="202" t="s">
        <v>2953</v>
      </c>
      <c r="D84" s="59"/>
      <c r="E84" s="61" t="s">
        <v>59</v>
      </c>
      <c r="F84" s="62">
        <v>1</v>
      </c>
      <c r="G84" s="62"/>
      <c r="H84" s="62"/>
      <c r="I84" s="62"/>
      <c r="J84" s="62"/>
      <c r="K84" s="62"/>
      <c r="L84" s="62"/>
      <c r="M84" s="62"/>
      <c r="N84" s="62"/>
      <c r="O84" s="62"/>
      <c r="P84" s="62"/>
      <c r="Q84" s="62"/>
    </row>
    <row r="85" spans="1:17" ht="30.75" thickBot="1">
      <c r="A85" s="58">
        <v>76</v>
      </c>
      <c r="B85" s="59" t="s">
        <v>1705</v>
      </c>
      <c r="C85" s="202" t="s">
        <v>2954</v>
      </c>
      <c r="D85" s="59"/>
      <c r="E85" s="61" t="s">
        <v>59</v>
      </c>
      <c r="F85" s="62">
        <v>1</v>
      </c>
      <c r="G85" s="62"/>
      <c r="H85" s="62"/>
      <c r="I85" s="62"/>
      <c r="J85" s="62"/>
      <c r="K85" s="62"/>
      <c r="L85" s="62"/>
      <c r="M85" s="62"/>
      <c r="N85" s="62"/>
      <c r="O85" s="62"/>
      <c r="P85" s="62"/>
      <c r="Q85" s="62"/>
    </row>
    <row r="86" spans="1:17" ht="30.75" thickBot="1">
      <c r="A86" s="58">
        <v>77</v>
      </c>
      <c r="B86" s="59" t="s">
        <v>1705</v>
      </c>
      <c r="C86" s="202" t="s">
        <v>2955</v>
      </c>
      <c r="D86" s="59"/>
      <c r="E86" s="61" t="s">
        <v>59</v>
      </c>
      <c r="F86" s="62">
        <v>1</v>
      </c>
      <c r="G86" s="62"/>
      <c r="H86" s="62"/>
      <c r="I86" s="62"/>
      <c r="J86" s="62"/>
      <c r="K86" s="62"/>
      <c r="L86" s="62"/>
      <c r="M86" s="62"/>
      <c r="N86" s="62"/>
      <c r="O86" s="62"/>
      <c r="P86" s="62"/>
      <c r="Q86" s="62"/>
    </row>
    <row r="87" spans="1:17" ht="30.75" thickBot="1">
      <c r="A87" s="58">
        <v>78</v>
      </c>
      <c r="B87" s="59" t="s">
        <v>1705</v>
      </c>
      <c r="C87" s="202" t="s">
        <v>2956</v>
      </c>
      <c r="D87" s="59"/>
      <c r="E87" s="61" t="s">
        <v>59</v>
      </c>
      <c r="F87" s="62">
        <v>1</v>
      </c>
      <c r="G87" s="62"/>
      <c r="H87" s="62"/>
      <c r="I87" s="62"/>
      <c r="J87" s="62"/>
      <c r="K87" s="62"/>
      <c r="L87" s="62"/>
      <c r="M87" s="62"/>
      <c r="N87" s="62"/>
      <c r="O87" s="62"/>
      <c r="P87" s="62"/>
      <c r="Q87" s="62"/>
    </row>
    <row r="88" spans="1:17" ht="30.75" thickBot="1">
      <c r="A88" s="58">
        <v>79</v>
      </c>
      <c r="B88" s="59" t="s">
        <v>1705</v>
      </c>
      <c r="C88" s="202" t="s">
        <v>2957</v>
      </c>
      <c r="D88" s="59"/>
      <c r="E88" s="61" t="s">
        <v>59</v>
      </c>
      <c r="F88" s="62">
        <v>1</v>
      </c>
      <c r="G88" s="62"/>
      <c r="H88" s="62"/>
      <c r="I88" s="62"/>
      <c r="J88" s="62"/>
      <c r="K88" s="62"/>
      <c r="L88" s="62"/>
      <c r="M88" s="62"/>
      <c r="N88" s="62"/>
      <c r="O88" s="62"/>
      <c r="P88" s="62"/>
      <c r="Q88" s="62"/>
    </row>
    <row r="89" spans="1:17" ht="30.75" thickBot="1">
      <c r="A89" s="58">
        <v>80</v>
      </c>
      <c r="B89" s="59" t="s">
        <v>1705</v>
      </c>
      <c r="C89" s="202" t="s">
        <v>2958</v>
      </c>
      <c r="D89" s="59"/>
      <c r="E89" s="61" t="s">
        <v>59</v>
      </c>
      <c r="F89" s="62">
        <v>1</v>
      </c>
      <c r="G89" s="62"/>
      <c r="H89" s="62"/>
      <c r="I89" s="62"/>
      <c r="J89" s="62"/>
      <c r="K89" s="62"/>
      <c r="L89" s="62"/>
      <c r="M89" s="62"/>
      <c r="N89" s="62"/>
      <c r="O89" s="62"/>
      <c r="P89" s="62"/>
      <c r="Q89" s="62"/>
    </row>
    <row r="90" spans="1:17" ht="30.75" thickBot="1">
      <c r="A90" s="58">
        <v>81</v>
      </c>
      <c r="B90" s="59" t="s">
        <v>1705</v>
      </c>
      <c r="C90" s="202" t="s">
        <v>2959</v>
      </c>
      <c r="D90" s="59"/>
      <c r="E90" s="61" t="s">
        <v>59</v>
      </c>
      <c r="F90" s="62">
        <v>1</v>
      </c>
      <c r="G90" s="62"/>
      <c r="H90" s="62"/>
      <c r="I90" s="62"/>
      <c r="J90" s="62"/>
      <c r="K90" s="62"/>
      <c r="L90" s="62"/>
      <c r="M90" s="62"/>
      <c r="N90" s="62"/>
      <c r="O90" s="62"/>
      <c r="P90" s="62"/>
      <c r="Q90" s="62"/>
    </row>
    <row r="91" spans="1:17" ht="30.75" thickBot="1">
      <c r="A91" s="58">
        <v>82</v>
      </c>
      <c r="B91" s="59" t="s">
        <v>1705</v>
      </c>
      <c r="C91" s="202" t="s">
        <v>2960</v>
      </c>
      <c r="D91" s="59"/>
      <c r="E91" s="61" t="s">
        <v>59</v>
      </c>
      <c r="F91" s="62">
        <v>1</v>
      </c>
      <c r="G91" s="62"/>
      <c r="H91" s="62"/>
      <c r="I91" s="62"/>
      <c r="J91" s="62"/>
      <c r="K91" s="62"/>
      <c r="L91" s="62"/>
      <c r="M91" s="62"/>
      <c r="N91" s="62"/>
      <c r="O91" s="62"/>
      <c r="P91" s="62"/>
      <c r="Q91" s="62"/>
    </row>
    <row r="92" spans="1:17" ht="30.75" thickBot="1">
      <c r="A92" s="58">
        <v>83</v>
      </c>
      <c r="B92" s="59" t="s">
        <v>1705</v>
      </c>
      <c r="C92" s="202" t="s">
        <v>2961</v>
      </c>
      <c r="D92" s="59"/>
      <c r="E92" s="61" t="s">
        <v>59</v>
      </c>
      <c r="F92" s="62">
        <v>1</v>
      </c>
      <c r="G92" s="62"/>
      <c r="H92" s="62"/>
      <c r="I92" s="62"/>
      <c r="J92" s="62"/>
      <c r="K92" s="62"/>
      <c r="L92" s="62"/>
      <c r="M92" s="62"/>
      <c r="N92" s="62"/>
      <c r="O92" s="62"/>
      <c r="P92" s="62"/>
      <c r="Q92" s="62"/>
    </row>
    <row r="93" spans="1:17" ht="30.75" thickBot="1">
      <c r="A93" s="58">
        <v>84</v>
      </c>
      <c r="B93" s="59" t="s">
        <v>1705</v>
      </c>
      <c r="C93" s="202" t="s">
        <v>2962</v>
      </c>
      <c r="D93" s="59"/>
      <c r="E93" s="61" t="s">
        <v>59</v>
      </c>
      <c r="F93" s="62">
        <v>1</v>
      </c>
      <c r="G93" s="62"/>
      <c r="H93" s="62"/>
      <c r="I93" s="62"/>
      <c r="J93" s="62"/>
      <c r="K93" s="62"/>
      <c r="L93" s="62"/>
      <c r="M93" s="62"/>
      <c r="N93" s="62"/>
      <c r="O93" s="62"/>
      <c r="P93" s="62"/>
      <c r="Q93" s="62"/>
    </row>
    <row r="94" spans="1:17" ht="30.75" thickBot="1">
      <c r="A94" s="58">
        <v>85</v>
      </c>
      <c r="B94" s="59" t="s">
        <v>1705</v>
      </c>
      <c r="C94" s="202" t="s">
        <v>2963</v>
      </c>
      <c r="D94" s="59"/>
      <c r="E94" s="61" t="s">
        <v>59</v>
      </c>
      <c r="F94" s="62">
        <v>1</v>
      </c>
      <c r="G94" s="62"/>
      <c r="H94" s="62"/>
      <c r="I94" s="62"/>
      <c r="J94" s="62"/>
      <c r="K94" s="62"/>
      <c r="L94" s="62"/>
      <c r="M94" s="62"/>
      <c r="N94" s="62"/>
      <c r="O94" s="62"/>
      <c r="P94" s="62"/>
      <c r="Q94" s="62"/>
    </row>
    <row r="95" spans="1:17" ht="30.75" thickBot="1">
      <c r="A95" s="58">
        <v>86</v>
      </c>
      <c r="B95" s="59" t="s">
        <v>1705</v>
      </c>
      <c r="C95" s="202" t="s">
        <v>2964</v>
      </c>
      <c r="D95" s="59"/>
      <c r="E95" s="61" t="s">
        <v>59</v>
      </c>
      <c r="F95" s="62">
        <v>1</v>
      </c>
      <c r="G95" s="62"/>
      <c r="H95" s="62"/>
      <c r="I95" s="62"/>
      <c r="J95" s="62"/>
      <c r="K95" s="62"/>
      <c r="L95" s="62"/>
      <c r="M95" s="62"/>
      <c r="N95" s="62"/>
      <c r="O95" s="62"/>
      <c r="P95" s="62"/>
      <c r="Q95" s="62"/>
    </row>
    <row r="96" spans="1:17" ht="30.75" thickBot="1">
      <c r="A96" s="58">
        <v>87</v>
      </c>
      <c r="B96" s="59" t="s">
        <v>1705</v>
      </c>
      <c r="C96" s="202" t="s">
        <v>2965</v>
      </c>
      <c r="D96" s="59"/>
      <c r="E96" s="61" t="s">
        <v>59</v>
      </c>
      <c r="F96" s="62">
        <v>1</v>
      </c>
      <c r="G96" s="62"/>
      <c r="H96" s="62"/>
      <c r="I96" s="62"/>
      <c r="J96" s="62"/>
      <c r="K96" s="62"/>
      <c r="L96" s="62"/>
      <c r="M96" s="62"/>
      <c r="N96" s="62"/>
      <c r="O96" s="62"/>
      <c r="P96" s="62"/>
      <c r="Q96" s="62"/>
    </row>
    <row r="97" spans="1:17" ht="30.75" thickBot="1">
      <c r="A97" s="58">
        <v>88</v>
      </c>
      <c r="B97" s="59" t="s">
        <v>1705</v>
      </c>
      <c r="C97" s="202" t="s">
        <v>2966</v>
      </c>
      <c r="D97" s="59"/>
      <c r="E97" s="61" t="s">
        <v>59</v>
      </c>
      <c r="F97" s="62">
        <v>1</v>
      </c>
      <c r="G97" s="62"/>
      <c r="H97" s="62"/>
      <c r="I97" s="62"/>
      <c r="J97" s="62"/>
      <c r="K97" s="62"/>
      <c r="L97" s="62"/>
      <c r="M97" s="62"/>
      <c r="N97" s="62"/>
      <c r="O97" s="62"/>
      <c r="P97" s="62"/>
      <c r="Q97" s="62"/>
    </row>
    <row r="98" spans="1:17" ht="30.75" thickBot="1">
      <c r="A98" s="58">
        <v>89</v>
      </c>
      <c r="B98" s="59" t="s">
        <v>1705</v>
      </c>
      <c r="C98" s="202" t="s">
        <v>2967</v>
      </c>
      <c r="D98" s="59"/>
      <c r="E98" s="61" t="s">
        <v>59</v>
      </c>
      <c r="F98" s="62">
        <v>1</v>
      </c>
      <c r="G98" s="62"/>
      <c r="H98" s="62"/>
      <c r="I98" s="62"/>
      <c r="J98" s="62"/>
      <c r="K98" s="62"/>
      <c r="L98" s="62"/>
      <c r="M98" s="62"/>
      <c r="N98" s="62"/>
      <c r="O98" s="62"/>
      <c r="P98" s="62"/>
      <c r="Q98" s="62"/>
    </row>
    <row r="99" spans="1:17" ht="30.75" thickBot="1">
      <c r="A99" s="58">
        <v>90</v>
      </c>
      <c r="B99" s="59" t="s">
        <v>1705</v>
      </c>
      <c r="C99" s="202" t="s">
        <v>2968</v>
      </c>
      <c r="D99" s="59"/>
      <c r="E99" s="61" t="s">
        <v>59</v>
      </c>
      <c r="F99" s="62">
        <v>1</v>
      </c>
      <c r="G99" s="62"/>
      <c r="H99" s="62"/>
      <c r="I99" s="62"/>
      <c r="J99" s="62"/>
      <c r="K99" s="62"/>
      <c r="L99" s="62"/>
      <c r="M99" s="62"/>
      <c r="N99" s="62"/>
      <c r="O99" s="62"/>
      <c r="P99" s="62"/>
      <c r="Q99" s="62"/>
    </row>
    <row r="100" spans="1:17" ht="30.75" thickBot="1">
      <c r="A100" s="58">
        <v>91</v>
      </c>
      <c r="B100" s="59" t="s">
        <v>1705</v>
      </c>
      <c r="C100" s="202" t="s">
        <v>2969</v>
      </c>
      <c r="D100" s="59"/>
      <c r="E100" s="61" t="s">
        <v>59</v>
      </c>
      <c r="F100" s="62">
        <v>1</v>
      </c>
      <c r="G100" s="62"/>
      <c r="H100" s="62"/>
      <c r="I100" s="62"/>
      <c r="J100" s="62"/>
      <c r="K100" s="62"/>
      <c r="L100" s="62"/>
      <c r="M100" s="62"/>
      <c r="N100" s="62"/>
      <c r="O100" s="62"/>
      <c r="P100" s="62"/>
      <c r="Q100" s="62"/>
    </row>
    <row r="101" spans="1:17" ht="30.75" thickBot="1">
      <c r="A101" s="58">
        <v>92</v>
      </c>
      <c r="B101" s="59" t="s">
        <v>1705</v>
      </c>
      <c r="C101" s="202" t="s">
        <v>2970</v>
      </c>
      <c r="D101" s="59"/>
      <c r="E101" s="61" t="s">
        <v>59</v>
      </c>
      <c r="F101" s="62">
        <v>1</v>
      </c>
      <c r="G101" s="62"/>
      <c r="H101" s="62"/>
      <c r="I101" s="62"/>
      <c r="J101" s="62"/>
      <c r="K101" s="62"/>
      <c r="L101" s="62"/>
      <c r="M101" s="62"/>
      <c r="N101" s="62"/>
      <c r="O101" s="62"/>
      <c r="P101" s="62"/>
      <c r="Q101" s="62"/>
    </row>
    <row r="102" spans="1:17" ht="30.75" thickBot="1">
      <c r="A102" s="58">
        <v>93</v>
      </c>
      <c r="B102" s="59" t="s">
        <v>1705</v>
      </c>
      <c r="C102" s="202" t="s">
        <v>2971</v>
      </c>
      <c r="D102" s="59"/>
      <c r="E102" s="61" t="s">
        <v>59</v>
      </c>
      <c r="F102" s="62">
        <v>1</v>
      </c>
      <c r="G102" s="62"/>
      <c r="H102" s="62"/>
      <c r="I102" s="62"/>
      <c r="J102" s="62"/>
      <c r="K102" s="62"/>
      <c r="L102" s="62"/>
      <c r="M102" s="62"/>
      <c r="N102" s="62"/>
      <c r="O102" s="62"/>
      <c r="P102" s="62"/>
      <c r="Q102" s="62"/>
    </row>
    <row r="103" spans="1:17" ht="30.75" thickBot="1">
      <c r="A103" s="58">
        <v>94</v>
      </c>
      <c r="B103" s="59" t="s">
        <v>1705</v>
      </c>
      <c r="C103" s="202" t="s">
        <v>2972</v>
      </c>
      <c r="D103" s="59"/>
      <c r="E103" s="61" t="s">
        <v>59</v>
      </c>
      <c r="F103" s="62">
        <v>1</v>
      </c>
      <c r="G103" s="62"/>
      <c r="H103" s="62"/>
      <c r="I103" s="62"/>
      <c r="J103" s="62"/>
      <c r="K103" s="62"/>
      <c r="L103" s="62"/>
      <c r="M103" s="62"/>
      <c r="N103" s="62"/>
      <c r="O103" s="62"/>
      <c r="P103" s="62"/>
      <c r="Q103" s="62"/>
    </row>
    <row r="104" spans="1:17" ht="30.75" thickBot="1">
      <c r="A104" s="58">
        <v>95</v>
      </c>
      <c r="B104" s="59" t="s">
        <v>1705</v>
      </c>
      <c r="C104" s="202" t="s">
        <v>2973</v>
      </c>
      <c r="D104" s="59"/>
      <c r="E104" s="61" t="s">
        <v>59</v>
      </c>
      <c r="F104" s="62">
        <v>1</v>
      </c>
      <c r="G104" s="62"/>
      <c r="H104" s="62"/>
      <c r="I104" s="62"/>
      <c r="J104" s="62"/>
      <c r="K104" s="62"/>
      <c r="L104" s="62"/>
      <c r="M104" s="62"/>
      <c r="N104" s="62"/>
      <c r="O104" s="62"/>
      <c r="P104" s="62"/>
      <c r="Q104" s="62"/>
    </row>
    <row r="105" spans="1:17" ht="30.75" thickBot="1">
      <c r="A105" s="58">
        <v>96</v>
      </c>
      <c r="B105" s="59" t="s">
        <v>1705</v>
      </c>
      <c r="C105" s="202" t="s">
        <v>2974</v>
      </c>
      <c r="D105" s="59"/>
      <c r="E105" s="61" t="s">
        <v>59</v>
      </c>
      <c r="F105" s="62">
        <v>1</v>
      </c>
      <c r="G105" s="62"/>
      <c r="H105" s="62"/>
      <c r="I105" s="62"/>
      <c r="J105" s="62"/>
      <c r="K105" s="62"/>
      <c r="L105" s="62"/>
      <c r="M105" s="62"/>
      <c r="N105" s="62"/>
      <c r="O105" s="62"/>
      <c r="P105" s="62"/>
      <c r="Q105" s="62"/>
    </row>
    <row r="106" spans="1:17" ht="30.75" thickBot="1">
      <c r="A106" s="58">
        <v>97</v>
      </c>
      <c r="B106" s="59" t="s">
        <v>1705</v>
      </c>
      <c r="C106" s="202" t="s">
        <v>2975</v>
      </c>
      <c r="D106" s="59"/>
      <c r="E106" s="61" t="s">
        <v>59</v>
      </c>
      <c r="F106" s="62">
        <v>1</v>
      </c>
      <c r="G106" s="62"/>
      <c r="H106" s="62"/>
      <c r="I106" s="62"/>
      <c r="J106" s="62"/>
      <c r="K106" s="62"/>
      <c r="L106" s="62"/>
      <c r="M106" s="62"/>
      <c r="N106" s="62"/>
      <c r="O106" s="62"/>
      <c r="P106" s="62"/>
      <c r="Q106" s="62"/>
    </row>
    <row r="107" spans="1:17" ht="30.75" thickBot="1">
      <c r="A107" s="58">
        <v>98</v>
      </c>
      <c r="B107" s="59" t="s">
        <v>1705</v>
      </c>
      <c r="C107" s="202" t="s">
        <v>2976</v>
      </c>
      <c r="D107" s="59"/>
      <c r="E107" s="61" t="s">
        <v>59</v>
      </c>
      <c r="F107" s="62">
        <v>1</v>
      </c>
      <c r="G107" s="62"/>
      <c r="H107" s="62"/>
      <c r="I107" s="62"/>
      <c r="J107" s="62"/>
      <c r="K107" s="62"/>
      <c r="L107" s="62"/>
      <c r="M107" s="62"/>
      <c r="N107" s="62"/>
      <c r="O107" s="62"/>
      <c r="P107" s="62"/>
      <c r="Q107" s="62"/>
    </row>
    <row r="108" spans="1:17" ht="30.75" thickBot="1">
      <c r="A108" s="58">
        <v>99</v>
      </c>
      <c r="B108" s="59" t="s">
        <v>1705</v>
      </c>
      <c r="C108" s="202" t="s">
        <v>2977</v>
      </c>
      <c r="D108" s="59"/>
      <c r="E108" s="61" t="s">
        <v>59</v>
      </c>
      <c r="F108" s="62">
        <v>1</v>
      </c>
      <c r="G108" s="62"/>
      <c r="H108" s="62"/>
      <c r="I108" s="62"/>
      <c r="J108" s="62"/>
      <c r="K108" s="62"/>
      <c r="L108" s="62"/>
      <c r="M108" s="62"/>
      <c r="N108" s="62"/>
      <c r="O108" s="62"/>
      <c r="P108" s="62"/>
      <c r="Q108" s="62"/>
    </row>
    <row r="109" spans="1:17" ht="30.75" thickBot="1">
      <c r="A109" s="58">
        <v>100</v>
      </c>
      <c r="B109" s="59" t="s">
        <v>1705</v>
      </c>
      <c r="C109" s="202" t="s">
        <v>2978</v>
      </c>
      <c r="D109" s="59"/>
      <c r="E109" s="61" t="s">
        <v>59</v>
      </c>
      <c r="F109" s="62">
        <v>1</v>
      </c>
      <c r="G109" s="62"/>
      <c r="H109" s="62"/>
      <c r="I109" s="62"/>
      <c r="J109" s="62"/>
      <c r="K109" s="62"/>
      <c r="L109" s="62"/>
      <c r="M109" s="62"/>
      <c r="N109" s="62"/>
      <c r="O109" s="62"/>
      <c r="P109" s="62"/>
      <c r="Q109" s="62"/>
    </row>
    <row r="110" spans="1:17" ht="30.75" thickBot="1">
      <c r="A110" s="58">
        <v>101</v>
      </c>
      <c r="B110" s="59" t="s">
        <v>1705</v>
      </c>
      <c r="C110" s="202" t="s">
        <v>2979</v>
      </c>
      <c r="D110" s="59"/>
      <c r="E110" s="61" t="s">
        <v>59</v>
      </c>
      <c r="F110" s="62">
        <v>1</v>
      </c>
      <c r="G110" s="62"/>
      <c r="H110" s="62"/>
      <c r="I110" s="62"/>
      <c r="J110" s="62"/>
      <c r="K110" s="62"/>
      <c r="L110" s="62"/>
      <c r="M110" s="62"/>
      <c r="N110" s="62"/>
      <c r="O110" s="62"/>
      <c r="P110" s="62"/>
      <c r="Q110" s="62"/>
    </row>
    <row r="111" spans="1:17" ht="30.75" thickBot="1">
      <c r="A111" s="58">
        <v>102</v>
      </c>
      <c r="B111" s="59" t="s">
        <v>1705</v>
      </c>
      <c r="C111" s="202" t="s">
        <v>2980</v>
      </c>
      <c r="D111" s="59"/>
      <c r="E111" s="61" t="s">
        <v>59</v>
      </c>
      <c r="F111" s="62">
        <v>1</v>
      </c>
      <c r="G111" s="62"/>
      <c r="H111" s="62"/>
      <c r="I111" s="62"/>
      <c r="J111" s="62"/>
      <c r="K111" s="62"/>
      <c r="L111" s="62"/>
      <c r="M111" s="62"/>
      <c r="N111" s="62"/>
      <c r="O111" s="62"/>
      <c r="P111" s="62"/>
      <c r="Q111" s="62"/>
    </row>
    <row r="112" spans="1:17" ht="30.75" thickBot="1">
      <c r="A112" s="58">
        <v>103</v>
      </c>
      <c r="B112" s="59" t="s">
        <v>1705</v>
      </c>
      <c r="C112" s="202" t="s">
        <v>2981</v>
      </c>
      <c r="D112" s="59"/>
      <c r="E112" s="61" t="s">
        <v>59</v>
      </c>
      <c r="F112" s="62">
        <v>1</v>
      </c>
      <c r="G112" s="62"/>
      <c r="H112" s="62"/>
      <c r="I112" s="62"/>
      <c r="J112" s="62"/>
      <c r="K112" s="62"/>
      <c r="L112" s="62"/>
      <c r="M112" s="62"/>
      <c r="N112" s="62"/>
      <c r="O112" s="62"/>
      <c r="P112" s="62"/>
      <c r="Q112" s="62"/>
    </row>
    <row r="113" spans="1:17" ht="30.75" thickBot="1">
      <c r="A113" s="58">
        <v>104</v>
      </c>
      <c r="B113" s="59" t="s">
        <v>1705</v>
      </c>
      <c r="C113" s="202" t="s">
        <v>2982</v>
      </c>
      <c r="D113" s="59"/>
      <c r="E113" s="61" t="s">
        <v>59</v>
      </c>
      <c r="F113" s="62">
        <v>1</v>
      </c>
      <c r="G113" s="62"/>
      <c r="H113" s="62"/>
      <c r="I113" s="62"/>
      <c r="J113" s="62"/>
      <c r="K113" s="62"/>
      <c r="L113" s="62"/>
      <c r="M113" s="62"/>
      <c r="N113" s="62"/>
      <c r="O113" s="62"/>
      <c r="P113" s="62"/>
      <c r="Q113" s="62"/>
    </row>
    <row r="114" spans="1:17" ht="30.75" thickBot="1">
      <c r="A114" s="58">
        <v>105</v>
      </c>
      <c r="B114" s="59" t="s">
        <v>1705</v>
      </c>
      <c r="C114" s="202" t="s">
        <v>2983</v>
      </c>
      <c r="D114" s="59"/>
      <c r="E114" s="61" t="s">
        <v>59</v>
      </c>
      <c r="F114" s="62">
        <v>1</v>
      </c>
      <c r="G114" s="62"/>
      <c r="H114" s="62"/>
      <c r="I114" s="62"/>
      <c r="J114" s="62"/>
      <c r="K114" s="62"/>
      <c r="L114" s="62"/>
      <c r="M114" s="62"/>
      <c r="N114" s="62"/>
      <c r="O114" s="62"/>
      <c r="P114" s="62"/>
      <c r="Q114" s="62"/>
    </row>
    <row r="115" spans="1:17" ht="30.75" thickBot="1">
      <c r="A115" s="58">
        <v>106</v>
      </c>
      <c r="B115" s="59" t="s">
        <v>1705</v>
      </c>
      <c r="C115" s="202" t="s">
        <v>2984</v>
      </c>
      <c r="D115" s="59"/>
      <c r="E115" s="61" t="s">
        <v>59</v>
      </c>
      <c r="F115" s="62">
        <v>1</v>
      </c>
      <c r="G115" s="62"/>
      <c r="H115" s="62"/>
      <c r="I115" s="62"/>
      <c r="J115" s="62"/>
      <c r="K115" s="62"/>
      <c r="L115" s="62"/>
      <c r="M115" s="62"/>
      <c r="N115" s="62"/>
      <c r="O115" s="62"/>
      <c r="P115" s="62"/>
      <c r="Q115" s="62"/>
    </row>
    <row r="116" spans="1:17" ht="30.75" thickBot="1">
      <c r="A116" s="58">
        <v>107</v>
      </c>
      <c r="B116" s="59" t="s">
        <v>1705</v>
      </c>
      <c r="C116" s="202" t="s">
        <v>2985</v>
      </c>
      <c r="D116" s="59"/>
      <c r="E116" s="61" t="s">
        <v>59</v>
      </c>
      <c r="F116" s="62">
        <v>1</v>
      </c>
      <c r="G116" s="62"/>
      <c r="H116" s="62"/>
      <c r="I116" s="62"/>
      <c r="J116" s="62"/>
      <c r="K116" s="62"/>
      <c r="L116" s="62"/>
      <c r="M116" s="62"/>
      <c r="N116" s="62"/>
      <c r="O116" s="62"/>
      <c r="P116" s="62"/>
      <c r="Q116" s="62"/>
    </row>
    <row r="117" spans="1:17" ht="30.75" thickBot="1">
      <c r="A117" s="58">
        <v>108</v>
      </c>
      <c r="B117" s="59" t="s">
        <v>1705</v>
      </c>
      <c r="C117" s="202" t="s">
        <v>2986</v>
      </c>
      <c r="D117" s="59"/>
      <c r="E117" s="61" t="s">
        <v>59</v>
      </c>
      <c r="F117" s="62">
        <v>1</v>
      </c>
      <c r="G117" s="62"/>
      <c r="H117" s="62"/>
      <c r="I117" s="62"/>
      <c r="J117" s="62"/>
      <c r="K117" s="62"/>
      <c r="L117" s="62"/>
      <c r="M117" s="62"/>
      <c r="N117" s="62"/>
      <c r="O117" s="62"/>
      <c r="P117" s="62"/>
      <c r="Q117" s="62"/>
    </row>
    <row r="118" spans="1:17" ht="30.75" thickBot="1">
      <c r="A118" s="58">
        <v>109</v>
      </c>
      <c r="B118" s="59" t="s">
        <v>1705</v>
      </c>
      <c r="C118" s="202" t="s">
        <v>2987</v>
      </c>
      <c r="D118" s="59"/>
      <c r="E118" s="61" t="s">
        <v>59</v>
      </c>
      <c r="F118" s="62">
        <v>1</v>
      </c>
      <c r="G118" s="62"/>
      <c r="H118" s="62"/>
      <c r="I118" s="62"/>
      <c r="J118" s="62"/>
      <c r="K118" s="62"/>
      <c r="L118" s="62"/>
      <c r="M118" s="62"/>
      <c r="N118" s="62"/>
      <c r="O118" s="62"/>
      <c r="P118" s="62"/>
      <c r="Q118" s="62"/>
    </row>
    <row r="119" spans="1:17" ht="25.5">
      <c r="A119" s="58">
        <v>110</v>
      </c>
      <c r="B119" s="59" t="s">
        <v>1705</v>
      </c>
      <c r="C119" s="151" t="s">
        <v>2650</v>
      </c>
      <c r="D119" s="59"/>
      <c r="E119" s="61" t="s">
        <v>59</v>
      </c>
      <c r="F119" s="62">
        <v>1</v>
      </c>
      <c r="G119" s="62"/>
      <c r="H119" s="62"/>
      <c r="I119" s="62"/>
      <c r="J119" s="62"/>
      <c r="K119" s="62"/>
      <c r="L119" s="62"/>
      <c r="M119" s="62"/>
      <c r="N119" s="62"/>
      <c r="O119" s="62"/>
      <c r="P119" s="62"/>
      <c r="Q119" s="62"/>
    </row>
    <row r="120" spans="1:17" ht="25.5">
      <c r="A120" s="58">
        <v>111</v>
      </c>
      <c r="B120" s="59" t="s">
        <v>1705</v>
      </c>
      <c r="C120" s="151" t="s">
        <v>2651</v>
      </c>
      <c r="D120" s="59"/>
      <c r="E120" s="61" t="s">
        <v>59</v>
      </c>
      <c r="F120" s="62">
        <v>1</v>
      </c>
      <c r="G120" s="62"/>
      <c r="H120" s="62"/>
      <c r="I120" s="62"/>
      <c r="J120" s="62"/>
      <c r="K120" s="62"/>
      <c r="L120" s="62"/>
      <c r="M120" s="62"/>
      <c r="N120" s="62"/>
      <c r="O120" s="62"/>
      <c r="P120" s="62"/>
      <c r="Q120" s="62"/>
    </row>
    <row r="121" spans="1:17" ht="51">
      <c r="A121" s="58">
        <v>112</v>
      </c>
      <c r="B121" s="59" t="s">
        <v>1705</v>
      </c>
      <c r="C121" s="60" t="s">
        <v>1706</v>
      </c>
      <c r="D121" s="59"/>
      <c r="E121" s="61" t="s">
        <v>59</v>
      </c>
      <c r="F121" s="62">
        <v>4</v>
      </c>
      <c r="G121" s="62"/>
      <c r="H121" s="62"/>
      <c r="I121" s="62"/>
      <c r="J121" s="62"/>
      <c r="K121" s="62"/>
      <c r="L121" s="62"/>
      <c r="M121" s="62"/>
      <c r="N121" s="62"/>
      <c r="O121" s="62"/>
      <c r="P121" s="62"/>
      <c r="Q121" s="62"/>
    </row>
    <row r="122" spans="1:17" ht="63.75" thickBot="1">
      <c r="A122" s="58">
        <v>113</v>
      </c>
      <c r="B122" s="59" t="s">
        <v>1705</v>
      </c>
      <c r="C122" s="203" t="s">
        <v>2988</v>
      </c>
      <c r="D122" s="59"/>
      <c r="E122" s="61" t="s">
        <v>59</v>
      </c>
      <c r="F122" s="62">
        <v>1666</v>
      </c>
      <c r="G122" s="62"/>
      <c r="H122" s="62"/>
      <c r="I122" s="62"/>
      <c r="J122" s="62"/>
      <c r="K122" s="62"/>
      <c r="L122" s="62"/>
      <c r="M122" s="62"/>
      <c r="N122" s="62"/>
      <c r="O122" s="62"/>
      <c r="P122" s="62"/>
      <c r="Q122" s="62"/>
    </row>
    <row r="123" spans="1:17" ht="51">
      <c r="A123" s="58">
        <v>114</v>
      </c>
      <c r="B123" s="59" t="s">
        <v>1705</v>
      </c>
      <c r="C123" s="60" t="s">
        <v>1707</v>
      </c>
      <c r="D123" s="59"/>
      <c r="E123" s="61" t="s">
        <v>59</v>
      </c>
      <c r="F123" s="62">
        <v>90</v>
      </c>
      <c r="G123" s="62"/>
      <c r="H123" s="62"/>
      <c r="I123" s="62"/>
      <c r="J123" s="62"/>
      <c r="K123" s="62"/>
      <c r="L123" s="62"/>
      <c r="M123" s="62"/>
      <c r="N123" s="62"/>
      <c r="O123" s="62"/>
      <c r="P123" s="62"/>
      <c r="Q123" s="62"/>
    </row>
    <row r="124" spans="1:17" ht="25.5">
      <c r="A124" s="58">
        <v>115</v>
      </c>
      <c r="B124" s="59" t="s">
        <v>1705</v>
      </c>
      <c r="C124" s="60" t="s">
        <v>1708</v>
      </c>
      <c r="D124" s="59"/>
      <c r="E124" s="61" t="s">
        <v>59</v>
      </c>
      <c r="F124" s="62">
        <v>25</v>
      </c>
      <c r="G124" s="62"/>
      <c r="H124" s="62"/>
      <c r="I124" s="62"/>
      <c r="J124" s="62"/>
      <c r="K124" s="62"/>
      <c r="L124" s="62"/>
      <c r="M124" s="62"/>
      <c r="N124" s="62"/>
      <c r="O124" s="62"/>
      <c r="P124" s="62"/>
      <c r="Q124" s="62"/>
    </row>
    <row r="125" spans="1:17" ht="25.5">
      <c r="A125" s="58">
        <v>116</v>
      </c>
      <c r="B125" s="59" t="s">
        <v>1705</v>
      </c>
      <c r="C125" s="60" t="s">
        <v>1709</v>
      </c>
      <c r="D125" s="59"/>
      <c r="E125" s="61" t="s">
        <v>59</v>
      </c>
      <c r="F125" s="62">
        <v>226</v>
      </c>
      <c r="G125" s="62"/>
      <c r="H125" s="62"/>
      <c r="I125" s="62"/>
      <c r="J125" s="62"/>
      <c r="K125" s="62"/>
      <c r="L125" s="62"/>
      <c r="M125" s="62"/>
      <c r="N125" s="62"/>
      <c r="O125" s="62"/>
      <c r="P125" s="62"/>
      <c r="Q125" s="62"/>
    </row>
    <row r="126" spans="1:17" ht="38.25">
      <c r="A126" s="58">
        <v>117</v>
      </c>
      <c r="B126" s="59" t="s">
        <v>1705</v>
      </c>
      <c r="C126" s="60" t="s">
        <v>1710</v>
      </c>
      <c r="D126" s="59"/>
      <c r="E126" s="61" t="s">
        <v>59</v>
      </c>
      <c r="F126" s="62">
        <v>224</v>
      </c>
      <c r="G126" s="62"/>
      <c r="H126" s="62"/>
      <c r="I126" s="62"/>
      <c r="J126" s="62"/>
      <c r="K126" s="62"/>
      <c r="L126" s="62"/>
      <c r="M126" s="62"/>
      <c r="N126" s="62"/>
      <c r="O126" s="62"/>
      <c r="P126" s="62"/>
      <c r="Q126" s="62"/>
    </row>
    <row r="127" spans="1:17" ht="39" thickBot="1">
      <c r="A127" s="58">
        <v>118</v>
      </c>
      <c r="B127" s="59" t="s">
        <v>1705</v>
      </c>
      <c r="C127" s="60" t="s">
        <v>1711</v>
      </c>
      <c r="D127" s="59"/>
      <c r="E127" s="61" t="s">
        <v>59</v>
      </c>
      <c r="F127" s="62">
        <v>33</v>
      </c>
      <c r="G127" s="62"/>
      <c r="H127" s="62"/>
      <c r="I127" s="62"/>
      <c r="J127" s="62"/>
      <c r="K127" s="62"/>
      <c r="L127" s="62"/>
      <c r="M127" s="62"/>
      <c r="N127" s="62"/>
      <c r="O127" s="62"/>
      <c r="P127" s="62"/>
      <c r="Q127" s="62"/>
    </row>
    <row r="128" spans="1:17" ht="79.5" thickBot="1">
      <c r="A128" s="58">
        <v>119</v>
      </c>
      <c r="B128" s="59" t="s">
        <v>1705</v>
      </c>
      <c r="C128" s="204" t="s">
        <v>2989</v>
      </c>
      <c r="D128" s="59"/>
      <c r="E128" s="61" t="s">
        <v>59</v>
      </c>
      <c r="F128" s="62">
        <v>91</v>
      </c>
      <c r="G128" s="62"/>
      <c r="H128" s="62"/>
      <c r="I128" s="62"/>
      <c r="J128" s="62"/>
      <c r="K128" s="62"/>
      <c r="L128" s="62"/>
      <c r="M128" s="62"/>
      <c r="N128" s="62"/>
      <c r="O128" s="62"/>
      <c r="P128" s="62"/>
      <c r="Q128" s="62"/>
    </row>
    <row r="129" spans="1:17" ht="111" thickBot="1">
      <c r="A129" s="58">
        <v>120</v>
      </c>
      <c r="B129" s="59" t="s">
        <v>1705</v>
      </c>
      <c r="C129" s="204" t="s">
        <v>2990</v>
      </c>
      <c r="D129" s="59"/>
      <c r="E129" s="61" t="s">
        <v>59</v>
      </c>
      <c r="F129" s="62">
        <v>15</v>
      </c>
      <c r="G129" s="62"/>
      <c r="H129" s="62"/>
      <c r="I129" s="62"/>
      <c r="J129" s="62"/>
      <c r="K129" s="62"/>
      <c r="L129" s="62"/>
      <c r="M129" s="62"/>
      <c r="N129" s="62"/>
      <c r="O129" s="62"/>
      <c r="P129" s="62"/>
      <c r="Q129" s="62"/>
    </row>
    <row r="130" spans="1:17" ht="48" thickBot="1">
      <c r="A130" s="58">
        <v>121</v>
      </c>
      <c r="B130" s="59" t="s">
        <v>1705</v>
      </c>
      <c r="C130" s="204" t="s">
        <v>2991</v>
      </c>
      <c r="D130" s="59"/>
      <c r="E130" s="61" t="s">
        <v>59</v>
      </c>
      <c r="F130" s="62">
        <v>131</v>
      </c>
      <c r="G130" s="62"/>
      <c r="H130" s="62"/>
      <c r="I130" s="62"/>
      <c r="J130" s="62"/>
      <c r="K130" s="62"/>
      <c r="L130" s="62"/>
      <c r="M130" s="62"/>
      <c r="N130" s="62"/>
      <c r="O130" s="62"/>
      <c r="P130" s="62"/>
      <c r="Q130" s="62"/>
    </row>
    <row r="131" spans="1:17" ht="79.5" thickBot="1">
      <c r="A131" s="58">
        <v>122</v>
      </c>
      <c r="B131" s="59" t="s">
        <v>1705</v>
      </c>
      <c r="C131" s="204" t="s">
        <v>2992</v>
      </c>
      <c r="D131" s="59"/>
      <c r="E131" s="61" t="s">
        <v>59</v>
      </c>
      <c r="F131" s="62">
        <v>16</v>
      </c>
      <c r="G131" s="62"/>
      <c r="H131" s="62"/>
      <c r="I131" s="62"/>
      <c r="J131" s="62"/>
      <c r="K131" s="62"/>
      <c r="L131" s="62"/>
      <c r="M131" s="62"/>
      <c r="N131" s="62"/>
      <c r="O131" s="62"/>
      <c r="P131" s="62"/>
      <c r="Q131" s="62"/>
    </row>
    <row r="132" spans="1:17" ht="38.25">
      <c r="A132" s="58">
        <v>123</v>
      </c>
      <c r="B132" s="59" t="s">
        <v>1705</v>
      </c>
      <c r="C132" s="60" t="s">
        <v>1712</v>
      </c>
      <c r="D132" s="59"/>
      <c r="E132" s="61" t="s">
        <v>59</v>
      </c>
      <c r="F132" s="62">
        <v>111</v>
      </c>
      <c r="G132" s="62"/>
      <c r="H132" s="62"/>
      <c r="I132" s="62"/>
      <c r="J132" s="62"/>
      <c r="K132" s="62"/>
      <c r="L132" s="62"/>
      <c r="M132" s="62"/>
      <c r="N132" s="62"/>
      <c r="O132" s="62"/>
      <c r="P132" s="62"/>
      <c r="Q132" s="62"/>
    </row>
    <row r="133" spans="1:17" ht="51">
      <c r="A133" s="58">
        <v>124</v>
      </c>
      <c r="B133" s="59" t="s">
        <v>1705</v>
      </c>
      <c r="C133" s="60" t="s">
        <v>1713</v>
      </c>
      <c r="D133" s="59"/>
      <c r="E133" s="61" t="s">
        <v>59</v>
      </c>
      <c r="F133" s="62">
        <v>33</v>
      </c>
      <c r="G133" s="62"/>
      <c r="H133" s="62"/>
      <c r="I133" s="62"/>
      <c r="J133" s="62"/>
      <c r="K133" s="62"/>
      <c r="L133" s="62"/>
      <c r="M133" s="62"/>
      <c r="N133" s="62"/>
      <c r="O133" s="62"/>
      <c r="P133" s="62"/>
      <c r="Q133" s="62"/>
    </row>
    <row r="134" spans="1:17" ht="51">
      <c r="A134" s="58">
        <v>125</v>
      </c>
      <c r="B134" s="59" t="s">
        <v>1705</v>
      </c>
      <c r="C134" s="60" t="s">
        <v>1714</v>
      </c>
      <c r="D134" s="59"/>
      <c r="E134" s="61" t="s">
        <v>59</v>
      </c>
      <c r="F134" s="62">
        <v>17</v>
      </c>
      <c r="G134" s="62"/>
      <c r="H134" s="62"/>
      <c r="I134" s="62"/>
      <c r="J134" s="62"/>
      <c r="K134" s="62"/>
      <c r="L134" s="62"/>
      <c r="M134" s="62"/>
      <c r="N134" s="62"/>
      <c r="O134" s="62"/>
      <c r="P134" s="62"/>
      <c r="Q134" s="62"/>
    </row>
    <row r="135" spans="1:17" ht="38.25">
      <c r="A135" s="58">
        <v>126</v>
      </c>
      <c r="B135" s="59" t="s">
        <v>1705</v>
      </c>
      <c r="C135" s="60" t="s">
        <v>1715</v>
      </c>
      <c r="D135" s="59"/>
      <c r="E135" s="61" t="s">
        <v>59</v>
      </c>
      <c r="F135" s="128">
        <v>75</v>
      </c>
      <c r="G135" s="62"/>
      <c r="H135" s="62"/>
      <c r="I135" s="62"/>
      <c r="J135" s="62"/>
      <c r="K135" s="62"/>
      <c r="L135" s="62"/>
      <c r="M135" s="62"/>
      <c r="N135" s="62"/>
      <c r="O135" s="62"/>
      <c r="P135" s="62"/>
      <c r="Q135" s="62"/>
    </row>
    <row r="136" spans="1:17">
      <c r="A136" s="58">
        <v>127</v>
      </c>
      <c r="B136" s="59" t="s">
        <v>1705</v>
      </c>
      <c r="C136" s="60" t="s">
        <v>1716</v>
      </c>
      <c r="D136" s="59"/>
      <c r="E136" s="61" t="s">
        <v>59</v>
      </c>
      <c r="F136" s="128">
        <v>51</v>
      </c>
      <c r="G136" s="62"/>
      <c r="H136" s="62"/>
      <c r="I136" s="62"/>
      <c r="J136" s="62"/>
      <c r="K136" s="62"/>
      <c r="L136" s="62"/>
      <c r="M136" s="62"/>
      <c r="N136" s="62"/>
      <c r="O136" s="62"/>
      <c r="P136" s="62"/>
      <c r="Q136" s="62"/>
    </row>
    <row r="137" spans="1:17">
      <c r="A137" s="58">
        <v>128</v>
      </c>
      <c r="B137" s="59" t="s">
        <v>1705</v>
      </c>
      <c r="C137" s="60" t="s">
        <v>1717</v>
      </c>
      <c r="D137" s="59"/>
      <c r="E137" s="61" t="s">
        <v>59</v>
      </c>
      <c r="F137" s="62">
        <v>21</v>
      </c>
      <c r="G137" s="62"/>
      <c r="H137" s="62"/>
      <c r="I137" s="62"/>
      <c r="J137" s="62"/>
      <c r="K137" s="62"/>
      <c r="L137" s="62"/>
      <c r="M137" s="62"/>
      <c r="N137" s="62"/>
      <c r="O137" s="62"/>
      <c r="P137" s="62"/>
      <c r="Q137" s="62"/>
    </row>
    <row r="138" spans="1:17">
      <c r="A138" s="58">
        <v>129</v>
      </c>
      <c r="B138" s="59" t="s">
        <v>1705</v>
      </c>
      <c r="C138" s="60" t="s">
        <v>1718</v>
      </c>
      <c r="D138" s="59"/>
      <c r="E138" s="61" t="s">
        <v>59</v>
      </c>
      <c r="F138" s="62">
        <v>17</v>
      </c>
      <c r="G138" s="62"/>
      <c r="H138" s="62"/>
      <c r="I138" s="62"/>
      <c r="J138" s="62"/>
      <c r="K138" s="62"/>
      <c r="L138" s="62"/>
      <c r="M138" s="62"/>
      <c r="N138" s="62"/>
      <c r="O138" s="62"/>
      <c r="P138" s="62"/>
      <c r="Q138" s="62"/>
    </row>
    <row r="139" spans="1:17" ht="25.5">
      <c r="A139" s="58">
        <v>130</v>
      </c>
      <c r="B139" s="59" t="s">
        <v>1705</v>
      </c>
      <c r="C139" s="60" t="s">
        <v>1719</v>
      </c>
      <c r="D139" s="59"/>
      <c r="E139" s="61" t="s">
        <v>59</v>
      </c>
      <c r="F139" s="62">
        <v>12</v>
      </c>
      <c r="G139" s="62"/>
      <c r="H139" s="62"/>
      <c r="I139" s="62"/>
      <c r="J139" s="62"/>
      <c r="K139" s="62"/>
      <c r="L139" s="62"/>
      <c r="M139" s="62"/>
      <c r="N139" s="62"/>
      <c r="O139" s="62"/>
      <c r="P139" s="62"/>
      <c r="Q139" s="62"/>
    </row>
    <row r="140" spans="1:17" ht="25.5">
      <c r="A140" s="58">
        <v>131</v>
      </c>
      <c r="B140" s="59" t="s">
        <v>1705</v>
      </c>
      <c r="C140" s="60" t="s">
        <v>1720</v>
      </c>
      <c r="D140" s="59"/>
      <c r="E140" s="61" t="s">
        <v>55</v>
      </c>
      <c r="F140" s="62">
        <v>83.25</v>
      </c>
      <c r="G140" s="62"/>
      <c r="H140" s="62"/>
      <c r="I140" s="62"/>
      <c r="J140" s="62"/>
      <c r="K140" s="62"/>
      <c r="L140" s="62"/>
      <c r="M140" s="62"/>
      <c r="N140" s="62"/>
      <c r="O140" s="62"/>
      <c r="P140" s="62"/>
      <c r="Q140" s="62"/>
    </row>
    <row r="141" spans="1:17">
      <c r="A141" s="58">
        <v>132</v>
      </c>
      <c r="B141" s="59" t="s">
        <v>1705</v>
      </c>
      <c r="C141" s="60" t="s">
        <v>1721</v>
      </c>
      <c r="D141" s="59"/>
      <c r="E141" s="61" t="s">
        <v>55</v>
      </c>
      <c r="F141" s="62">
        <v>84</v>
      </c>
      <c r="G141" s="62"/>
      <c r="H141" s="62"/>
      <c r="I141" s="62"/>
      <c r="J141" s="62"/>
      <c r="K141" s="62"/>
      <c r="L141" s="62"/>
      <c r="M141" s="62"/>
      <c r="N141" s="62"/>
      <c r="O141" s="62"/>
      <c r="P141" s="62"/>
      <c r="Q141" s="62"/>
    </row>
    <row r="142" spans="1:17">
      <c r="A142" s="58">
        <v>133</v>
      </c>
      <c r="B142" s="59" t="s">
        <v>1705</v>
      </c>
      <c r="C142" s="60" t="s">
        <v>1722</v>
      </c>
      <c r="D142" s="59"/>
      <c r="E142" s="61" t="s">
        <v>55</v>
      </c>
      <c r="F142" s="62">
        <v>84</v>
      </c>
      <c r="G142" s="62"/>
      <c r="H142" s="62"/>
      <c r="I142" s="62"/>
      <c r="J142" s="62"/>
      <c r="K142" s="62"/>
      <c r="L142" s="62"/>
      <c r="M142" s="62"/>
      <c r="N142" s="62"/>
      <c r="O142" s="62"/>
      <c r="P142" s="62"/>
      <c r="Q142" s="62"/>
    </row>
    <row r="143" spans="1:17">
      <c r="A143" s="58">
        <v>134</v>
      </c>
      <c r="B143" s="59" t="s">
        <v>1705</v>
      </c>
      <c r="C143" s="60" t="s">
        <v>1723</v>
      </c>
      <c r="D143" s="59"/>
      <c r="E143" s="61" t="s">
        <v>57</v>
      </c>
      <c r="F143" s="62">
        <v>44</v>
      </c>
      <c r="G143" s="62"/>
      <c r="H143" s="62"/>
      <c r="I143" s="62"/>
      <c r="J143" s="62"/>
      <c r="K143" s="62"/>
      <c r="L143" s="62"/>
      <c r="M143" s="62"/>
      <c r="N143" s="62"/>
      <c r="O143" s="62"/>
      <c r="P143" s="62"/>
      <c r="Q143" s="62"/>
    </row>
    <row r="144" spans="1:17" ht="25.5">
      <c r="A144" s="58">
        <v>135</v>
      </c>
      <c r="B144" s="59" t="s">
        <v>1705</v>
      </c>
      <c r="C144" s="60" t="s">
        <v>1724</v>
      </c>
      <c r="D144" s="59"/>
      <c r="E144" s="61" t="s">
        <v>57</v>
      </c>
      <c r="F144" s="62">
        <v>22</v>
      </c>
      <c r="G144" s="62"/>
      <c r="H144" s="62"/>
      <c r="I144" s="62"/>
      <c r="J144" s="62"/>
      <c r="K144" s="62"/>
      <c r="L144" s="62"/>
      <c r="M144" s="62"/>
      <c r="N144" s="62"/>
      <c r="O144" s="62"/>
      <c r="P144" s="62"/>
      <c r="Q144" s="62"/>
    </row>
    <row r="145" spans="1:17" ht="25.5">
      <c r="A145" s="58">
        <v>136</v>
      </c>
      <c r="B145" s="59" t="s">
        <v>1705</v>
      </c>
      <c r="C145" s="60" t="s">
        <v>1725</v>
      </c>
      <c r="D145" s="59"/>
      <c r="E145" s="61" t="s">
        <v>59</v>
      </c>
      <c r="F145" s="62">
        <v>6</v>
      </c>
      <c r="G145" s="62"/>
      <c r="H145" s="62"/>
      <c r="I145" s="62"/>
      <c r="J145" s="62"/>
      <c r="K145" s="62"/>
      <c r="L145" s="62"/>
      <c r="M145" s="62"/>
      <c r="N145" s="62"/>
      <c r="O145" s="62"/>
      <c r="P145" s="62"/>
      <c r="Q145" s="62"/>
    </row>
    <row r="146" spans="1:17" ht="25.5">
      <c r="A146" s="58">
        <v>137</v>
      </c>
      <c r="B146" s="59" t="s">
        <v>1705</v>
      </c>
      <c r="C146" s="60" t="s">
        <v>1726</v>
      </c>
      <c r="D146" s="59"/>
      <c r="E146" s="61" t="s">
        <v>59</v>
      </c>
      <c r="F146" s="62">
        <v>4</v>
      </c>
      <c r="G146" s="62"/>
      <c r="H146" s="62"/>
      <c r="I146" s="62"/>
      <c r="J146" s="62"/>
      <c r="K146" s="62"/>
      <c r="L146" s="62"/>
      <c r="M146" s="62"/>
      <c r="N146" s="62"/>
      <c r="O146" s="62"/>
      <c r="P146" s="62"/>
      <c r="Q146" s="62"/>
    </row>
    <row r="147" spans="1:17" ht="38.25">
      <c r="A147" s="58">
        <v>138</v>
      </c>
      <c r="B147" s="59" t="s">
        <v>1705</v>
      </c>
      <c r="C147" s="60" t="s">
        <v>1727</v>
      </c>
      <c r="D147" s="59"/>
      <c r="E147" s="61" t="s">
        <v>59</v>
      </c>
      <c r="F147" s="62">
        <v>10</v>
      </c>
      <c r="G147" s="62"/>
      <c r="H147" s="62"/>
      <c r="I147" s="62"/>
      <c r="J147" s="62"/>
      <c r="K147" s="62"/>
      <c r="L147" s="62"/>
      <c r="M147" s="62"/>
      <c r="N147" s="62"/>
      <c r="O147" s="62"/>
      <c r="P147" s="62"/>
      <c r="Q147" s="62"/>
    </row>
    <row r="148" spans="1:17" ht="25.5">
      <c r="A148" s="58">
        <v>139</v>
      </c>
      <c r="B148" s="59" t="s">
        <v>1705</v>
      </c>
      <c r="C148" s="60" t="s">
        <v>1728</v>
      </c>
      <c r="D148" s="59"/>
      <c r="E148" s="61" t="s">
        <v>55</v>
      </c>
      <c r="F148" s="62">
        <v>641</v>
      </c>
      <c r="G148" s="62"/>
      <c r="H148" s="62"/>
      <c r="I148" s="62"/>
      <c r="J148" s="62"/>
      <c r="K148" s="62"/>
      <c r="L148" s="62"/>
      <c r="M148" s="62"/>
      <c r="N148" s="62"/>
      <c r="O148" s="62"/>
      <c r="P148" s="62"/>
      <c r="Q148" s="62"/>
    </row>
    <row r="149" spans="1:17">
      <c r="A149" s="58">
        <v>140</v>
      </c>
      <c r="B149" s="59" t="s">
        <v>1705</v>
      </c>
      <c r="C149" s="60" t="s">
        <v>1729</v>
      </c>
      <c r="D149" s="59"/>
      <c r="E149" s="61" t="s">
        <v>55</v>
      </c>
      <c r="F149" s="62">
        <v>641</v>
      </c>
      <c r="G149" s="62"/>
      <c r="H149" s="62"/>
      <c r="I149" s="62"/>
      <c r="J149" s="62"/>
      <c r="K149" s="62"/>
      <c r="L149" s="62"/>
      <c r="M149" s="62"/>
      <c r="N149" s="62"/>
      <c r="O149" s="62"/>
      <c r="P149" s="62"/>
      <c r="Q149" s="62"/>
    </row>
    <row r="150" spans="1:17">
      <c r="A150" s="58">
        <v>141</v>
      </c>
      <c r="B150" s="59" t="s">
        <v>1705</v>
      </c>
      <c r="C150" s="60" t="s">
        <v>1730</v>
      </c>
      <c r="D150" s="59"/>
      <c r="E150" s="61" t="s">
        <v>55</v>
      </c>
      <c r="F150" s="62">
        <v>641</v>
      </c>
      <c r="G150" s="62"/>
      <c r="H150" s="62"/>
      <c r="I150" s="62"/>
      <c r="J150" s="62"/>
      <c r="K150" s="62"/>
      <c r="L150" s="62"/>
      <c r="M150" s="62"/>
      <c r="N150" s="62"/>
      <c r="O150" s="62"/>
      <c r="P150" s="62"/>
      <c r="Q150" s="62"/>
    </row>
    <row r="151" spans="1:17">
      <c r="A151" s="58">
        <v>142</v>
      </c>
      <c r="B151" s="59" t="s">
        <v>1705</v>
      </c>
      <c r="C151" s="60" t="s">
        <v>1731</v>
      </c>
      <c r="D151" s="59"/>
      <c r="E151" s="61" t="s">
        <v>57</v>
      </c>
      <c r="F151" s="62">
        <v>74</v>
      </c>
      <c r="G151" s="62"/>
      <c r="H151" s="62"/>
      <c r="I151" s="62"/>
      <c r="J151" s="62"/>
      <c r="K151" s="62"/>
      <c r="L151" s="62"/>
      <c r="M151" s="62"/>
      <c r="N151" s="62"/>
      <c r="O151" s="62"/>
      <c r="P151" s="62"/>
      <c r="Q151" s="62"/>
    </row>
    <row r="152" spans="1:17" ht="38.25">
      <c r="A152" s="58">
        <v>143</v>
      </c>
      <c r="B152" s="59" t="s">
        <v>1705</v>
      </c>
      <c r="C152" s="151" t="s">
        <v>2645</v>
      </c>
      <c r="D152" s="59"/>
      <c r="E152" s="61" t="s">
        <v>57</v>
      </c>
      <c r="F152" s="62">
        <v>37</v>
      </c>
      <c r="G152" s="62"/>
      <c r="H152" s="62"/>
      <c r="I152" s="62"/>
      <c r="J152" s="62"/>
      <c r="K152" s="62"/>
      <c r="L152" s="62"/>
      <c r="M152" s="62"/>
      <c r="N152" s="62"/>
      <c r="O152" s="62"/>
      <c r="P152" s="62"/>
      <c r="Q152" s="62"/>
    </row>
    <row r="153" spans="1:17">
      <c r="A153" s="58">
        <v>144</v>
      </c>
      <c r="B153" s="59" t="s">
        <v>1705</v>
      </c>
      <c r="C153" s="60" t="s">
        <v>1732</v>
      </c>
      <c r="D153" s="59"/>
      <c r="E153" s="61" t="s">
        <v>55</v>
      </c>
      <c r="F153" s="62">
        <v>641</v>
      </c>
      <c r="G153" s="62"/>
      <c r="H153" s="62"/>
      <c r="I153" s="62"/>
      <c r="J153" s="62"/>
      <c r="K153" s="62"/>
      <c r="L153" s="62"/>
      <c r="M153" s="62"/>
      <c r="N153" s="62"/>
      <c r="O153" s="62"/>
      <c r="P153" s="62"/>
      <c r="Q153" s="62"/>
    </row>
    <row r="154" spans="1:17">
      <c r="A154" s="58">
        <v>146</v>
      </c>
      <c r="B154" s="59" t="s">
        <v>1705</v>
      </c>
      <c r="C154" s="60" t="s">
        <v>1733</v>
      </c>
      <c r="D154" s="59"/>
      <c r="E154" s="61" t="s">
        <v>57</v>
      </c>
      <c r="F154" s="128">
        <v>123</v>
      </c>
      <c r="G154" s="62"/>
      <c r="H154" s="62"/>
      <c r="I154" s="62"/>
      <c r="J154" s="62"/>
      <c r="K154" s="62"/>
      <c r="L154" s="62"/>
      <c r="M154" s="62"/>
      <c r="N154" s="62"/>
      <c r="O154" s="62"/>
      <c r="P154" s="62"/>
      <c r="Q154" s="62"/>
    </row>
    <row r="155" spans="1:17">
      <c r="A155" s="58">
        <v>147</v>
      </c>
      <c r="B155" s="59" t="s">
        <v>1705</v>
      </c>
      <c r="C155" s="60" t="s">
        <v>1734</v>
      </c>
      <c r="D155" s="59"/>
      <c r="E155" s="61" t="s">
        <v>57</v>
      </c>
      <c r="F155" s="62">
        <v>118</v>
      </c>
      <c r="G155" s="62"/>
      <c r="H155" s="62"/>
      <c r="I155" s="62"/>
      <c r="J155" s="62"/>
      <c r="K155" s="62"/>
      <c r="L155" s="62"/>
      <c r="M155" s="62"/>
      <c r="N155" s="62"/>
      <c r="O155" s="62"/>
      <c r="P155" s="62"/>
      <c r="Q155" s="62"/>
    </row>
    <row r="156" spans="1:17">
      <c r="A156" s="58">
        <v>148</v>
      </c>
      <c r="B156" s="59" t="s">
        <v>1705</v>
      </c>
      <c r="C156" s="60" t="s">
        <v>1735</v>
      </c>
      <c r="D156" s="59"/>
      <c r="E156" s="61" t="s">
        <v>57</v>
      </c>
      <c r="F156" s="62">
        <v>4</v>
      </c>
      <c r="G156" s="62"/>
      <c r="H156" s="62"/>
      <c r="I156" s="62"/>
      <c r="J156" s="62"/>
      <c r="K156" s="62"/>
      <c r="L156" s="62"/>
      <c r="M156" s="62"/>
      <c r="N156" s="62"/>
      <c r="O156" s="62"/>
      <c r="P156" s="62"/>
      <c r="Q156" s="62"/>
    </row>
    <row r="157" spans="1:17">
      <c r="A157" s="58">
        <v>149</v>
      </c>
      <c r="B157" s="59" t="s">
        <v>1705</v>
      </c>
      <c r="C157" s="60" t="s">
        <v>1736</v>
      </c>
      <c r="D157" s="59"/>
      <c r="E157" s="61" t="s">
        <v>57</v>
      </c>
      <c r="F157" s="62">
        <v>19</v>
      </c>
      <c r="G157" s="62"/>
      <c r="H157" s="62"/>
      <c r="I157" s="62"/>
      <c r="J157" s="62"/>
      <c r="K157" s="62"/>
      <c r="L157" s="62"/>
      <c r="M157" s="62"/>
      <c r="N157" s="62"/>
      <c r="O157" s="62"/>
      <c r="P157" s="62"/>
      <c r="Q157" s="62"/>
    </row>
    <row r="158" spans="1:17">
      <c r="A158" s="58">
        <v>150</v>
      </c>
      <c r="B158" s="59" t="s">
        <v>1705</v>
      </c>
      <c r="C158" s="60" t="s">
        <v>1737</v>
      </c>
      <c r="D158" s="59"/>
      <c r="E158" s="61" t="s">
        <v>57</v>
      </c>
      <c r="F158" s="62">
        <v>1</v>
      </c>
      <c r="G158" s="62"/>
      <c r="H158" s="62"/>
      <c r="I158" s="62"/>
      <c r="J158" s="62"/>
      <c r="K158" s="62"/>
      <c r="L158" s="62"/>
      <c r="M158" s="62"/>
      <c r="N158" s="62"/>
      <c r="O158" s="62"/>
      <c r="P158" s="62"/>
      <c r="Q158" s="62"/>
    </row>
    <row r="159" spans="1:17">
      <c r="A159" s="58">
        <v>151</v>
      </c>
      <c r="B159" s="59" t="s">
        <v>1705</v>
      </c>
      <c r="C159" s="60" t="s">
        <v>1738</v>
      </c>
      <c r="D159" s="59"/>
      <c r="E159" s="61" t="s">
        <v>57</v>
      </c>
      <c r="F159" s="62">
        <v>6</v>
      </c>
      <c r="G159" s="62"/>
      <c r="H159" s="62"/>
      <c r="I159" s="62"/>
      <c r="J159" s="62"/>
      <c r="K159" s="62"/>
      <c r="L159" s="62"/>
      <c r="M159" s="62"/>
      <c r="N159" s="62"/>
      <c r="O159" s="62"/>
      <c r="P159" s="62"/>
      <c r="Q159" s="62"/>
    </row>
    <row r="160" spans="1:17" ht="25.5">
      <c r="A160" s="58">
        <v>152</v>
      </c>
      <c r="B160" s="59" t="s">
        <v>1705</v>
      </c>
      <c r="C160" s="60" t="s">
        <v>1739</v>
      </c>
      <c r="D160" s="59"/>
      <c r="E160" s="61" t="s">
        <v>57</v>
      </c>
      <c r="F160" s="62">
        <v>55</v>
      </c>
      <c r="G160" s="62"/>
      <c r="H160" s="62"/>
      <c r="I160" s="62"/>
      <c r="J160" s="62"/>
      <c r="K160" s="62"/>
      <c r="L160" s="62"/>
      <c r="M160" s="62"/>
      <c r="N160" s="62"/>
      <c r="O160" s="62"/>
      <c r="P160" s="62"/>
      <c r="Q160" s="62"/>
    </row>
    <row r="161" spans="1:17">
      <c r="A161" s="58">
        <v>153</v>
      </c>
      <c r="B161" s="59" t="s">
        <v>1705</v>
      </c>
      <c r="C161" s="151" t="s">
        <v>2646</v>
      </c>
      <c r="D161" s="59"/>
      <c r="E161" s="61" t="s">
        <v>57</v>
      </c>
      <c r="F161" s="62">
        <v>8</v>
      </c>
      <c r="G161" s="62"/>
      <c r="H161" s="62"/>
      <c r="I161" s="62"/>
      <c r="J161" s="62"/>
      <c r="K161" s="62"/>
      <c r="L161" s="62"/>
      <c r="M161" s="62"/>
      <c r="N161" s="62"/>
      <c r="O161" s="62"/>
      <c r="P161" s="62"/>
      <c r="Q161" s="62"/>
    </row>
    <row r="162" spans="1:17" ht="25.5">
      <c r="A162" s="58">
        <v>154</v>
      </c>
      <c r="B162" s="59" t="s">
        <v>1705</v>
      </c>
      <c r="C162" s="151" t="s">
        <v>2652</v>
      </c>
      <c r="D162" s="59"/>
      <c r="E162" s="61" t="s">
        <v>57</v>
      </c>
      <c r="F162" s="128">
        <v>83</v>
      </c>
      <c r="G162" s="62"/>
      <c r="H162" s="62"/>
      <c r="I162" s="62"/>
      <c r="J162" s="62"/>
      <c r="K162" s="62"/>
      <c r="L162" s="62"/>
      <c r="M162" s="62"/>
      <c r="N162" s="62"/>
      <c r="O162" s="62"/>
      <c r="P162" s="62"/>
      <c r="Q162" s="62"/>
    </row>
    <row r="163" spans="1:17">
      <c r="A163" s="58">
        <v>155</v>
      </c>
      <c r="B163" s="59" t="s">
        <v>1705</v>
      </c>
      <c r="C163" s="60" t="s">
        <v>1740</v>
      </c>
      <c r="D163" s="59"/>
      <c r="E163" s="61" t="s">
        <v>57</v>
      </c>
      <c r="F163" s="152">
        <v>2127</v>
      </c>
      <c r="G163" s="62"/>
      <c r="H163" s="62"/>
      <c r="I163" s="62"/>
      <c r="J163" s="62"/>
      <c r="K163" s="62"/>
      <c r="L163" s="62"/>
      <c r="M163" s="62"/>
      <c r="N163" s="62"/>
      <c r="O163" s="62"/>
      <c r="P163" s="62"/>
      <c r="Q163" s="62"/>
    </row>
    <row r="164" spans="1:17" ht="25.5">
      <c r="A164" s="58">
        <v>156</v>
      </c>
      <c r="B164" s="59" t="s">
        <v>1705</v>
      </c>
      <c r="C164" s="60" t="s">
        <v>1741</v>
      </c>
      <c r="D164" s="59"/>
      <c r="E164" s="61" t="s">
        <v>57</v>
      </c>
      <c r="F164" s="152">
        <v>1665</v>
      </c>
      <c r="G164" s="62"/>
      <c r="H164" s="62"/>
      <c r="I164" s="62"/>
      <c r="J164" s="62"/>
      <c r="K164" s="62"/>
      <c r="L164" s="62"/>
      <c r="M164" s="62"/>
      <c r="N164" s="62"/>
      <c r="O164" s="62"/>
      <c r="P164" s="62"/>
      <c r="Q164" s="62"/>
    </row>
    <row r="165" spans="1:17" ht="25.5">
      <c r="A165" s="58">
        <v>157</v>
      </c>
      <c r="B165" s="59" t="s">
        <v>1705</v>
      </c>
      <c r="C165" s="151" t="s">
        <v>2653</v>
      </c>
      <c r="D165" s="59"/>
      <c r="E165" s="61" t="s">
        <v>57</v>
      </c>
      <c r="F165" s="152">
        <v>8</v>
      </c>
      <c r="G165" s="62"/>
      <c r="H165" s="62"/>
      <c r="I165" s="62"/>
      <c r="J165" s="62"/>
      <c r="K165" s="62"/>
      <c r="L165" s="62"/>
      <c r="M165" s="62"/>
      <c r="N165" s="62"/>
      <c r="O165" s="62"/>
      <c r="P165" s="62"/>
      <c r="Q165" s="62"/>
    </row>
    <row r="166" spans="1:17">
      <c r="A166" s="58">
        <v>158</v>
      </c>
      <c r="B166" s="59" t="s">
        <v>1705</v>
      </c>
      <c r="C166" s="60" t="s">
        <v>1742</v>
      </c>
      <c r="D166" s="59"/>
      <c r="E166" s="61" t="s">
        <v>57</v>
      </c>
      <c r="F166" s="62">
        <v>89</v>
      </c>
      <c r="G166" s="62"/>
      <c r="H166" s="62"/>
      <c r="I166" s="62"/>
      <c r="J166" s="62"/>
      <c r="K166" s="62"/>
      <c r="L166" s="62"/>
      <c r="M166" s="62"/>
      <c r="N166" s="62"/>
      <c r="O166" s="62"/>
      <c r="P166" s="62"/>
      <c r="Q166" s="62"/>
    </row>
    <row r="167" spans="1:17" ht="25.5">
      <c r="A167" s="58">
        <v>159</v>
      </c>
      <c r="B167" s="59" t="s">
        <v>1705</v>
      </c>
      <c r="C167" s="60" t="s">
        <v>1743</v>
      </c>
      <c r="D167" s="59"/>
      <c r="E167" s="61" t="s">
        <v>57</v>
      </c>
      <c r="F167" s="62">
        <v>58</v>
      </c>
      <c r="G167" s="62"/>
      <c r="H167" s="62"/>
      <c r="I167" s="62"/>
      <c r="J167" s="62"/>
      <c r="K167" s="62"/>
      <c r="L167" s="62"/>
      <c r="M167" s="62"/>
      <c r="N167" s="62"/>
      <c r="O167" s="62"/>
      <c r="P167" s="62"/>
      <c r="Q167" s="62"/>
    </row>
    <row r="168" spans="1:17" ht="25.5">
      <c r="A168" s="58">
        <v>160</v>
      </c>
      <c r="B168" s="59" t="s">
        <v>1705</v>
      </c>
      <c r="C168" s="60" t="s">
        <v>1744</v>
      </c>
      <c r="D168" s="59"/>
      <c r="E168" s="61" t="s">
        <v>57</v>
      </c>
      <c r="F168" s="62">
        <v>32</v>
      </c>
      <c r="G168" s="62"/>
      <c r="H168" s="62"/>
      <c r="I168" s="62"/>
      <c r="J168" s="62"/>
      <c r="K168" s="62"/>
      <c r="L168" s="62"/>
      <c r="M168" s="62"/>
      <c r="N168" s="62"/>
      <c r="O168" s="62"/>
      <c r="P168" s="62"/>
      <c r="Q168" s="62"/>
    </row>
    <row r="169" spans="1:17" ht="25.5">
      <c r="A169" s="58">
        <v>161</v>
      </c>
      <c r="B169" s="59" t="s">
        <v>1705</v>
      </c>
      <c r="C169" s="60" t="s">
        <v>1745</v>
      </c>
      <c r="D169" s="59"/>
      <c r="E169" s="61" t="s">
        <v>57</v>
      </c>
      <c r="F169" s="152">
        <v>24</v>
      </c>
      <c r="G169" s="62"/>
      <c r="H169" s="62"/>
      <c r="I169" s="62"/>
      <c r="J169" s="62"/>
      <c r="K169" s="62"/>
      <c r="L169" s="62"/>
      <c r="M169" s="62"/>
      <c r="N169" s="62"/>
      <c r="O169" s="62"/>
      <c r="P169" s="62"/>
      <c r="Q169" s="62"/>
    </row>
    <row r="170" spans="1:17" ht="25.5">
      <c r="A170" s="58">
        <v>162</v>
      </c>
      <c r="B170" s="59" t="s">
        <v>1705</v>
      </c>
      <c r="C170" s="60" t="s">
        <v>1746</v>
      </c>
      <c r="D170" s="59"/>
      <c r="E170" s="61" t="s">
        <v>57</v>
      </c>
      <c r="F170" s="128">
        <v>60</v>
      </c>
      <c r="G170" s="62"/>
      <c r="H170" s="62"/>
      <c r="I170" s="62"/>
      <c r="J170" s="62"/>
      <c r="K170" s="62"/>
      <c r="L170" s="62"/>
      <c r="M170" s="62"/>
      <c r="N170" s="62"/>
      <c r="O170" s="62"/>
      <c r="P170" s="62"/>
      <c r="Q170" s="62"/>
    </row>
    <row r="171" spans="1:17" ht="25.5">
      <c r="A171" s="58">
        <v>163</v>
      </c>
      <c r="B171" s="59" t="s">
        <v>1705</v>
      </c>
      <c r="C171" s="60" t="s">
        <v>1747</v>
      </c>
      <c r="D171" s="59"/>
      <c r="E171" s="61" t="s">
        <v>57</v>
      </c>
      <c r="F171" s="62">
        <v>1</v>
      </c>
      <c r="G171" s="62"/>
      <c r="H171" s="62"/>
      <c r="I171" s="62"/>
      <c r="J171" s="62"/>
      <c r="K171" s="62"/>
      <c r="L171" s="62"/>
      <c r="M171" s="62"/>
      <c r="N171" s="62"/>
      <c r="O171" s="62"/>
      <c r="P171" s="62"/>
      <c r="Q171" s="62"/>
    </row>
    <row r="172" spans="1:17" ht="25.5">
      <c r="A172" s="58">
        <v>164</v>
      </c>
      <c r="B172" s="59" t="s">
        <v>1705</v>
      </c>
      <c r="C172" s="60" t="s">
        <v>1748</v>
      </c>
      <c r="D172" s="59"/>
      <c r="E172" s="61" t="s">
        <v>57</v>
      </c>
      <c r="F172" s="62">
        <v>1</v>
      </c>
      <c r="G172" s="62"/>
      <c r="H172" s="62"/>
      <c r="I172" s="62"/>
      <c r="J172" s="62"/>
      <c r="K172" s="62"/>
      <c r="L172" s="62"/>
      <c r="M172" s="62"/>
      <c r="N172" s="62"/>
      <c r="O172" s="62"/>
      <c r="P172" s="62"/>
      <c r="Q172" s="62"/>
    </row>
    <row r="173" spans="1:17" ht="38.25">
      <c r="A173" s="58">
        <v>165</v>
      </c>
      <c r="B173" s="130" t="s">
        <v>1705</v>
      </c>
      <c r="C173" s="131" t="s">
        <v>2343</v>
      </c>
      <c r="D173" s="59"/>
      <c r="E173" s="130" t="s">
        <v>57</v>
      </c>
      <c r="F173" s="132">
        <v>2</v>
      </c>
      <c r="G173" s="62"/>
      <c r="H173" s="62"/>
      <c r="I173" s="62"/>
      <c r="J173" s="62"/>
      <c r="K173" s="62"/>
      <c r="L173" s="62"/>
      <c r="M173" s="62"/>
      <c r="N173" s="62"/>
      <c r="O173" s="62"/>
      <c r="P173" s="62"/>
      <c r="Q173" s="62"/>
    </row>
    <row r="174" spans="1:17" ht="25.5">
      <c r="A174" s="58">
        <v>166</v>
      </c>
      <c r="B174" s="130" t="s">
        <v>1705</v>
      </c>
      <c r="C174" s="131" t="s">
        <v>2647</v>
      </c>
      <c r="D174" s="59"/>
      <c r="E174" s="130" t="s">
        <v>55</v>
      </c>
      <c r="F174" s="132">
        <v>890</v>
      </c>
      <c r="G174" s="62"/>
      <c r="H174" s="62"/>
      <c r="I174" s="62"/>
      <c r="J174" s="62"/>
      <c r="K174" s="62"/>
      <c r="L174" s="62"/>
      <c r="M174" s="62"/>
      <c r="N174" s="62"/>
      <c r="O174" s="62"/>
      <c r="P174" s="62"/>
      <c r="Q174" s="62"/>
    </row>
    <row r="175" spans="1:17">
      <c r="A175" s="58">
        <v>167</v>
      </c>
      <c r="B175" s="59" t="s">
        <v>1705</v>
      </c>
      <c r="C175" s="60" t="s">
        <v>1749</v>
      </c>
      <c r="D175" s="59"/>
      <c r="E175" s="61" t="s">
        <v>57</v>
      </c>
      <c r="F175" s="128">
        <v>3397</v>
      </c>
      <c r="G175" s="62"/>
      <c r="H175" s="62"/>
      <c r="I175" s="62"/>
      <c r="J175" s="62"/>
      <c r="K175" s="62"/>
      <c r="L175" s="62"/>
      <c r="M175" s="62"/>
      <c r="N175" s="62"/>
      <c r="O175" s="62"/>
      <c r="P175" s="62"/>
      <c r="Q175" s="62"/>
    </row>
    <row r="176" spans="1:17" ht="25.5">
      <c r="A176" s="58">
        <v>168</v>
      </c>
      <c r="B176" s="59" t="s">
        <v>1705</v>
      </c>
      <c r="C176" s="60" t="s">
        <v>1750</v>
      </c>
      <c r="D176" s="59"/>
      <c r="E176" s="61" t="s">
        <v>57</v>
      </c>
      <c r="F176" s="62">
        <v>4</v>
      </c>
      <c r="G176" s="62"/>
      <c r="H176" s="62"/>
      <c r="I176" s="62"/>
      <c r="J176" s="62"/>
      <c r="K176" s="62"/>
      <c r="L176" s="62"/>
      <c r="M176" s="62"/>
      <c r="N176" s="62"/>
      <c r="O176" s="62"/>
      <c r="P176" s="62"/>
      <c r="Q176" s="62"/>
    </row>
    <row r="177" spans="1:17" ht="25.5">
      <c r="A177" s="58">
        <v>169</v>
      </c>
      <c r="B177" s="59" t="s">
        <v>1705</v>
      </c>
      <c r="C177" s="60" t="s">
        <v>1751</v>
      </c>
      <c r="D177" s="59"/>
      <c r="E177" s="61" t="s">
        <v>57</v>
      </c>
      <c r="F177" s="128">
        <v>97</v>
      </c>
      <c r="G177" s="62"/>
      <c r="H177" s="62"/>
      <c r="I177" s="62"/>
      <c r="J177" s="62"/>
      <c r="K177" s="62"/>
      <c r="L177" s="62"/>
      <c r="M177" s="62"/>
      <c r="N177" s="62"/>
      <c r="O177" s="62"/>
      <c r="P177" s="62"/>
      <c r="Q177" s="62"/>
    </row>
    <row r="178" spans="1:17" ht="25.5">
      <c r="A178" s="58">
        <v>170</v>
      </c>
      <c r="B178" s="59" t="s">
        <v>1705</v>
      </c>
      <c r="C178" s="60" t="s">
        <v>1752</v>
      </c>
      <c r="D178" s="59"/>
      <c r="E178" s="61" t="s">
        <v>57</v>
      </c>
      <c r="F178" s="128">
        <v>3022</v>
      </c>
      <c r="G178" s="62"/>
      <c r="H178" s="62"/>
      <c r="I178" s="62"/>
      <c r="J178" s="62"/>
      <c r="K178" s="62"/>
      <c r="L178" s="62"/>
      <c r="M178" s="62"/>
      <c r="N178" s="62"/>
      <c r="O178" s="62"/>
      <c r="P178" s="62"/>
      <c r="Q178" s="62"/>
    </row>
    <row r="179" spans="1:17" ht="25.5">
      <c r="A179" s="58">
        <v>171</v>
      </c>
      <c r="B179" s="59" t="s">
        <v>1705</v>
      </c>
      <c r="C179" s="60" t="s">
        <v>1753</v>
      </c>
      <c r="D179" s="59"/>
      <c r="E179" s="61" t="s">
        <v>55</v>
      </c>
      <c r="F179" s="62">
        <v>830</v>
      </c>
      <c r="G179" s="62"/>
      <c r="H179" s="62"/>
      <c r="I179" s="62"/>
      <c r="J179" s="62"/>
      <c r="K179" s="62"/>
      <c r="L179" s="62"/>
      <c r="M179" s="62"/>
      <c r="N179" s="62"/>
      <c r="O179" s="62"/>
      <c r="P179" s="62"/>
      <c r="Q179" s="62"/>
    </row>
    <row r="180" spans="1:17" ht="25.5">
      <c r="A180" s="58">
        <v>172</v>
      </c>
      <c r="B180" s="59" t="s">
        <v>1705</v>
      </c>
      <c r="C180" s="60" t="s">
        <v>1754</v>
      </c>
      <c r="D180" s="59"/>
      <c r="E180" s="61" t="s">
        <v>55</v>
      </c>
      <c r="F180" s="62">
        <v>505</v>
      </c>
      <c r="G180" s="62"/>
      <c r="H180" s="62"/>
      <c r="I180" s="62"/>
      <c r="J180" s="62"/>
      <c r="K180" s="62"/>
      <c r="L180" s="62"/>
      <c r="M180" s="62"/>
      <c r="N180" s="62"/>
      <c r="O180" s="62"/>
      <c r="P180" s="62"/>
      <c r="Q180" s="62"/>
    </row>
    <row r="181" spans="1:17" ht="25.5">
      <c r="A181" s="58">
        <v>173</v>
      </c>
      <c r="B181" s="59" t="s">
        <v>1705</v>
      </c>
      <c r="C181" s="60" t="s">
        <v>1755</v>
      </c>
      <c r="D181" s="59"/>
      <c r="E181" s="61" t="s">
        <v>55</v>
      </c>
      <c r="F181" s="62">
        <v>270</v>
      </c>
      <c r="G181" s="62"/>
      <c r="H181" s="62"/>
      <c r="I181" s="62"/>
      <c r="J181" s="62"/>
      <c r="K181" s="62"/>
      <c r="L181" s="62"/>
      <c r="M181" s="62"/>
      <c r="N181" s="62"/>
      <c r="O181" s="62"/>
      <c r="P181" s="62"/>
      <c r="Q181" s="62"/>
    </row>
    <row r="182" spans="1:17" ht="25.5">
      <c r="A182" s="58">
        <v>174</v>
      </c>
      <c r="B182" s="59" t="s">
        <v>1705</v>
      </c>
      <c r="C182" s="60" t="s">
        <v>1756</v>
      </c>
      <c r="D182" s="59"/>
      <c r="E182" s="61" t="s">
        <v>55</v>
      </c>
      <c r="F182" s="62">
        <v>155</v>
      </c>
      <c r="G182" s="62"/>
      <c r="H182" s="62"/>
      <c r="I182" s="62"/>
      <c r="J182" s="62"/>
      <c r="K182" s="62"/>
      <c r="L182" s="62"/>
      <c r="M182" s="62"/>
      <c r="N182" s="62"/>
      <c r="O182" s="62"/>
      <c r="P182" s="62"/>
      <c r="Q182" s="62"/>
    </row>
    <row r="183" spans="1:17" ht="25.5">
      <c r="A183" s="58">
        <v>175</v>
      </c>
      <c r="B183" s="59" t="s">
        <v>1705</v>
      </c>
      <c r="C183" s="60" t="s">
        <v>1757</v>
      </c>
      <c r="D183" s="59"/>
      <c r="E183" s="61" t="s">
        <v>55</v>
      </c>
      <c r="F183" s="62">
        <v>300</v>
      </c>
      <c r="G183" s="62"/>
      <c r="H183" s="62"/>
      <c r="I183" s="62"/>
      <c r="J183" s="62"/>
      <c r="K183" s="62"/>
      <c r="L183" s="62"/>
      <c r="M183" s="62"/>
      <c r="N183" s="62"/>
      <c r="O183" s="62"/>
      <c r="P183" s="62"/>
      <c r="Q183" s="62"/>
    </row>
    <row r="184" spans="1:17">
      <c r="A184" s="58">
        <v>176</v>
      </c>
      <c r="B184" s="59" t="s">
        <v>1705</v>
      </c>
      <c r="C184" s="60" t="s">
        <v>1758</v>
      </c>
      <c r="D184" s="59"/>
      <c r="E184" s="61" t="s">
        <v>57</v>
      </c>
      <c r="F184" s="62">
        <v>6</v>
      </c>
      <c r="G184" s="62"/>
      <c r="H184" s="62"/>
      <c r="I184" s="62"/>
      <c r="J184" s="62"/>
      <c r="K184" s="62"/>
      <c r="L184" s="62"/>
      <c r="M184" s="62"/>
      <c r="N184" s="62"/>
      <c r="O184" s="62"/>
      <c r="P184" s="62"/>
      <c r="Q184" s="62"/>
    </row>
    <row r="185" spans="1:17" ht="25.5">
      <c r="A185" s="58">
        <v>177</v>
      </c>
      <c r="B185" s="59" t="s">
        <v>1705</v>
      </c>
      <c r="C185" s="60" t="s">
        <v>1759</v>
      </c>
      <c r="D185" s="59"/>
      <c r="E185" s="61" t="s">
        <v>55</v>
      </c>
      <c r="F185" s="128">
        <v>12705</v>
      </c>
      <c r="G185" s="62"/>
      <c r="H185" s="62"/>
      <c r="I185" s="62"/>
      <c r="J185" s="62"/>
      <c r="K185" s="62"/>
      <c r="L185" s="62"/>
      <c r="M185" s="62"/>
      <c r="N185" s="62"/>
      <c r="O185" s="62"/>
      <c r="P185" s="62"/>
      <c r="Q185" s="62"/>
    </row>
    <row r="186" spans="1:17" ht="25.5">
      <c r="A186" s="58">
        <v>178</v>
      </c>
      <c r="B186" s="59" t="s">
        <v>1705</v>
      </c>
      <c r="C186" s="60" t="s">
        <v>1760</v>
      </c>
      <c r="D186" s="59"/>
      <c r="E186" s="61" t="s">
        <v>55</v>
      </c>
      <c r="F186" s="152">
        <v>40133</v>
      </c>
      <c r="G186" s="62"/>
      <c r="H186" s="62"/>
      <c r="I186" s="62"/>
      <c r="J186" s="62"/>
      <c r="K186" s="62"/>
      <c r="L186" s="62"/>
      <c r="M186" s="62"/>
      <c r="N186" s="62"/>
      <c r="O186" s="62"/>
      <c r="P186" s="62"/>
      <c r="Q186" s="62"/>
    </row>
    <row r="187" spans="1:17" ht="25.5">
      <c r="A187" s="58">
        <v>179</v>
      </c>
      <c r="B187" s="59" t="s">
        <v>1705</v>
      </c>
      <c r="C187" s="60" t="s">
        <v>1761</v>
      </c>
      <c r="D187" s="59"/>
      <c r="E187" s="61" t="s">
        <v>55</v>
      </c>
      <c r="F187" s="128">
        <v>1100</v>
      </c>
      <c r="G187" s="62"/>
      <c r="H187" s="62"/>
      <c r="I187" s="62"/>
      <c r="J187" s="62"/>
      <c r="K187" s="62"/>
      <c r="L187" s="62"/>
      <c r="M187" s="62"/>
      <c r="N187" s="62"/>
      <c r="O187" s="62"/>
      <c r="P187" s="62"/>
      <c r="Q187" s="62"/>
    </row>
    <row r="188" spans="1:17" ht="25.5">
      <c r="A188" s="58">
        <v>180</v>
      </c>
      <c r="B188" s="59" t="s">
        <v>1705</v>
      </c>
      <c r="C188" s="60" t="s">
        <v>1762</v>
      </c>
      <c r="D188" s="59"/>
      <c r="E188" s="61" t="s">
        <v>55</v>
      </c>
      <c r="F188" s="128">
        <v>2200</v>
      </c>
      <c r="G188" s="62"/>
      <c r="H188" s="62"/>
      <c r="I188" s="62"/>
      <c r="J188" s="62"/>
      <c r="K188" s="62"/>
      <c r="L188" s="62"/>
      <c r="M188" s="62"/>
      <c r="N188" s="62"/>
      <c r="O188" s="62"/>
      <c r="P188" s="62"/>
      <c r="Q188" s="62"/>
    </row>
    <row r="189" spans="1:17" ht="25.5">
      <c r="A189" s="58">
        <v>181</v>
      </c>
      <c r="B189" s="59" t="s">
        <v>1705</v>
      </c>
      <c r="C189" s="60" t="s">
        <v>1763</v>
      </c>
      <c r="D189" s="59"/>
      <c r="E189" s="61" t="s">
        <v>55</v>
      </c>
      <c r="F189" s="152">
        <v>1860</v>
      </c>
      <c r="G189" s="62"/>
      <c r="H189" s="62"/>
      <c r="I189" s="62"/>
      <c r="J189" s="62"/>
      <c r="K189" s="62"/>
      <c r="L189" s="62"/>
      <c r="M189" s="62"/>
      <c r="N189" s="62"/>
      <c r="O189" s="62"/>
      <c r="P189" s="62"/>
      <c r="Q189" s="62"/>
    </row>
    <row r="190" spans="1:17" ht="25.5">
      <c r="A190" s="58">
        <v>182</v>
      </c>
      <c r="B190" s="59" t="s">
        <v>1705</v>
      </c>
      <c r="C190" s="60" t="s">
        <v>1764</v>
      </c>
      <c r="D190" s="59"/>
      <c r="E190" s="61" t="s">
        <v>55</v>
      </c>
      <c r="F190" s="152">
        <v>740</v>
      </c>
      <c r="G190" s="62"/>
      <c r="H190" s="62"/>
      <c r="I190" s="62"/>
      <c r="J190" s="62"/>
      <c r="K190" s="62"/>
      <c r="L190" s="62"/>
      <c r="M190" s="62"/>
      <c r="N190" s="62"/>
      <c r="O190" s="62"/>
      <c r="P190" s="62"/>
      <c r="Q190" s="62"/>
    </row>
    <row r="191" spans="1:17" ht="25.5">
      <c r="A191" s="58">
        <v>183</v>
      </c>
      <c r="B191" s="59" t="s">
        <v>1705</v>
      </c>
      <c r="C191" s="60" t="s">
        <v>1765</v>
      </c>
      <c r="D191" s="59"/>
      <c r="E191" s="61" t="s">
        <v>55</v>
      </c>
      <c r="F191" s="152">
        <v>725</v>
      </c>
      <c r="G191" s="62"/>
      <c r="H191" s="62"/>
      <c r="I191" s="62"/>
      <c r="J191" s="62"/>
      <c r="K191" s="62"/>
      <c r="L191" s="62"/>
      <c r="M191" s="62"/>
      <c r="N191" s="62"/>
      <c r="O191" s="62"/>
      <c r="P191" s="62"/>
      <c r="Q191" s="62"/>
    </row>
    <row r="192" spans="1:17" ht="25.5">
      <c r="A192" s="58">
        <v>184</v>
      </c>
      <c r="B192" s="59" t="s">
        <v>1705</v>
      </c>
      <c r="C192" s="60" t="s">
        <v>1766</v>
      </c>
      <c r="D192" s="59"/>
      <c r="E192" s="61" t="s">
        <v>55</v>
      </c>
      <c r="F192" s="128">
        <v>45</v>
      </c>
      <c r="G192" s="62"/>
      <c r="H192" s="62"/>
      <c r="I192" s="62"/>
      <c r="J192" s="62"/>
      <c r="K192" s="62"/>
      <c r="L192" s="62"/>
      <c r="M192" s="62"/>
      <c r="N192" s="62"/>
      <c r="O192" s="62"/>
      <c r="P192" s="62"/>
      <c r="Q192" s="62"/>
    </row>
    <row r="193" spans="1:17" ht="25.5">
      <c r="A193" s="58">
        <v>185</v>
      </c>
      <c r="B193" s="59" t="s">
        <v>1705</v>
      </c>
      <c r="C193" s="60" t="s">
        <v>1767</v>
      </c>
      <c r="D193" s="59"/>
      <c r="E193" s="61" t="s">
        <v>55</v>
      </c>
      <c r="F193" s="152">
        <v>90</v>
      </c>
      <c r="G193" s="62"/>
      <c r="H193" s="62"/>
      <c r="I193" s="62"/>
      <c r="J193" s="62"/>
      <c r="K193" s="62"/>
      <c r="L193" s="62"/>
      <c r="M193" s="62"/>
      <c r="N193" s="62"/>
      <c r="O193" s="62"/>
      <c r="P193" s="62"/>
      <c r="Q193" s="62"/>
    </row>
    <row r="194" spans="1:17" ht="25.5">
      <c r="A194" s="58">
        <v>186</v>
      </c>
      <c r="B194" s="59" t="s">
        <v>1705</v>
      </c>
      <c r="C194" s="151" t="s">
        <v>2654</v>
      </c>
      <c r="D194" s="153"/>
      <c r="E194" s="154" t="s">
        <v>55</v>
      </c>
      <c r="F194" s="152">
        <v>140</v>
      </c>
      <c r="G194" s="62"/>
      <c r="H194" s="62"/>
      <c r="I194" s="87"/>
      <c r="J194" s="62"/>
      <c r="K194" s="62"/>
      <c r="L194" s="62"/>
      <c r="M194" s="62"/>
      <c r="N194" s="62"/>
      <c r="O194" s="62"/>
      <c r="P194" s="62"/>
      <c r="Q194" s="62"/>
    </row>
    <row r="195" spans="1:17" ht="25.5">
      <c r="A195" s="58">
        <v>187</v>
      </c>
      <c r="B195" s="59" t="s">
        <v>1705</v>
      </c>
      <c r="C195" s="60" t="s">
        <v>1768</v>
      </c>
      <c r="D195" s="59"/>
      <c r="E195" s="61" t="s">
        <v>55</v>
      </c>
      <c r="F195" s="152">
        <v>220</v>
      </c>
      <c r="G195" s="62"/>
      <c r="H195" s="62"/>
      <c r="I195" s="62"/>
      <c r="J195" s="62"/>
      <c r="K195" s="62"/>
      <c r="L195" s="62"/>
      <c r="M195" s="62"/>
      <c r="N195" s="62"/>
      <c r="O195" s="62"/>
      <c r="P195" s="62"/>
      <c r="Q195" s="62"/>
    </row>
    <row r="196" spans="1:17" ht="25.5">
      <c r="A196" s="58">
        <v>188</v>
      </c>
      <c r="B196" s="59" t="s">
        <v>1705</v>
      </c>
      <c r="C196" s="60" t="s">
        <v>1769</v>
      </c>
      <c r="D196" s="59"/>
      <c r="E196" s="61" t="s">
        <v>55</v>
      </c>
      <c r="F196" s="128">
        <v>135</v>
      </c>
      <c r="G196" s="62"/>
      <c r="H196" s="62"/>
      <c r="I196" s="62"/>
      <c r="J196" s="62"/>
      <c r="K196" s="62"/>
      <c r="L196" s="62"/>
      <c r="M196" s="62"/>
      <c r="N196" s="62"/>
      <c r="O196" s="62"/>
      <c r="P196" s="62"/>
      <c r="Q196" s="62"/>
    </row>
    <row r="197" spans="1:17" ht="25.5">
      <c r="A197" s="58">
        <v>189</v>
      </c>
      <c r="B197" s="59" t="s">
        <v>1705</v>
      </c>
      <c r="C197" s="60" t="s">
        <v>1770</v>
      </c>
      <c r="D197" s="59"/>
      <c r="E197" s="61" t="s">
        <v>55</v>
      </c>
      <c r="F197" s="128">
        <v>11</v>
      </c>
      <c r="G197" s="62"/>
      <c r="H197" s="62"/>
      <c r="I197" s="62"/>
      <c r="J197" s="62"/>
      <c r="K197" s="62"/>
      <c r="L197" s="62"/>
      <c r="M197" s="62"/>
      <c r="N197" s="62"/>
      <c r="O197" s="62"/>
      <c r="P197" s="62"/>
      <c r="Q197" s="62"/>
    </row>
    <row r="198" spans="1:17" ht="25.5">
      <c r="A198" s="58">
        <v>190</v>
      </c>
      <c r="B198" s="59" t="s">
        <v>1705</v>
      </c>
      <c r="C198" s="60" t="s">
        <v>1771</v>
      </c>
      <c r="D198" s="59"/>
      <c r="E198" s="61" t="s">
        <v>55</v>
      </c>
      <c r="F198" s="152">
        <v>15</v>
      </c>
      <c r="G198" s="62"/>
      <c r="H198" s="62"/>
      <c r="I198" s="62"/>
      <c r="J198" s="62"/>
      <c r="K198" s="62"/>
      <c r="L198" s="62"/>
      <c r="M198" s="62"/>
      <c r="N198" s="62"/>
      <c r="O198" s="62"/>
      <c r="P198" s="62"/>
      <c r="Q198" s="62"/>
    </row>
    <row r="199" spans="1:17" ht="25.5">
      <c r="A199" s="58">
        <v>191</v>
      </c>
      <c r="B199" s="59" t="s">
        <v>1705</v>
      </c>
      <c r="C199" s="60" t="s">
        <v>1772</v>
      </c>
      <c r="D199" s="59"/>
      <c r="E199" s="61" t="s">
        <v>55</v>
      </c>
      <c r="F199" s="152">
        <v>225</v>
      </c>
      <c r="G199" s="62"/>
      <c r="H199" s="62"/>
      <c r="I199" s="62"/>
      <c r="J199" s="62"/>
      <c r="K199" s="62"/>
      <c r="L199" s="62"/>
      <c r="M199" s="62"/>
      <c r="N199" s="62"/>
      <c r="O199" s="62"/>
      <c r="P199" s="62"/>
      <c r="Q199" s="62"/>
    </row>
    <row r="200" spans="1:17" ht="25.5">
      <c r="A200" s="58">
        <v>192</v>
      </c>
      <c r="B200" s="59" t="s">
        <v>1705</v>
      </c>
      <c r="C200" s="60" t="s">
        <v>1773</v>
      </c>
      <c r="D200" s="59"/>
      <c r="E200" s="61" t="s">
        <v>55</v>
      </c>
      <c r="F200" s="152">
        <v>500</v>
      </c>
      <c r="G200" s="62"/>
      <c r="H200" s="62"/>
      <c r="I200" s="62"/>
      <c r="J200" s="62"/>
      <c r="K200" s="62"/>
      <c r="L200" s="62"/>
      <c r="M200" s="62"/>
      <c r="N200" s="62"/>
      <c r="O200" s="62"/>
      <c r="P200" s="62"/>
      <c r="Q200" s="62"/>
    </row>
    <row r="201" spans="1:17" ht="25.5">
      <c r="A201" s="58">
        <v>193</v>
      </c>
      <c r="B201" s="59" t="s">
        <v>1705</v>
      </c>
      <c r="C201" s="60" t="s">
        <v>1774</v>
      </c>
      <c r="D201" s="59"/>
      <c r="E201" s="61" t="s">
        <v>55</v>
      </c>
      <c r="F201" s="62">
        <v>240</v>
      </c>
      <c r="G201" s="62"/>
      <c r="H201" s="62"/>
      <c r="I201" s="62"/>
      <c r="J201" s="62"/>
      <c r="K201" s="62"/>
      <c r="L201" s="62"/>
      <c r="M201" s="62"/>
      <c r="N201" s="62"/>
      <c r="O201" s="62"/>
      <c r="P201" s="62"/>
      <c r="Q201" s="62"/>
    </row>
    <row r="202" spans="1:17" ht="25.5">
      <c r="A202" s="58">
        <v>194</v>
      </c>
      <c r="B202" s="130" t="s">
        <v>1705</v>
      </c>
      <c r="C202" s="133" t="s">
        <v>2344</v>
      </c>
      <c r="D202" s="82"/>
      <c r="E202" s="134" t="s">
        <v>57</v>
      </c>
      <c r="F202" s="135">
        <v>60</v>
      </c>
      <c r="G202" s="62"/>
      <c r="H202" s="62"/>
      <c r="I202" s="62"/>
      <c r="J202" s="62"/>
      <c r="K202" s="62"/>
      <c r="L202" s="62"/>
      <c r="M202" s="62"/>
      <c r="N202" s="62"/>
      <c r="O202" s="62"/>
      <c r="P202" s="62"/>
      <c r="Q202" s="62"/>
    </row>
    <row r="203" spans="1:17" ht="25.5">
      <c r="A203" s="58">
        <v>195</v>
      </c>
      <c r="B203" s="130" t="s">
        <v>1705</v>
      </c>
      <c r="C203" s="133" t="s">
        <v>2345</v>
      </c>
      <c r="D203" s="82"/>
      <c r="E203" s="134" t="s">
        <v>57</v>
      </c>
      <c r="F203" s="135">
        <v>150</v>
      </c>
      <c r="G203" s="62"/>
      <c r="H203" s="62"/>
      <c r="I203" s="62"/>
      <c r="J203" s="62"/>
      <c r="K203" s="62"/>
      <c r="L203" s="62"/>
      <c r="M203" s="62"/>
      <c r="N203" s="62"/>
      <c r="O203" s="62"/>
      <c r="P203" s="62"/>
      <c r="Q203" s="62"/>
    </row>
    <row r="204" spans="1:17" ht="25.5">
      <c r="A204" s="58">
        <v>196</v>
      </c>
      <c r="B204" s="130" t="s">
        <v>1705</v>
      </c>
      <c r="C204" s="133" t="s">
        <v>2346</v>
      </c>
      <c r="D204" s="82"/>
      <c r="E204" s="134" t="s">
        <v>57</v>
      </c>
      <c r="F204" s="135">
        <v>20</v>
      </c>
      <c r="G204" s="62"/>
      <c r="H204" s="62"/>
      <c r="I204" s="62"/>
      <c r="J204" s="62"/>
      <c r="K204" s="62"/>
      <c r="L204" s="62"/>
      <c r="M204" s="62"/>
      <c r="N204" s="62"/>
      <c r="O204" s="62"/>
      <c r="P204" s="62"/>
      <c r="Q204" s="62"/>
    </row>
    <row r="205" spans="1:17" ht="25.5">
      <c r="A205" s="58">
        <v>197</v>
      </c>
      <c r="B205" s="59" t="s">
        <v>1705</v>
      </c>
      <c r="C205" s="60" t="s">
        <v>1775</v>
      </c>
      <c r="D205" s="59"/>
      <c r="E205" s="61" t="s">
        <v>57</v>
      </c>
      <c r="F205" s="62">
        <v>32</v>
      </c>
      <c r="G205" s="62"/>
      <c r="H205" s="62"/>
      <c r="I205" s="62"/>
      <c r="J205" s="62"/>
      <c r="K205" s="62"/>
      <c r="L205" s="62"/>
      <c r="M205" s="62"/>
      <c r="N205" s="62"/>
      <c r="O205" s="62"/>
      <c r="P205" s="62"/>
      <c r="Q205" s="62"/>
    </row>
    <row r="206" spans="1:17" ht="25.5">
      <c r="A206" s="58">
        <v>198</v>
      </c>
      <c r="B206" s="130" t="s">
        <v>1705</v>
      </c>
      <c r="C206" s="133" t="s">
        <v>2347</v>
      </c>
      <c r="D206" s="82"/>
      <c r="E206" s="134" t="s">
        <v>57</v>
      </c>
      <c r="F206" s="135">
        <v>14</v>
      </c>
      <c r="G206" s="62"/>
      <c r="H206" s="62"/>
      <c r="I206" s="62"/>
      <c r="J206" s="62"/>
      <c r="K206" s="62"/>
      <c r="L206" s="62"/>
      <c r="M206" s="62"/>
      <c r="N206" s="62"/>
      <c r="O206" s="62"/>
      <c r="P206" s="62"/>
      <c r="Q206" s="62"/>
    </row>
    <row r="207" spans="1:17" ht="25.5">
      <c r="A207" s="58">
        <v>199</v>
      </c>
      <c r="B207" s="130" t="s">
        <v>1705</v>
      </c>
      <c r="C207" s="133" t="s">
        <v>2348</v>
      </c>
      <c r="D207" s="82"/>
      <c r="E207" s="134" t="s">
        <v>57</v>
      </c>
      <c r="F207" s="135">
        <v>30</v>
      </c>
      <c r="G207" s="62"/>
      <c r="H207" s="62"/>
      <c r="I207" s="62"/>
      <c r="J207" s="62"/>
      <c r="K207" s="62"/>
      <c r="L207" s="62"/>
      <c r="M207" s="62"/>
      <c r="N207" s="62"/>
      <c r="O207" s="62"/>
      <c r="P207" s="62"/>
      <c r="Q207" s="62"/>
    </row>
    <row r="208" spans="1:17" ht="25.5">
      <c r="A208" s="58">
        <v>200</v>
      </c>
      <c r="B208" s="59" t="s">
        <v>1705</v>
      </c>
      <c r="C208" s="60" t="s">
        <v>1776</v>
      </c>
      <c r="D208" s="59"/>
      <c r="E208" s="61" t="s">
        <v>57</v>
      </c>
      <c r="F208" s="62">
        <v>8</v>
      </c>
      <c r="G208" s="62"/>
      <c r="H208" s="62"/>
      <c r="I208" s="62"/>
      <c r="J208" s="62"/>
      <c r="K208" s="62"/>
      <c r="L208" s="62"/>
      <c r="M208" s="62"/>
      <c r="N208" s="62"/>
      <c r="O208" s="62"/>
      <c r="P208" s="62"/>
      <c r="Q208" s="62"/>
    </row>
    <row r="209" spans="1:17">
      <c r="A209" s="58">
        <v>201</v>
      </c>
      <c r="B209" s="59" t="s">
        <v>1705</v>
      </c>
      <c r="C209" s="60" t="s">
        <v>1777</v>
      </c>
      <c r="D209" s="59"/>
      <c r="E209" s="61" t="s">
        <v>55</v>
      </c>
      <c r="F209" s="62">
        <v>300</v>
      </c>
      <c r="G209" s="62"/>
      <c r="H209" s="62"/>
      <c r="I209" s="62"/>
      <c r="J209" s="62"/>
      <c r="K209" s="62"/>
      <c r="L209" s="62"/>
      <c r="M209" s="62"/>
      <c r="N209" s="62"/>
      <c r="O209" s="62"/>
      <c r="P209" s="62"/>
      <c r="Q209" s="62"/>
    </row>
    <row r="210" spans="1:17">
      <c r="A210" s="58">
        <v>202</v>
      </c>
      <c r="B210" s="59" t="s">
        <v>1705</v>
      </c>
      <c r="C210" s="60" t="s">
        <v>1778</v>
      </c>
      <c r="D210" s="59"/>
      <c r="E210" s="61" t="s">
        <v>55</v>
      </c>
      <c r="F210" s="127">
        <v>285</v>
      </c>
      <c r="G210" s="62"/>
      <c r="H210" s="62"/>
      <c r="I210" s="62"/>
      <c r="J210" s="62"/>
      <c r="K210" s="62"/>
      <c r="L210" s="62"/>
      <c r="M210" s="62"/>
      <c r="N210" s="62"/>
      <c r="O210" s="62"/>
      <c r="P210" s="62"/>
      <c r="Q210" s="62"/>
    </row>
    <row r="211" spans="1:17">
      <c r="A211" s="58">
        <v>203</v>
      </c>
      <c r="B211" s="59" t="s">
        <v>1705</v>
      </c>
      <c r="C211" s="60" t="s">
        <v>1779</v>
      </c>
      <c r="D211" s="59"/>
      <c r="E211" s="61" t="s">
        <v>55</v>
      </c>
      <c r="F211" s="62">
        <v>250</v>
      </c>
      <c r="G211" s="62"/>
      <c r="H211" s="62"/>
      <c r="I211" s="62"/>
      <c r="J211" s="62"/>
      <c r="K211" s="62"/>
      <c r="L211" s="62"/>
      <c r="M211" s="62"/>
      <c r="N211" s="62"/>
      <c r="O211" s="62"/>
      <c r="P211" s="62"/>
      <c r="Q211" s="62"/>
    </row>
    <row r="212" spans="1:17">
      <c r="A212" s="58">
        <v>204</v>
      </c>
      <c r="B212" s="59" t="s">
        <v>1705</v>
      </c>
      <c r="C212" s="60" t="s">
        <v>1780</v>
      </c>
      <c r="D212" s="59"/>
      <c r="E212" s="61" t="s">
        <v>55</v>
      </c>
      <c r="F212" s="127">
        <v>2030</v>
      </c>
      <c r="G212" s="62"/>
      <c r="H212" s="62"/>
      <c r="I212" s="62"/>
      <c r="J212" s="62"/>
      <c r="K212" s="62"/>
      <c r="L212" s="62"/>
      <c r="M212" s="62"/>
      <c r="N212" s="62"/>
      <c r="O212" s="62"/>
      <c r="P212" s="62"/>
      <c r="Q212" s="62"/>
    </row>
    <row r="213" spans="1:17">
      <c r="A213" s="58">
        <v>205</v>
      </c>
      <c r="B213" s="59" t="s">
        <v>1705</v>
      </c>
      <c r="C213" s="60" t="s">
        <v>1781</v>
      </c>
      <c r="D213" s="59"/>
      <c r="E213" s="61" t="s">
        <v>55</v>
      </c>
      <c r="F213" s="127">
        <v>695</v>
      </c>
      <c r="G213" s="62"/>
      <c r="H213" s="62"/>
      <c r="I213" s="62"/>
      <c r="J213" s="62"/>
      <c r="K213" s="62"/>
      <c r="L213" s="62"/>
      <c r="M213" s="62"/>
      <c r="N213" s="62"/>
      <c r="O213" s="62"/>
      <c r="P213" s="62"/>
      <c r="Q213" s="62"/>
    </row>
    <row r="214" spans="1:17" ht="25.5">
      <c r="A214" s="58">
        <v>206</v>
      </c>
      <c r="B214" s="59" t="s">
        <v>1705</v>
      </c>
      <c r="C214" s="60" t="s">
        <v>1782</v>
      </c>
      <c r="D214" s="59"/>
      <c r="E214" s="61" t="s">
        <v>55</v>
      </c>
      <c r="F214" s="62">
        <v>300</v>
      </c>
      <c r="G214" s="62"/>
      <c r="H214" s="62"/>
      <c r="I214" s="62"/>
      <c r="J214" s="62"/>
      <c r="K214" s="62"/>
      <c r="L214" s="62"/>
      <c r="M214" s="62"/>
      <c r="N214" s="62"/>
      <c r="O214" s="62"/>
      <c r="P214" s="62"/>
      <c r="Q214" s="62"/>
    </row>
    <row r="215" spans="1:17" ht="25.5">
      <c r="A215" s="58">
        <v>207</v>
      </c>
      <c r="B215" s="59" t="s">
        <v>1705</v>
      </c>
      <c r="C215" s="60" t="s">
        <v>1783</v>
      </c>
      <c r="D215" s="59"/>
      <c r="E215" s="61" t="s">
        <v>55</v>
      </c>
      <c r="F215" s="62">
        <v>255</v>
      </c>
      <c r="G215" s="62"/>
      <c r="H215" s="62"/>
      <c r="I215" s="62"/>
      <c r="J215" s="62"/>
      <c r="K215" s="62"/>
      <c r="L215" s="62"/>
      <c r="M215" s="62"/>
      <c r="N215" s="62"/>
      <c r="O215" s="62"/>
      <c r="P215" s="62"/>
      <c r="Q215" s="62"/>
    </row>
    <row r="216" spans="1:17" ht="25.5">
      <c r="A216" s="58">
        <v>208</v>
      </c>
      <c r="B216" s="59" t="s">
        <v>1705</v>
      </c>
      <c r="C216" s="60" t="s">
        <v>1784</v>
      </c>
      <c r="D216" s="59"/>
      <c r="E216" s="61" t="s">
        <v>55</v>
      </c>
      <c r="F216" s="62">
        <v>800</v>
      </c>
      <c r="G216" s="62"/>
      <c r="H216" s="62"/>
      <c r="I216" s="62"/>
      <c r="J216" s="62"/>
      <c r="K216" s="62"/>
      <c r="L216" s="62"/>
      <c r="M216" s="62"/>
      <c r="N216" s="62"/>
      <c r="O216" s="62"/>
      <c r="P216" s="62"/>
      <c r="Q216" s="62"/>
    </row>
    <row r="217" spans="1:17">
      <c r="A217" s="58">
        <v>209</v>
      </c>
      <c r="B217" s="59" t="s">
        <v>1705</v>
      </c>
      <c r="C217" s="60" t="s">
        <v>1785</v>
      </c>
      <c r="D217" s="59"/>
      <c r="E217" s="61" t="s">
        <v>55</v>
      </c>
      <c r="F217" s="62">
        <v>200</v>
      </c>
      <c r="G217" s="62"/>
      <c r="H217" s="62"/>
      <c r="I217" s="62"/>
      <c r="J217" s="62"/>
      <c r="K217" s="62"/>
      <c r="L217" s="62"/>
      <c r="M217" s="62"/>
      <c r="N217" s="62"/>
      <c r="O217" s="62"/>
      <c r="P217" s="62"/>
      <c r="Q217" s="62"/>
    </row>
    <row r="218" spans="1:17" ht="25.5">
      <c r="A218" s="58">
        <v>210</v>
      </c>
      <c r="B218" s="59" t="s">
        <v>1705</v>
      </c>
      <c r="C218" s="60" t="s">
        <v>1786</v>
      </c>
      <c r="D218" s="59"/>
      <c r="E218" s="61" t="s">
        <v>55</v>
      </c>
      <c r="F218" s="62">
        <v>150</v>
      </c>
      <c r="G218" s="62"/>
      <c r="H218" s="62"/>
      <c r="I218" s="62"/>
      <c r="J218" s="62"/>
      <c r="K218" s="62"/>
      <c r="L218" s="62"/>
      <c r="M218" s="62"/>
      <c r="N218" s="62"/>
      <c r="O218" s="62"/>
      <c r="P218" s="62"/>
      <c r="Q218" s="62"/>
    </row>
    <row r="219" spans="1:17" ht="25.5">
      <c r="A219" s="58">
        <v>211</v>
      </c>
      <c r="B219" s="59" t="s">
        <v>1705</v>
      </c>
      <c r="C219" s="60" t="s">
        <v>1787</v>
      </c>
      <c r="D219" s="59"/>
      <c r="E219" s="61" t="s">
        <v>55</v>
      </c>
      <c r="F219" s="62">
        <v>250</v>
      </c>
      <c r="G219" s="62"/>
      <c r="H219" s="62"/>
      <c r="I219" s="62"/>
      <c r="J219" s="62"/>
      <c r="K219" s="62"/>
      <c r="L219" s="62"/>
      <c r="M219" s="62"/>
      <c r="N219" s="62"/>
      <c r="O219" s="62"/>
      <c r="P219" s="62"/>
      <c r="Q219" s="62"/>
    </row>
    <row r="220" spans="1:17" ht="25.5">
      <c r="A220" s="58">
        <v>212</v>
      </c>
      <c r="B220" s="59" t="s">
        <v>1705</v>
      </c>
      <c r="C220" s="144" t="s">
        <v>2655</v>
      </c>
      <c r="D220" s="145"/>
      <c r="E220" s="147" t="s">
        <v>55</v>
      </c>
      <c r="F220" s="146">
        <v>10</v>
      </c>
      <c r="G220" s="62"/>
      <c r="H220" s="62"/>
      <c r="I220" s="62"/>
      <c r="J220" s="62"/>
      <c r="K220" s="62"/>
      <c r="L220" s="62"/>
      <c r="M220" s="62"/>
      <c r="N220" s="62"/>
      <c r="O220" s="62"/>
      <c r="P220" s="62"/>
      <c r="Q220" s="62"/>
    </row>
    <row r="221" spans="1:17" ht="25.5">
      <c r="A221" s="58">
        <v>213</v>
      </c>
      <c r="B221" s="59" t="s">
        <v>1705</v>
      </c>
      <c r="C221" s="144" t="s">
        <v>2656</v>
      </c>
      <c r="D221" s="145"/>
      <c r="E221" s="147" t="s">
        <v>55</v>
      </c>
      <c r="F221" s="146">
        <v>10</v>
      </c>
      <c r="G221" s="62"/>
      <c r="H221" s="62"/>
      <c r="I221" s="62"/>
      <c r="J221" s="62"/>
      <c r="K221" s="62"/>
      <c r="L221" s="62"/>
      <c r="M221" s="62"/>
      <c r="N221" s="62"/>
      <c r="O221" s="62"/>
      <c r="P221" s="62"/>
      <c r="Q221" s="62"/>
    </row>
    <row r="222" spans="1:17" ht="25.5">
      <c r="A222" s="58">
        <v>214</v>
      </c>
      <c r="B222" s="59" t="s">
        <v>1705</v>
      </c>
      <c r="C222" s="60" t="s">
        <v>1788</v>
      </c>
      <c r="D222" s="59"/>
      <c r="E222" s="61" t="s">
        <v>55</v>
      </c>
      <c r="F222" s="62">
        <v>160</v>
      </c>
      <c r="G222" s="62"/>
      <c r="H222" s="62"/>
      <c r="I222" s="62"/>
      <c r="J222" s="62"/>
      <c r="K222" s="62"/>
      <c r="L222" s="62"/>
      <c r="M222" s="62"/>
      <c r="N222" s="62"/>
      <c r="O222" s="62"/>
      <c r="P222" s="62"/>
      <c r="Q222" s="62"/>
    </row>
    <row r="223" spans="1:17" ht="25.5">
      <c r="A223" s="58">
        <v>215</v>
      </c>
      <c r="B223" s="59" t="s">
        <v>1705</v>
      </c>
      <c r="C223" s="60" t="s">
        <v>1789</v>
      </c>
      <c r="D223" s="59"/>
      <c r="E223" s="61" t="s">
        <v>55</v>
      </c>
      <c r="F223" s="62">
        <v>700</v>
      </c>
      <c r="G223" s="62"/>
      <c r="H223" s="62"/>
      <c r="I223" s="62"/>
      <c r="J223" s="62"/>
      <c r="K223" s="62"/>
      <c r="L223" s="62"/>
      <c r="M223" s="62"/>
      <c r="N223" s="62"/>
      <c r="O223" s="62"/>
      <c r="P223" s="62"/>
      <c r="Q223" s="62"/>
    </row>
    <row r="224" spans="1:17" ht="25.5">
      <c r="A224" s="58">
        <v>216</v>
      </c>
      <c r="B224" s="59" t="s">
        <v>1705</v>
      </c>
      <c r="C224" s="60" t="s">
        <v>1790</v>
      </c>
      <c r="D224" s="59"/>
      <c r="E224" s="61" t="s">
        <v>59</v>
      </c>
      <c r="F224" s="62">
        <v>45</v>
      </c>
      <c r="G224" s="62"/>
      <c r="H224" s="62"/>
      <c r="I224" s="62"/>
      <c r="J224" s="62"/>
      <c r="K224" s="62"/>
      <c r="L224" s="62"/>
      <c r="M224" s="62"/>
      <c r="N224" s="62"/>
      <c r="O224" s="62"/>
      <c r="P224" s="62"/>
      <c r="Q224" s="62"/>
    </row>
    <row r="225" spans="1:17" ht="25.5">
      <c r="A225" s="58">
        <v>217</v>
      </c>
      <c r="B225" s="59" t="s">
        <v>1705</v>
      </c>
      <c r="C225" s="60" t="s">
        <v>1791</v>
      </c>
      <c r="D225" s="59"/>
      <c r="E225" s="61" t="s">
        <v>55</v>
      </c>
      <c r="F225" s="62">
        <v>150</v>
      </c>
      <c r="G225" s="62"/>
      <c r="H225" s="62"/>
      <c r="I225" s="62"/>
      <c r="J225" s="62"/>
      <c r="K225" s="62"/>
      <c r="L225" s="62"/>
      <c r="M225" s="62"/>
      <c r="N225" s="62"/>
      <c r="O225" s="62"/>
      <c r="P225" s="62"/>
      <c r="Q225" s="62"/>
    </row>
    <row r="226" spans="1:17">
      <c r="A226" s="58">
        <v>218</v>
      </c>
      <c r="B226" s="59" t="s">
        <v>1705</v>
      </c>
      <c r="C226" s="60" t="s">
        <v>1792</v>
      </c>
      <c r="D226" s="59"/>
      <c r="E226" s="61" t="s">
        <v>55</v>
      </c>
      <c r="F226" s="62">
        <v>1000</v>
      </c>
      <c r="G226" s="62"/>
      <c r="H226" s="62"/>
      <c r="I226" s="62"/>
      <c r="J226" s="62"/>
      <c r="K226" s="62"/>
      <c r="L226" s="62"/>
      <c r="M226" s="62"/>
      <c r="N226" s="62"/>
      <c r="O226" s="62"/>
      <c r="P226" s="62"/>
      <c r="Q226" s="62"/>
    </row>
    <row r="227" spans="1:17">
      <c r="A227" s="58">
        <v>219</v>
      </c>
      <c r="B227" s="59" t="s">
        <v>1705</v>
      </c>
      <c r="C227" s="60" t="s">
        <v>1793</v>
      </c>
      <c r="D227" s="59"/>
      <c r="E227" s="61" t="s">
        <v>55</v>
      </c>
      <c r="F227" s="62">
        <v>300</v>
      </c>
      <c r="G227" s="62"/>
      <c r="H227" s="62"/>
      <c r="I227" s="62"/>
      <c r="J227" s="62"/>
      <c r="K227" s="62"/>
      <c r="L227" s="62"/>
      <c r="M227" s="62"/>
      <c r="N227" s="62"/>
      <c r="O227" s="62"/>
      <c r="P227" s="62"/>
      <c r="Q227" s="62"/>
    </row>
    <row r="228" spans="1:17">
      <c r="A228" s="58">
        <v>220</v>
      </c>
      <c r="B228" s="59" t="s">
        <v>1705</v>
      </c>
      <c r="C228" s="60" t="s">
        <v>1794</v>
      </c>
      <c r="D228" s="59"/>
      <c r="E228" s="61" t="s">
        <v>55</v>
      </c>
      <c r="F228" s="62">
        <v>300</v>
      </c>
      <c r="G228" s="62"/>
      <c r="H228" s="62"/>
      <c r="I228" s="62"/>
      <c r="J228" s="62"/>
      <c r="K228" s="62"/>
      <c r="L228" s="62"/>
      <c r="M228" s="62"/>
      <c r="N228" s="62"/>
      <c r="O228" s="62"/>
      <c r="P228" s="62"/>
      <c r="Q228" s="62"/>
    </row>
    <row r="229" spans="1:17">
      <c r="A229" s="58">
        <v>221</v>
      </c>
      <c r="B229" s="59" t="s">
        <v>1705</v>
      </c>
      <c r="C229" s="60" t="s">
        <v>1795</v>
      </c>
      <c r="D229" s="59"/>
      <c r="E229" s="61" t="s">
        <v>55</v>
      </c>
      <c r="F229" s="62">
        <v>100</v>
      </c>
      <c r="G229" s="62"/>
      <c r="H229" s="62"/>
      <c r="I229" s="62"/>
      <c r="J229" s="62"/>
      <c r="K229" s="62"/>
      <c r="L229" s="62"/>
      <c r="M229" s="62"/>
      <c r="N229" s="62"/>
      <c r="O229" s="62"/>
      <c r="P229" s="62"/>
      <c r="Q229" s="62"/>
    </row>
    <row r="230" spans="1:17">
      <c r="A230" s="58">
        <v>222</v>
      </c>
      <c r="B230" s="59" t="s">
        <v>1705</v>
      </c>
      <c r="C230" s="60" t="s">
        <v>1796</v>
      </c>
      <c r="D230" s="59"/>
      <c r="E230" s="61" t="s">
        <v>55</v>
      </c>
      <c r="F230" s="62">
        <v>150</v>
      </c>
      <c r="G230" s="62"/>
      <c r="H230" s="62"/>
      <c r="I230" s="62"/>
      <c r="J230" s="62"/>
      <c r="K230" s="62"/>
      <c r="L230" s="62"/>
      <c r="M230" s="62"/>
      <c r="N230" s="62"/>
      <c r="O230" s="62"/>
      <c r="P230" s="62"/>
      <c r="Q230" s="62"/>
    </row>
    <row r="231" spans="1:17">
      <c r="A231" s="58">
        <v>223</v>
      </c>
      <c r="B231" s="59" t="s">
        <v>1705</v>
      </c>
      <c r="C231" s="60" t="s">
        <v>1797</v>
      </c>
      <c r="D231" s="59"/>
      <c r="E231" s="61" t="s">
        <v>55</v>
      </c>
      <c r="F231" s="62">
        <v>20</v>
      </c>
      <c r="G231" s="62"/>
      <c r="H231" s="62"/>
      <c r="I231" s="62"/>
      <c r="J231" s="62"/>
      <c r="K231" s="62"/>
      <c r="L231" s="62"/>
      <c r="M231" s="62"/>
      <c r="N231" s="62"/>
      <c r="O231" s="62"/>
      <c r="P231" s="62"/>
      <c r="Q231" s="62"/>
    </row>
    <row r="232" spans="1:17" ht="25.5">
      <c r="A232" s="58">
        <v>224</v>
      </c>
      <c r="B232" s="59" t="s">
        <v>1705</v>
      </c>
      <c r="C232" s="60" t="s">
        <v>1798</v>
      </c>
      <c r="D232" s="59"/>
      <c r="E232" s="61" t="s">
        <v>59</v>
      </c>
      <c r="F232" s="62">
        <v>1</v>
      </c>
      <c r="G232" s="62"/>
      <c r="H232" s="62"/>
      <c r="I232" s="62"/>
      <c r="J232" s="62"/>
      <c r="K232" s="62"/>
      <c r="L232" s="62"/>
      <c r="M232" s="62"/>
      <c r="N232" s="62"/>
      <c r="O232" s="62"/>
      <c r="P232" s="62"/>
      <c r="Q232" s="62"/>
    </row>
    <row r="233" spans="1:17" ht="38.25">
      <c r="A233" s="58">
        <v>225</v>
      </c>
      <c r="B233" s="59" t="s">
        <v>1705</v>
      </c>
      <c r="C233" s="60" t="s">
        <v>1799</v>
      </c>
      <c r="D233" s="59"/>
      <c r="E233" s="61" t="s">
        <v>59</v>
      </c>
      <c r="F233" s="62">
        <v>1</v>
      </c>
      <c r="G233" s="62"/>
      <c r="H233" s="62"/>
      <c r="I233" s="62"/>
      <c r="J233" s="62"/>
      <c r="K233" s="62"/>
      <c r="L233" s="62"/>
      <c r="M233" s="62"/>
      <c r="N233" s="62"/>
      <c r="O233" s="62"/>
      <c r="P233" s="62"/>
      <c r="Q233" s="62"/>
    </row>
    <row r="234" spans="1:17" ht="25.5">
      <c r="A234" s="58">
        <v>226</v>
      </c>
      <c r="B234" s="59" t="s">
        <v>1705</v>
      </c>
      <c r="C234" s="60" t="s">
        <v>1800</v>
      </c>
      <c r="D234" s="59"/>
      <c r="E234" s="61" t="s">
        <v>55</v>
      </c>
      <c r="F234" s="62">
        <v>150</v>
      </c>
      <c r="G234" s="62"/>
      <c r="H234" s="62"/>
      <c r="I234" s="62"/>
      <c r="J234" s="62"/>
      <c r="K234" s="62"/>
      <c r="L234" s="62"/>
      <c r="M234" s="62"/>
      <c r="N234" s="62"/>
      <c r="O234" s="62"/>
      <c r="P234" s="62"/>
      <c r="Q234" s="62"/>
    </row>
    <row r="235" spans="1:17" ht="51">
      <c r="A235" s="58">
        <v>227</v>
      </c>
      <c r="B235" s="59" t="s">
        <v>1705</v>
      </c>
      <c r="C235" s="60" t="s">
        <v>1801</v>
      </c>
      <c r="D235" s="59"/>
      <c r="E235" s="61" t="s">
        <v>1819</v>
      </c>
      <c r="F235" s="62">
        <v>2040</v>
      </c>
      <c r="G235" s="62"/>
      <c r="H235" s="62"/>
      <c r="I235" s="62"/>
      <c r="J235" s="62"/>
      <c r="K235" s="62"/>
      <c r="L235" s="62"/>
      <c r="M235" s="62"/>
      <c r="N235" s="62"/>
      <c r="O235" s="62"/>
      <c r="P235" s="62"/>
      <c r="Q235" s="62"/>
    </row>
    <row r="236" spans="1:17">
      <c r="A236" s="58">
        <v>228</v>
      </c>
      <c r="B236" s="59" t="s">
        <v>1705</v>
      </c>
      <c r="C236" s="60" t="s">
        <v>1802</v>
      </c>
      <c r="D236" s="59"/>
      <c r="E236" s="61" t="s">
        <v>59</v>
      </c>
      <c r="F236" s="62">
        <v>1</v>
      </c>
      <c r="G236" s="62"/>
      <c r="H236" s="62"/>
      <c r="I236" s="127"/>
      <c r="J236" s="62"/>
      <c r="K236" s="62"/>
      <c r="L236" s="62"/>
      <c r="M236" s="62"/>
      <c r="N236" s="62"/>
      <c r="O236" s="62"/>
      <c r="P236" s="62"/>
      <c r="Q236" s="62"/>
    </row>
    <row r="237" spans="1:17" ht="38.25">
      <c r="A237" s="58">
        <v>229</v>
      </c>
      <c r="B237" s="59" t="s">
        <v>1705</v>
      </c>
      <c r="C237" s="144" t="s">
        <v>2648</v>
      </c>
      <c r="D237" s="59"/>
      <c r="E237" s="147" t="s">
        <v>59</v>
      </c>
      <c r="F237" s="127">
        <v>1</v>
      </c>
      <c r="G237" s="62"/>
      <c r="H237" s="62"/>
      <c r="I237" s="62"/>
      <c r="J237" s="62"/>
      <c r="K237" s="62"/>
      <c r="L237" s="62"/>
      <c r="M237" s="62"/>
      <c r="N237" s="62"/>
      <c r="O237" s="62"/>
      <c r="P237" s="62"/>
      <c r="Q237" s="62"/>
    </row>
    <row r="238" spans="1:17" ht="25.5">
      <c r="A238" s="58">
        <v>230</v>
      </c>
      <c r="B238" s="59" t="s">
        <v>1705</v>
      </c>
      <c r="C238" s="148" t="s">
        <v>2649</v>
      </c>
      <c r="D238" s="82"/>
      <c r="E238" s="147" t="s">
        <v>59</v>
      </c>
      <c r="F238" s="127">
        <v>1</v>
      </c>
      <c r="G238" s="62"/>
      <c r="H238" s="62"/>
      <c r="I238" s="62"/>
      <c r="J238" s="62"/>
      <c r="K238" s="62"/>
      <c r="L238" s="62"/>
      <c r="M238" s="62"/>
      <c r="N238" s="62"/>
      <c r="O238" s="62"/>
      <c r="P238" s="62"/>
      <c r="Q238" s="62"/>
    </row>
    <row r="239" spans="1:17">
      <c r="A239" s="58"/>
      <c r="B239" s="59"/>
      <c r="C239" s="72" t="s">
        <v>1803</v>
      </c>
      <c r="D239" s="59"/>
      <c r="E239" s="61"/>
      <c r="F239" s="62">
        <v>0</v>
      </c>
      <c r="G239" s="62"/>
      <c r="H239" s="62"/>
      <c r="I239" s="62"/>
      <c r="J239" s="62"/>
      <c r="K239" s="62"/>
      <c r="L239" s="62"/>
      <c r="M239" s="62"/>
      <c r="N239" s="62"/>
      <c r="O239" s="62"/>
      <c r="P239" s="62"/>
      <c r="Q239" s="62"/>
    </row>
    <row r="240" spans="1:17" ht="25.5">
      <c r="A240" s="58">
        <v>231</v>
      </c>
      <c r="B240" s="59" t="s">
        <v>1705</v>
      </c>
      <c r="C240" s="60" t="s">
        <v>1804</v>
      </c>
      <c r="D240" s="59"/>
      <c r="E240" s="61" t="s">
        <v>55</v>
      </c>
      <c r="F240" s="62">
        <v>100</v>
      </c>
      <c r="G240" s="62"/>
      <c r="H240" s="62"/>
      <c r="I240" s="62"/>
      <c r="J240" s="62"/>
      <c r="K240" s="62"/>
      <c r="L240" s="62"/>
      <c r="M240" s="62"/>
      <c r="N240" s="62"/>
      <c r="O240" s="62"/>
      <c r="P240" s="62"/>
      <c r="Q240" s="62"/>
    </row>
    <row r="241" spans="1:17">
      <c r="A241" s="58">
        <v>232</v>
      </c>
      <c r="B241" s="59" t="s">
        <v>1705</v>
      </c>
      <c r="C241" s="60" t="s">
        <v>1805</v>
      </c>
      <c r="D241" s="59"/>
      <c r="E241" s="61" t="s">
        <v>57</v>
      </c>
      <c r="F241" s="62">
        <v>20</v>
      </c>
      <c r="G241" s="62"/>
      <c r="H241" s="62"/>
      <c r="I241" s="62"/>
      <c r="J241" s="62"/>
      <c r="K241" s="62"/>
      <c r="L241" s="62"/>
      <c r="M241" s="62"/>
      <c r="N241" s="62"/>
      <c r="O241" s="62"/>
      <c r="P241" s="62"/>
      <c r="Q241" s="62"/>
    </row>
    <row r="242" spans="1:17" ht="25.5">
      <c r="A242" s="58">
        <v>233</v>
      </c>
      <c r="B242" s="59" t="s">
        <v>1705</v>
      </c>
      <c r="C242" s="60" t="s">
        <v>1806</v>
      </c>
      <c r="D242" s="59"/>
      <c r="E242" s="61" t="s">
        <v>57</v>
      </c>
      <c r="F242" s="62">
        <v>2</v>
      </c>
      <c r="G242" s="62"/>
      <c r="H242" s="62"/>
      <c r="I242" s="62"/>
      <c r="J242" s="62"/>
      <c r="K242" s="62"/>
      <c r="L242" s="62"/>
      <c r="M242" s="62"/>
      <c r="N242" s="62"/>
      <c r="O242" s="62"/>
      <c r="P242" s="62"/>
      <c r="Q242" s="62"/>
    </row>
    <row r="243" spans="1:17" ht="25.5">
      <c r="A243" s="58">
        <v>234</v>
      </c>
      <c r="B243" s="59" t="s">
        <v>1705</v>
      </c>
      <c r="C243" s="60" t="s">
        <v>1807</v>
      </c>
      <c r="D243" s="59"/>
      <c r="E243" s="61" t="s">
        <v>55</v>
      </c>
      <c r="F243" s="62">
        <v>50</v>
      </c>
      <c r="G243" s="62"/>
      <c r="H243" s="62"/>
      <c r="I243" s="62"/>
      <c r="J243" s="62"/>
      <c r="K243" s="62"/>
      <c r="L243" s="62"/>
      <c r="M243" s="62"/>
      <c r="N243" s="62"/>
      <c r="O243" s="62"/>
      <c r="P243" s="62"/>
      <c r="Q243" s="62"/>
    </row>
    <row r="244" spans="1:17" ht="25.5">
      <c r="A244" s="58">
        <v>235</v>
      </c>
      <c r="B244" s="59" t="s">
        <v>1705</v>
      </c>
      <c r="C244" s="60" t="s">
        <v>1808</v>
      </c>
      <c r="D244" s="59"/>
      <c r="E244" s="61" t="s">
        <v>57</v>
      </c>
      <c r="F244" s="62">
        <v>50</v>
      </c>
      <c r="G244" s="62"/>
      <c r="H244" s="62"/>
      <c r="I244" s="62"/>
      <c r="J244" s="62"/>
      <c r="K244" s="62"/>
      <c r="L244" s="62"/>
      <c r="M244" s="62"/>
      <c r="N244" s="62"/>
      <c r="O244" s="62"/>
      <c r="P244" s="62"/>
      <c r="Q244" s="62"/>
    </row>
    <row r="245" spans="1:17" ht="25.5">
      <c r="A245" s="58">
        <v>236</v>
      </c>
      <c r="B245" s="59" t="s">
        <v>1705</v>
      </c>
      <c r="C245" s="60" t="s">
        <v>1809</v>
      </c>
      <c r="D245" s="59"/>
      <c r="E245" s="61" t="s">
        <v>57</v>
      </c>
      <c r="F245" s="62">
        <v>50</v>
      </c>
      <c r="G245" s="62"/>
      <c r="H245" s="62"/>
      <c r="I245" s="62"/>
      <c r="J245" s="62"/>
      <c r="K245" s="62"/>
      <c r="L245" s="62"/>
      <c r="M245" s="62"/>
      <c r="N245" s="62"/>
      <c r="O245" s="62"/>
      <c r="P245" s="62"/>
      <c r="Q245" s="62"/>
    </row>
    <row r="246" spans="1:17" ht="25.5">
      <c r="A246" s="58">
        <v>237</v>
      </c>
      <c r="B246" s="59" t="s">
        <v>1705</v>
      </c>
      <c r="C246" s="60" t="s">
        <v>1810</v>
      </c>
      <c r="D246" s="59"/>
      <c r="E246" s="61" t="s">
        <v>57</v>
      </c>
      <c r="F246" s="62">
        <v>20</v>
      </c>
      <c r="G246" s="62"/>
      <c r="H246" s="62"/>
      <c r="I246" s="62"/>
      <c r="J246" s="62"/>
      <c r="K246" s="62"/>
      <c r="L246" s="62"/>
      <c r="M246" s="62"/>
      <c r="N246" s="62"/>
      <c r="O246" s="62"/>
      <c r="P246" s="62"/>
      <c r="Q246" s="62"/>
    </row>
    <row r="247" spans="1:17" ht="25.5">
      <c r="A247" s="58">
        <v>238</v>
      </c>
      <c r="B247" s="59" t="s">
        <v>1705</v>
      </c>
      <c r="C247" s="60" t="s">
        <v>1811</v>
      </c>
      <c r="D247" s="59"/>
      <c r="E247" s="61" t="s">
        <v>57</v>
      </c>
      <c r="F247" s="62">
        <v>1</v>
      </c>
      <c r="G247" s="62"/>
      <c r="H247" s="62"/>
      <c r="I247" s="62"/>
      <c r="J247" s="62"/>
      <c r="K247" s="62"/>
      <c r="L247" s="62"/>
      <c r="M247" s="62"/>
      <c r="N247" s="62"/>
      <c r="O247" s="62"/>
      <c r="P247" s="62"/>
      <c r="Q247" s="62"/>
    </row>
    <row r="248" spans="1:17" ht="25.5">
      <c r="A248" s="58">
        <v>239</v>
      </c>
      <c r="B248" s="59" t="s">
        <v>1705</v>
      </c>
      <c r="C248" s="60" t="s">
        <v>1812</v>
      </c>
      <c r="D248" s="59"/>
      <c r="E248" s="61" t="s">
        <v>57</v>
      </c>
      <c r="F248" s="62">
        <v>2</v>
      </c>
      <c r="G248" s="62"/>
      <c r="H248" s="62"/>
      <c r="I248" s="62"/>
      <c r="J248" s="62"/>
      <c r="K248" s="62"/>
      <c r="L248" s="62"/>
      <c r="M248" s="62"/>
      <c r="N248" s="62"/>
      <c r="O248" s="62"/>
      <c r="P248" s="62"/>
      <c r="Q248" s="62"/>
    </row>
    <row r="249" spans="1:17" ht="25.5">
      <c r="A249" s="58">
        <v>240</v>
      </c>
      <c r="B249" s="59" t="s">
        <v>1705</v>
      </c>
      <c r="C249" s="60" t="s">
        <v>1813</v>
      </c>
      <c r="D249" s="59"/>
      <c r="E249" s="61" t="s">
        <v>57</v>
      </c>
      <c r="F249" s="62">
        <v>20</v>
      </c>
      <c r="G249" s="62"/>
      <c r="H249" s="62"/>
      <c r="I249" s="62"/>
      <c r="J249" s="62"/>
      <c r="K249" s="62"/>
      <c r="L249" s="62"/>
      <c r="M249" s="62"/>
      <c r="N249" s="62"/>
      <c r="O249" s="62"/>
      <c r="P249" s="62"/>
      <c r="Q249" s="62"/>
    </row>
    <row r="250" spans="1:17" ht="25.5">
      <c r="A250" s="58">
        <v>241</v>
      </c>
      <c r="B250" s="59" t="s">
        <v>1705</v>
      </c>
      <c r="C250" s="60" t="s">
        <v>1814</v>
      </c>
      <c r="D250" s="59"/>
      <c r="E250" s="61" t="s">
        <v>57</v>
      </c>
      <c r="F250" s="62">
        <v>20</v>
      </c>
      <c r="G250" s="62"/>
      <c r="H250" s="62"/>
      <c r="I250" s="62"/>
      <c r="J250" s="62"/>
      <c r="K250" s="62"/>
      <c r="L250" s="62"/>
      <c r="M250" s="62"/>
      <c r="N250" s="62"/>
      <c r="O250" s="62"/>
      <c r="P250" s="62"/>
      <c r="Q250" s="62"/>
    </row>
    <row r="251" spans="1:17">
      <c r="A251" s="58">
        <v>242</v>
      </c>
      <c r="B251" s="59" t="s">
        <v>1705</v>
      </c>
      <c r="C251" s="60" t="s">
        <v>1815</v>
      </c>
      <c r="D251" s="59"/>
      <c r="E251" s="61" t="s">
        <v>57</v>
      </c>
      <c r="F251" s="62">
        <v>1</v>
      </c>
      <c r="G251" s="62"/>
      <c r="H251" s="62"/>
      <c r="I251" s="62"/>
      <c r="J251" s="62"/>
      <c r="K251" s="62"/>
      <c r="L251" s="62"/>
      <c r="M251" s="62"/>
      <c r="N251" s="62"/>
      <c r="O251" s="62"/>
      <c r="P251" s="62"/>
      <c r="Q251" s="62"/>
    </row>
    <row r="252" spans="1:17">
      <c r="A252" s="58">
        <v>243</v>
      </c>
      <c r="B252" s="59" t="s">
        <v>1705</v>
      </c>
      <c r="C252" s="60" t="s">
        <v>1816</v>
      </c>
      <c r="D252" s="59"/>
      <c r="E252" s="61" t="s">
        <v>263</v>
      </c>
      <c r="F252" s="62">
        <v>150</v>
      </c>
      <c r="G252" s="62"/>
      <c r="H252" s="62"/>
      <c r="I252" s="62"/>
      <c r="J252" s="62"/>
      <c r="K252" s="62"/>
      <c r="L252" s="62"/>
      <c r="M252" s="62"/>
      <c r="N252" s="62"/>
      <c r="O252" s="62"/>
      <c r="P252" s="62"/>
      <c r="Q252" s="62"/>
    </row>
    <row r="253" spans="1:17" ht="38.25">
      <c r="A253" s="58">
        <v>244</v>
      </c>
      <c r="B253" s="59" t="s">
        <v>1705</v>
      </c>
      <c r="C253" s="60" t="s">
        <v>1817</v>
      </c>
      <c r="D253" s="59"/>
      <c r="E253" s="61" t="s">
        <v>59</v>
      </c>
      <c r="F253" s="62">
        <v>1</v>
      </c>
      <c r="G253" s="62"/>
      <c r="H253" s="62"/>
      <c r="I253" s="62"/>
      <c r="J253" s="62"/>
      <c r="K253" s="62"/>
      <c r="L253" s="62"/>
      <c r="M253" s="62"/>
      <c r="N253" s="62"/>
      <c r="O253" s="62"/>
      <c r="P253" s="62"/>
      <c r="Q253" s="62"/>
    </row>
    <row r="254" spans="1:17">
      <c r="A254" s="58" t="s">
        <v>28</v>
      </c>
      <c r="B254" s="59"/>
      <c r="C254" s="60"/>
      <c r="D254" s="59"/>
      <c r="E254" s="61"/>
      <c r="F254" s="62">
        <v>0</v>
      </c>
      <c r="G254" s="62">
        <v>0</v>
      </c>
      <c r="H254" s="62">
        <v>0</v>
      </c>
      <c r="I254" s="62">
        <f t="shared" ref="I254" si="0">+ROUND(H254*G254,2)</f>
        <v>0</v>
      </c>
      <c r="J254" s="62">
        <v>0</v>
      </c>
      <c r="K254" s="62">
        <v>0</v>
      </c>
      <c r="L254" s="62">
        <f t="shared" ref="L254" si="1">+I254+J254+K254</f>
        <v>0</v>
      </c>
      <c r="M254" s="62">
        <f t="shared" ref="M254" si="2">+ROUND(G254*$F254,2)</f>
        <v>0</v>
      </c>
      <c r="N254" s="62">
        <f t="shared" ref="N254" si="3">+ROUND(I254*$F254,2)</f>
        <v>0</v>
      </c>
      <c r="O254" s="62">
        <f t="shared" ref="O254" si="4">+ROUND(J254*$F254,2)</f>
        <v>0</v>
      </c>
      <c r="P254" s="62">
        <f t="shared" ref="P254" si="5">+ROUND(K254*$F254,2)</f>
        <v>0</v>
      </c>
      <c r="Q254" s="62">
        <f t="shared" ref="Q254" si="6">+N254+O254+P254</f>
        <v>0</v>
      </c>
    </row>
    <row r="255" spans="1:17">
      <c r="A255" s="63"/>
      <c r="B255" s="63"/>
      <c r="C255" s="64" t="s">
        <v>52</v>
      </c>
      <c r="D255" s="63"/>
      <c r="E255" s="63"/>
      <c r="F255" s="65"/>
      <c r="G255" s="65"/>
      <c r="H255" s="65"/>
      <c r="I255" s="65"/>
      <c r="J255" s="65"/>
      <c r="K255" s="65"/>
      <c r="L255" s="65"/>
      <c r="M255" s="65">
        <f>SUM(M9:M254)</f>
        <v>0</v>
      </c>
      <c r="N255" s="65">
        <f>SUM(N9:N254)</f>
        <v>0</v>
      </c>
      <c r="O255" s="65">
        <f>SUM(O9:O254)</f>
        <v>0</v>
      </c>
      <c r="P255" s="65">
        <f>SUM(P9:P254)</f>
        <v>0</v>
      </c>
      <c r="Q255" s="65">
        <f>SUM(Q9:Q254)</f>
        <v>0</v>
      </c>
    </row>
    <row r="256" spans="1:17">
      <c r="A256" s="66"/>
      <c r="B256" s="66"/>
      <c r="C256" s="92" t="s">
        <v>2198</v>
      </c>
      <c r="D256" s="66"/>
      <c r="E256" s="66" t="s">
        <v>60</v>
      </c>
      <c r="F256" s="127">
        <f>' 1-1'!$F$35</f>
        <v>0</v>
      </c>
      <c r="G256" s="68"/>
      <c r="H256" s="68"/>
      <c r="I256" s="68"/>
      <c r="J256" s="68"/>
      <c r="K256" s="68"/>
      <c r="L256" s="68"/>
      <c r="M256" s="68"/>
      <c r="N256" s="68"/>
      <c r="O256" s="62">
        <f>ROUND(O255*F256%,2)</f>
        <v>0</v>
      </c>
      <c r="P256" s="68"/>
      <c r="Q256" s="62">
        <f>O256</f>
        <v>0</v>
      </c>
    </row>
    <row r="257" spans="1:17">
      <c r="A257" s="63"/>
      <c r="B257" s="63"/>
      <c r="C257" s="64" t="s">
        <v>1818</v>
      </c>
      <c r="D257" s="63"/>
      <c r="E257" s="63" t="s">
        <v>61</v>
      </c>
      <c r="F257" s="65"/>
      <c r="G257" s="65"/>
      <c r="H257" s="65"/>
      <c r="I257" s="65"/>
      <c r="J257" s="65"/>
      <c r="K257" s="65"/>
      <c r="L257" s="65"/>
      <c r="M257" s="65">
        <f t="shared" ref="M257:Q257" si="7">SUM(M255:M256)</f>
        <v>0</v>
      </c>
      <c r="N257" s="65">
        <f t="shared" si="7"/>
        <v>0</v>
      </c>
      <c r="O257" s="65">
        <f t="shared" si="7"/>
        <v>0</v>
      </c>
      <c r="P257" s="65">
        <f t="shared" si="7"/>
        <v>0</v>
      </c>
      <c r="Q257" s="65">
        <f t="shared" si="7"/>
        <v>0</v>
      </c>
    </row>
  </sheetData>
  <autoFilter ref="A9:Q257"/>
  <mergeCells count="8">
    <mergeCell ref="G7:L7"/>
    <mergeCell ref="M7:Q7"/>
    <mergeCell ref="A7:A8"/>
    <mergeCell ref="B7:B8"/>
    <mergeCell ref="C7:C8"/>
    <mergeCell ref="D7:D8"/>
    <mergeCell ref="E7:E8"/>
    <mergeCell ref="F7:F8"/>
  </mergeCells>
  <conditionalFormatting sqref="C9:C254">
    <cfRule type="expression" dxfId="55" priority="240" stopIfTrue="1">
      <formula>XEI9="tx"</formula>
    </cfRule>
  </conditionalFormatting>
  <printOptions horizontalCentered="1"/>
  <pageMargins left="0.39" right="0.39" top="0.74" bottom="0.47" header="0.3" footer="0.3"/>
  <pageSetup paperSize="9" scale="93" fitToHeight="1000" orientation="landscape" horizontalDpi="4294967293" r:id="rId1"/>
  <legacy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Q103"/>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4.7109375" style="44" customWidth="1"/>
    <col min="2" max="2" width="8.5703125" style="44" bestFit="1" customWidth="1" outlineLevel="1"/>
    <col min="3" max="3" width="43.140625" style="69" customWidth="1"/>
    <col min="4" max="4" width="4.28515625" style="44" hidden="1" customWidth="1" outlineLevel="1"/>
    <col min="5" max="5" width="6" style="44" customWidth="1" collapsed="1"/>
    <col min="6" max="6" width="8.5703125" style="44" customWidth="1"/>
    <col min="7" max="7" width="7.140625" style="44" customWidth="1"/>
    <col min="8" max="8" width="8.7109375" style="44" customWidth="1"/>
    <col min="9" max="9" width="7.85546875" style="44" bestFit="1" customWidth="1"/>
    <col min="10" max="10" width="8.5703125" style="44" customWidth="1"/>
    <col min="11" max="11" width="8" style="44" customWidth="1"/>
    <col min="12" max="12" width="7.85546875" style="44" bestFit="1" customWidth="1"/>
    <col min="13" max="13" width="8" style="44" customWidth="1"/>
    <col min="14" max="14" width="8.85546875" style="44" bestFit="1" customWidth="1"/>
    <col min="15" max="15" width="9.42578125" style="44" customWidth="1"/>
    <col min="16" max="16" width="10.28515625" style="44" customWidth="1"/>
    <col min="17" max="17" width="9.85546875" style="44" customWidth="1"/>
    <col min="18" max="16384" width="9.140625" style="44"/>
  </cols>
  <sheetData>
    <row r="1" spans="1:17" ht="38.25">
      <c r="A1" s="48"/>
      <c r="B1" s="48"/>
      <c r="C1" s="18" t="s">
        <v>1820</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1821</v>
      </c>
      <c r="B6" s="51"/>
      <c r="C6" s="52"/>
      <c r="D6" s="51"/>
      <c r="E6" s="51"/>
      <c r="F6" s="51"/>
      <c r="G6" s="51"/>
      <c r="H6" s="51"/>
      <c r="I6" s="51"/>
      <c r="J6" s="51"/>
      <c r="K6" s="51"/>
      <c r="L6" s="51"/>
      <c r="M6" s="51"/>
      <c r="N6" s="51"/>
      <c r="O6" s="51"/>
      <c r="P6" s="57" t="s">
        <v>62</v>
      </c>
      <c r="Q6" s="104">
        <f>Q103</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1822</v>
      </c>
      <c r="D10" s="59"/>
      <c r="E10" s="61"/>
      <c r="F10" s="62">
        <v>0</v>
      </c>
      <c r="G10" s="62">
        <v>0</v>
      </c>
      <c r="H10" s="62">
        <v>0</v>
      </c>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ht="25.5">
      <c r="A11" s="58">
        <v>1</v>
      </c>
      <c r="B11" s="59" t="s">
        <v>1823</v>
      </c>
      <c r="C11" s="60" t="s">
        <v>1824</v>
      </c>
      <c r="D11" s="59"/>
      <c r="E11" s="61" t="s">
        <v>57</v>
      </c>
      <c r="F11" s="62">
        <v>1</v>
      </c>
      <c r="G11" s="62"/>
      <c r="H11" s="62"/>
      <c r="I11" s="62"/>
      <c r="J11" s="62"/>
      <c r="K11" s="62"/>
      <c r="L11" s="62"/>
      <c r="M11" s="62"/>
      <c r="N11" s="62"/>
      <c r="O11" s="62"/>
      <c r="P11" s="62"/>
      <c r="Q11" s="62"/>
    </row>
    <row r="12" spans="1:17" ht="25.5">
      <c r="A12" s="58">
        <v>2</v>
      </c>
      <c r="B12" s="59" t="s">
        <v>1823</v>
      </c>
      <c r="C12" s="60" t="s">
        <v>1825</v>
      </c>
      <c r="D12" s="59"/>
      <c r="E12" s="61" t="s">
        <v>57</v>
      </c>
      <c r="F12" s="62">
        <v>1</v>
      </c>
      <c r="G12" s="62"/>
      <c r="H12" s="62"/>
      <c r="I12" s="62"/>
      <c r="J12" s="62"/>
      <c r="K12" s="62"/>
      <c r="L12" s="62"/>
      <c r="M12" s="62"/>
      <c r="N12" s="62"/>
      <c r="O12" s="62"/>
      <c r="P12" s="62"/>
      <c r="Q12" s="62"/>
    </row>
    <row r="13" spans="1:17">
      <c r="A13" s="58">
        <v>3</v>
      </c>
      <c r="B13" s="59" t="s">
        <v>1823</v>
      </c>
      <c r="C13" s="60" t="s">
        <v>1826</v>
      </c>
      <c r="D13" s="59"/>
      <c r="E13" s="61" t="s">
        <v>57</v>
      </c>
      <c r="F13" s="62">
        <v>1</v>
      </c>
      <c r="G13" s="62"/>
      <c r="H13" s="62"/>
      <c r="I13" s="62"/>
      <c r="J13" s="62"/>
      <c r="K13" s="62"/>
      <c r="L13" s="62"/>
      <c r="M13" s="62"/>
      <c r="N13" s="62"/>
      <c r="O13" s="62"/>
      <c r="P13" s="62"/>
      <c r="Q13" s="62"/>
    </row>
    <row r="14" spans="1:17">
      <c r="A14" s="58">
        <v>4</v>
      </c>
      <c r="B14" s="59" t="s">
        <v>1823</v>
      </c>
      <c r="C14" s="60" t="s">
        <v>1827</v>
      </c>
      <c r="D14" s="59"/>
      <c r="E14" s="61" t="s">
        <v>57</v>
      </c>
      <c r="F14" s="62">
        <v>1</v>
      </c>
      <c r="G14" s="62"/>
      <c r="H14" s="62"/>
      <c r="I14" s="62"/>
      <c r="J14" s="62"/>
      <c r="K14" s="62"/>
      <c r="L14" s="62"/>
      <c r="M14" s="62"/>
      <c r="N14" s="62"/>
      <c r="O14" s="62"/>
      <c r="P14" s="62"/>
      <c r="Q14" s="62"/>
    </row>
    <row r="15" spans="1:17">
      <c r="A15" s="58">
        <v>5</v>
      </c>
      <c r="B15" s="59" t="s">
        <v>1823</v>
      </c>
      <c r="C15" s="60" t="s">
        <v>1828</v>
      </c>
      <c r="D15" s="59"/>
      <c r="E15" s="61" t="s">
        <v>57</v>
      </c>
      <c r="F15" s="62">
        <v>6</v>
      </c>
      <c r="G15" s="62"/>
      <c r="H15" s="62"/>
      <c r="I15" s="62"/>
      <c r="J15" s="62"/>
      <c r="K15" s="62"/>
      <c r="L15" s="62"/>
      <c r="M15" s="62"/>
      <c r="N15" s="62"/>
      <c r="O15" s="62"/>
      <c r="P15" s="62"/>
      <c r="Q15" s="62"/>
    </row>
    <row r="16" spans="1:17">
      <c r="A16" s="58">
        <v>6</v>
      </c>
      <c r="B16" s="59" t="s">
        <v>1823</v>
      </c>
      <c r="C16" s="60" t="s">
        <v>1829</v>
      </c>
      <c r="D16" s="59"/>
      <c r="E16" s="61" t="s">
        <v>57</v>
      </c>
      <c r="F16" s="62">
        <v>4</v>
      </c>
      <c r="G16" s="62"/>
      <c r="H16" s="62"/>
      <c r="I16" s="62"/>
      <c r="J16" s="62"/>
      <c r="K16" s="62"/>
      <c r="L16" s="62"/>
      <c r="M16" s="62"/>
      <c r="N16" s="62"/>
      <c r="O16" s="62"/>
      <c r="P16" s="62"/>
      <c r="Q16" s="62"/>
    </row>
    <row r="17" spans="1:17">
      <c r="A17" s="58">
        <v>7</v>
      </c>
      <c r="B17" s="59" t="s">
        <v>1823</v>
      </c>
      <c r="C17" s="60" t="s">
        <v>1830</v>
      </c>
      <c r="D17" s="59"/>
      <c r="E17" s="61" t="s">
        <v>57</v>
      </c>
      <c r="F17" s="62">
        <v>504</v>
      </c>
      <c r="G17" s="62"/>
      <c r="H17" s="62"/>
      <c r="I17" s="62"/>
      <c r="J17" s="62"/>
      <c r="K17" s="62"/>
      <c r="L17" s="62"/>
      <c r="M17" s="62"/>
      <c r="N17" s="62"/>
      <c r="O17" s="62"/>
      <c r="P17" s="62"/>
      <c r="Q17" s="62"/>
    </row>
    <row r="18" spans="1:17" ht="25.5">
      <c r="A18" s="58">
        <v>8</v>
      </c>
      <c r="B18" s="59" t="s">
        <v>1823</v>
      </c>
      <c r="C18" s="60" t="s">
        <v>1831</v>
      </c>
      <c r="D18" s="59"/>
      <c r="E18" s="61" t="s">
        <v>57</v>
      </c>
      <c r="F18" s="62">
        <v>50</v>
      </c>
      <c r="G18" s="62"/>
      <c r="H18" s="62"/>
      <c r="I18" s="62"/>
      <c r="J18" s="62"/>
      <c r="K18" s="62"/>
      <c r="L18" s="62"/>
      <c r="M18" s="62"/>
      <c r="N18" s="62"/>
      <c r="O18" s="62"/>
      <c r="P18" s="62"/>
      <c r="Q18" s="62"/>
    </row>
    <row r="19" spans="1:17">
      <c r="A19" s="58">
        <v>9</v>
      </c>
      <c r="B19" s="59" t="s">
        <v>1823</v>
      </c>
      <c r="C19" s="60" t="s">
        <v>1832</v>
      </c>
      <c r="D19" s="59"/>
      <c r="E19" s="61" t="s">
        <v>57</v>
      </c>
      <c r="F19" s="62">
        <v>32</v>
      </c>
      <c r="G19" s="62"/>
      <c r="H19" s="62"/>
      <c r="I19" s="62"/>
      <c r="J19" s="62"/>
      <c r="K19" s="62"/>
      <c r="L19" s="62"/>
      <c r="M19" s="62"/>
      <c r="N19" s="62"/>
      <c r="O19" s="62"/>
      <c r="P19" s="62"/>
      <c r="Q19" s="62"/>
    </row>
    <row r="20" spans="1:17">
      <c r="A20" s="58">
        <v>10</v>
      </c>
      <c r="B20" s="59" t="s">
        <v>1823</v>
      </c>
      <c r="C20" s="60" t="s">
        <v>1833</v>
      </c>
      <c r="D20" s="59"/>
      <c r="E20" s="61" t="s">
        <v>57</v>
      </c>
      <c r="F20" s="62">
        <v>519</v>
      </c>
      <c r="G20" s="62"/>
      <c r="H20" s="62"/>
      <c r="I20" s="62"/>
      <c r="J20" s="62"/>
      <c r="K20" s="62"/>
      <c r="L20" s="62"/>
      <c r="M20" s="62"/>
      <c r="N20" s="62"/>
      <c r="O20" s="62"/>
      <c r="P20" s="62"/>
      <c r="Q20" s="62"/>
    </row>
    <row r="21" spans="1:17">
      <c r="A21" s="58">
        <v>11</v>
      </c>
      <c r="B21" s="59" t="s">
        <v>1823</v>
      </c>
      <c r="C21" s="60" t="s">
        <v>1834</v>
      </c>
      <c r="D21" s="59"/>
      <c r="E21" s="61" t="s">
        <v>57</v>
      </c>
      <c r="F21" s="62">
        <v>54</v>
      </c>
      <c r="G21" s="62"/>
      <c r="H21" s="62"/>
      <c r="I21" s="62"/>
      <c r="J21" s="62"/>
      <c r="K21" s="62"/>
      <c r="L21" s="62"/>
      <c r="M21" s="62"/>
      <c r="N21" s="62"/>
      <c r="O21" s="62"/>
      <c r="P21" s="62"/>
      <c r="Q21" s="62"/>
    </row>
    <row r="22" spans="1:17" ht="25.5">
      <c r="A22" s="58">
        <v>12</v>
      </c>
      <c r="B22" s="59" t="s">
        <v>1823</v>
      </c>
      <c r="C22" s="60" t="s">
        <v>1835</v>
      </c>
      <c r="D22" s="59"/>
      <c r="E22" s="61" t="s">
        <v>57</v>
      </c>
      <c r="F22" s="62">
        <v>19</v>
      </c>
      <c r="G22" s="62"/>
      <c r="H22" s="62"/>
      <c r="I22" s="62"/>
      <c r="J22" s="62"/>
      <c r="K22" s="62"/>
      <c r="L22" s="62"/>
      <c r="M22" s="62"/>
      <c r="N22" s="62"/>
      <c r="O22" s="62"/>
      <c r="P22" s="62"/>
      <c r="Q22" s="62"/>
    </row>
    <row r="23" spans="1:17">
      <c r="A23" s="58">
        <v>13</v>
      </c>
      <c r="B23" s="59" t="s">
        <v>1823</v>
      </c>
      <c r="C23" s="60" t="s">
        <v>1836</v>
      </c>
      <c r="D23" s="59"/>
      <c r="E23" s="61" t="s">
        <v>57</v>
      </c>
      <c r="F23" s="62">
        <v>1</v>
      </c>
      <c r="G23" s="62"/>
      <c r="H23" s="62"/>
      <c r="I23" s="62"/>
      <c r="J23" s="62"/>
      <c r="K23" s="62"/>
      <c r="L23" s="62"/>
      <c r="M23" s="62"/>
      <c r="N23" s="62"/>
      <c r="O23" s="62"/>
      <c r="P23" s="62"/>
      <c r="Q23" s="62"/>
    </row>
    <row r="24" spans="1:17">
      <c r="A24" s="58">
        <v>14</v>
      </c>
      <c r="B24" s="59" t="s">
        <v>1823</v>
      </c>
      <c r="C24" s="60" t="s">
        <v>1837</v>
      </c>
      <c r="D24" s="59"/>
      <c r="E24" s="61" t="s">
        <v>57</v>
      </c>
      <c r="F24" s="62">
        <v>69</v>
      </c>
      <c r="G24" s="62"/>
      <c r="H24" s="62"/>
      <c r="I24" s="62"/>
      <c r="J24" s="62"/>
      <c r="K24" s="62"/>
      <c r="L24" s="62"/>
      <c r="M24" s="62"/>
      <c r="N24" s="62"/>
      <c r="O24" s="62"/>
      <c r="P24" s="62"/>
      <c r="Q24" s="62"/>
    </row>
    <row r="25" spans="1:17">
      <c r="A25" s="58">
        <v>15</v>
      </c>
      <c r="B25" s="59" t="s">
        <v>1823</v>
      </c>
      <c r="C25" s="60" t="s">
        <v>1838</v>
      </c>
      <c r="D25" s="59"/>
      <c r="E25" s="61" t="s">
        <v>57</v>
      </c>
      <c r="F25" s="62">
        <v>7</v>
      </c>
      <c r="G25" s="62"/>
      <c r="H25" s="62"/>
      <c r="I25" s="62"/>
      <c r="J25" s="62"/>
      <c r="K25" s="62"/>
      <c r="L25" s="62"/>
      <c r="M25" s="62"/>
      <c r="N25" s="62"/>
      <c r="O25" s="62"/>
      <c r="P25" s="62"/>
      <c r="Q25" s="62"/>
    </row>
    <row r="26" spans="1:17">
      <c r="A26" s="58">
        <v>16</v>
      </c>
      <c r="B26" s="59" t="s">
        <v>1823</v>
      </c>
      <c r="C26" s="60" t="s">
        <v>1839</v>
      </c>
      <c r="D26" s="59"/>
      <c r="E26" s="61" t="s">
        <v>57</v>
      </c>
      <c r="F26" s="62">
        <v>1</v>
      </c>
      <c r="G26" s="62"/>
      <c r="H26" s="62"/>
      <c r="I26" s="62"/>
      <c r="J26" s="62"/>
      <c r="K26" s="62"/>
      <c r="L26" s="62"/>
      <c r="M26" s="62"/>
      <c r="N26" s="62"/>
      <c r="O26" s="62"/>
      <c r="P26" s="62"/>
      <c r="Q26" s="62"/>
    </row>
    <row r="27" spans="1:17">
      <c r="A27" s="58">
        <v>17</v>
      </c>
      <c r="B27" s="59" t="s">
        <v>1823</v>
      </c>
      <c r="C27" s="60" t="s">
        <v>1840</v>
      </c>
      <c r="D27" s="59"/>
      <c r="E27" s="61" t="s">
        <v>57</v>
      </c>
      <c r="F27" s="62">
        <v>3</v>
      </c>
      <c r="G27" s="62"/>
      <c r="H27" s="62"/>
      <c r="I27" s="62"/>
      <c r="J27" s="62"/>
      <c r="K27" s="62"/>
      <c r="L27" s="62"/>
      <c r="M27" s="62"/>
      <c r="N27" s="62"/>
      <c r="O27" s="62"/>
      <c r="P27" s="62"/>
      <c r="Q27" s="62"/>
    </row>
    <row r="28" spans="1:17">
      <c r="A28" s="58">
        <v>18</v>
      </c>
      <c r="B28" s="59" t="s">
        <v>1823</v>
      </c>
      <c r="C28" s="60" t="s">
        <v>1841</v>
      </c>
      <c r="D28" s="59"/>
      <c r="E28" s="61" t="s">
        <v>57</v>
      </c>
      <c r="F28" s="62">
        <v>1</v>
      </c>
      <c r="G28" s="62"/>
      <c r="H28" s="62"/>
      <c r="I28" s="62"/>
      <c r="J28" s="62"/>
      <c r="K28" s="62"/>
      <c r="L28" s="62"/>
      <c r="M28" s="62"/>
      <c r="N28" s="62"/>
      <c r="O28" s="62"/>
      <c r="P28" s="62"/>
      <c r="Q28" s="62"/>
    </row>
    <row r="29" spans="1:17">
      <c r="A29" s="58">
        <v>19</v>
      </c>
      <c r="B29" s="59" t="s">
        <v>1823</v>
      </c>
      <c r="C29" s="60" t="s">
        <v>1842</v>
      </c>
      <c r="D29" s="59"/>
      <c r="E29" s="61" t="s">
        <v>57</v>
      </c>
      <c r="F29" s="62">
        <v>286</v>
      </c>
      <c r="G29" s="62"/>
      <c r="H29" s="62"/>
      <c r="I29" s="62"/>
      <c r="J29" s="62"/>
      <c r="K29" s="62"/>
      <c r="L29" s="62"/>
      <c r="M29" s="62"/>
      <c r="N29" s="62"/>
      <c r="O29" s="62"/>
      <c r="P29" s="62"/>
      <c r="Q29" s="62"/>
    </row>
    <row r="30" spans="1:17">
      <c r="A30" s="58">
        <v>20</v>
      </c>
      <c r="B30" s="59" t="s">
        <v>1823</v>
      </c>
      <c r="C30" s="60" t="s">
        <v>1843</v>
      </c>
      <c r="D30" s="59"/>
      <c r="E30" s="61" t="s">
        <v>57</v>
      </c>
      <c r="F30" s="62">
        <v>1</v>
      </c>
      <c r="G30" s="62"/>
      <c r="H30" s="62"/>
      <c r="I30" s="62"/>
      <c r="J30" s="62"/>
      <c r="K30" s="62"/>
      <c r="L30" s="62"/>
      <c r="M30" s="62"/>
      <c r="N30" s="62"/>
      <c r="O30" s="62"/>
      <c r="P30" s="62"/>
      <c r="Q30" s="62"/>
    </row>
    <row r="31" spans="1:17" ht="25.5">
      <c r="A31" s="58">
        <v>21</v>
      </c>
      <c r="B31" s="59" t="s">
        <v>1823</v>
      </c>
      <c r="C31" s="60" t="s">
        <v>1844</v>
      </c>
      <c r="D31" s="59"/>
      <c r="E31" s="61" t="s">
        <v>55</v>
      </c>
      <c r="F31" s="62">
        <v>4000</v>
      </c>
      <c r="G31" s="62"/>
      <c r="H31" s="62"/>
      <c r="I31" s="62"/>
      <c r="J31" s="62"/>
      <c r="K31" s="62"/>
      <c r="L31" s="62"/>
      <c r="M31" s="62"/>
      <c r="N31" s="62"/>
      <c r="O31" s="62"/>
      <c r="P31" s="62"/>
      <c r="Q31" s="62"/>
    </row>
    <row r="32" spans="1:17" ht="25.5">
      <c r="A32" s="58">
        <v>22</v>
      </c>
      <c r="B32" s="59" t="s">
        <v>1823</v>
      </c>
      <c r="C32" s="60" t="s">
        <v>1845</v>
      </c>
      <c r="D32" s="59"/>
      <c r="E32" s="61" t="s">
        <v>55</v>
      </c>
      <c r="F32" s="62">
        <v>200</v>
      </c>
      <c r="G32" s="62"/>
      <c r="H32" s="62"/>
      <c r="I32" s="62"/>
      <c r="J32" s="62"/>
      <c r="K32" s="62"/>
      <c r="L32" s="62"/>
      <c r="M32" s="62"/>
      <c r="N32" s="62"/>
      <c r="O32" s="62"/>
      <c r="P32" s="62"/>
      <c r="Q32" s="62"/>
    </row>
    <row r="33" spans="1:17">
      <c r="A33" s="58">
        <v>23</v>
      </c>
      <c r="B33" s="59" t="s">
        <v>1823</v>
      </c>
      <c r="C33" s="60" t="s">
        <v>1846</v>
      </c>
      <c r="D33" s="59"/>
      <c r="E33" s="61" t="s">
        <v>55</v>
      </c>
      <c r="F33" s="62">
        <v>60</v>
      </c>
      <c r="G33" s="62"/>
      <c r="H33" s="62"/>
      <c r="I33" s="62"/>
      <c r="J33" s="62"/>
      <c r="K33" s="62"/>
      <c r="L33" s="62"/>
      <c r="M33" s="62"/>
      <c r="N33" s="62"/>
      <c r="O33" s="62"/>
      <c r="P33" s="62"/>
      <c r="Q33" s="62"/>
    </row>
    <row r="34" spans="1:17" ht="25.5">
      <c r="A34" s="58">
        <v>24</v>
      </c>
      <c r="B34" s="59" t="s">
        <v>1823</v>
      </c>
      <c r="C34" s="60" t="s">
        <v>1847</v>
      </c>
      <c r="D34" s="59"/>
      <c r="E34" s="61" t="s">
        <v>59</v>
      </c>
      <c r="F34" s="62">
        <v>1</v>
      </c>
      <c r="G34" s="62"/>
      <c r="H34" s="62"/>
      <c r="I34" s="62"/>
      <c r="J34" s="62"/>
      <c r="K34" s="62"/>
      <c r="L34" s="62"/>
      <c r="M34" s="62"/>
      <c r="N34" s="62"/>
      <c r="O34" s="62"/>
      <c r="P34" s="62"/>
      <c r="Q34" s="62"/>
    </row>
    <row r="35" spans="1:17" ht="25.5">
      <c r="A35" s="58">
        <v>25</v>
      </c>
      <c r="B35" s="59" t="s">
        <v>1823</v>
      </c>
      <c r="C35" s="92" t="s">
        <v>2585</v>
      </c>
      <c r="D35" s="59"/>
      <c r="E35" s="61" t="s">
        <v>57</v>
      </c>
      <c r="F35" s="62">
        <v>1</v>
      </c>
      <c r="G35" s="62"/>
      <c r="H35" s="62"/>
      <c r="I35" s="62"/>
      <c r="J35" s="62"/>
      <c r="K35" s="62"/>
      <c r="L35" s="62"/>
      <c r="M35" s="62"/>
      <c r="N35" s="62"/>
      <c r="O35" s="62"/>
      <c r="P35" s="62"/>
      <c r="Q35" s="62"/>
    </row>
    <row r="36" spans="1:17" ht="25.5">
      <c r="A36" s="58">
        <v>26</v>
      </c>
      <c r="B36" s="59" t="s">
        <v>1823</v>
      </c>
      <c r="C36" s="92" t="s">
        <v>2586</v>
      </c>
      <c r="D36" s="59"/>
      <c r="E36" s="61" t="s">
        <v>59</v>
      </c>
      <c r="F36" s="62">
        <v>1</v>
      </c>
      <c r="G36" s="62"/>
      <c r="H36" s="62"/>
      <c r="I36" s="62"/>
      <c r="J36" s="62"/>
      <c r="K36" s="62"/>
      <c r="L36" s="62"/>
      <c r="M36" s="62"/>
      <c r="N36" s="62"/>
      <c r="O36" s="62"/>
      <c r="P36" s="62"/>
      <c r="Q36" s="62"/>
    </row>
    <row r="37" spans="1:17">
      <c r="A37" s="58">
        <v>27</v>
      </c>
      <c r="B37" s="59" t="s">
        <v>1823</v>
      </c>
      <c r="C37" s="60" t="s">
        <v>1848</v>
      </c>
      <c r="D37" s="59"/>
      <c r="E37" s="61" t="s">
        <v>59</v>
      </c>
      <c r="F37" s="62">
        <v>1</v>
      </c>
      <c r="G37" s="62"/>
      <c r="H37" s="62"/>
      <c r="I37" s="62"/>
      <c r="J37" s="62"/>
      <c r="K37" s="62"/>
      <c r="L37" s="62"/>
      <c r="M37" s="62"/>
      <c r="N37" s="62"/>
      <c r="O37" s="62"/>
      <c r="P37" s="62"/>
      <c r="Q37" s="62"/>
    </row>
    <row r="38" spans="1:17" ht="25.5">
      <c r="A38" s="58">
        <v>28</v>
      </c>
      <c r="B38" s="59" t="s">
        <v>1823</v>
      </c>
      <c r="C38" s="60" t="s">
        <v>1849</v>
      </c>
      <c r="D38" s="59"/>
      <c r="E38" s="61" t="s">
        <v>59</v>
      </c>
      <c r="F38" s="62">
        <v>1</v>
      </c>
      <c r="G38" s="62"/>
      <c r="H38" s="62"/>
      <c r="I38" s="62"/>
      <c r="J38" s="62"/>
      <c r="K38" s="62"/>
      <c r="L38" s="62"/>
      <c r="M38" s="62"/>
      <c r="N38" s="62"/>
      <c r="O38" s="62"/>
      <c r="P38" s="62"/>
      <c r="Q38" s="62"/>
    </row>
    <row r="39" spans="1:17" ht="25.5">
      <c r="A39" s="58">
        <v>29</v>
      </c>
      <c r="B39" s="59" t="s">
        <v>1823</v>
      </c>
      <c r="C39" s="60" t="s">
        <v>1850</v>
      </c>
      <c r="D39" s="59"/>
      <c r="E39" s="61" t="s">
        <v>55</v>
      </c>
      <c r="F39" s="62">
        <v>300</v>
      </c>
      <c r="G39" s="62"/>
      <c r="H39" s="62"/>
      <c r="I39" s="62"/>
      <c r="J39" s="62"/>
      <c r="K39" s="62"/>
      <c r="L39" s="62"/>
      <c r="M39" s="62"/>
      <c r="N39" s="62"/>
      <c r="O39" s="62"/>
      <c r="P39" s="62"/>
      <c r="Q39" s="62"/>
    </row>
    <row r="40" spans="1:17" ht="25.5">
      <c r="A40" s="58">
        <v>30</v>
      </c>
      <c r="B40" s="59" t="s">
        <v>1823</v>
      </c>
      <c r="C40" s="60" t="s">
        <v>1851</v>
      </c>
      <c r="D40" s="59"/>
      <c r="E40" s="61" t="s">
        <v>57</v>
      </c>
      <c r="F40" s="62">
        <v>2</v>
      </c>
      <c r="G40" s="62"/>
      <c r="H40" s="62"/>
      <c r="I40" s="62"/>
      <c r="J40" s="62"/>
      <c r="K40" s="62"/>
      <c r="L40" s="62"/>
      <c r="M40" s="62"/>
      <c r="N40" s="62"/>
      <c r="O40" s="62"/>
      <c r="P40" s="62"/>
      <c r="Q40" s="62"/>
    </row>
    <row r="41" spans="1:17">
      <c r="A41" s="149">
        <v>31</v>
      </c>
      <c r="B41" s="130" t="s">
        <v>1823</v>
      </c>
      <c r="C41" s="133" t="s">
        <v>2587</v>
      </c>
      <c r="D41" s="82"/>
      <c r="E41" s="130" t="s">
        <v>59</v>
      </c>
      <c r="F41" s="132">
        <v>1</v>
      </c>
      <c r="G41" s="62"/>
      <c r="H41" s="62"/>
      <c r="I41" s="62"/>
      <c r="J41" s="62"/>
      <c r="K41" s="62"/>
      <c r="L41" s="62"/>
      <c r="M41" s="62"/>
      <c r="N41" s="62"/>
      <c r="O41" s="62"/>
      <c r="P41" s="62"/>
      <c r="Q41" s="62"/>
    </row>
    <row r="42" spans="1:17">
      <c r="A42" s="58" t="s">
        <v>28</v>
      </c>
      <c r="B42" s="59"/>
      <c r="C42" s="136" t="s">
        <v>2349</v>
      </c>
      <c r="D42" s="130"/>
      <c r="E42" s="130"/>
      <c r="F42" s="132"/>
      <c r="G42" s="62"/>
      <c r="H42" s="62"/>
      <c r="I42" s="62"/>
      <c r="J42" s="62"/>
      <c r="K42" s="62"/>
      <c r="L42" s="62"/>
      <c r="M42" s="62"/>
      <c r="N42" s="62"/>
      <c r="O42" s="62"/>
      <c r="P42" s="62"/>
      <c r="Q42" s="62"/>
    </row>
    <row r="43" spans="1:17" ht="38.25">
      <c r="A43" s="129">
        <v>32</v>
      </c>
      <c r="B43" s="130" t="s">
        <v>1823</v>
      </c>
      <c r="C43" s="131" t="s">
        <v>2350</v>
      </c>
      <c r="D43" s="130"/>
      <c r="E43" s="130" t="s">
        <v>59</v>
      </c>
      <c r="F43" s="132">
        <v>1</v>
      </c>
      <c r="G43" s="62"/>
      <c r="H43" s="62"/>
      <c r="I43" s="62"/>
      <c r="J43" s="62"/>
      <c r="K43" s="62"/>
      <c r="L43" s="62"/>
      <c r="M43" s="62"/>
      <c r="N43" s="62"/>
      <c r="O43" s="62"/>
      <c r="P43" s="62"/>
      <c r="Q43" s="62"/>
    </row>
    <row r="44" spans="1:17" ht="25.5">
      <c r="A44" s="129">
        <v>33</v>
      </c>
      <c r="B44" s="130" t="s">
        <v>1823</v>
      </c>
      <c r="C44" s="131" t="s">
        <v>2351</v>
      </c>
      <c r="D44" s="130"/>
      <c r="E44" s="130" t="s">
        <v>59</v>
      </c>
      <c r="F44" s="132">
        <v>1</v>
      </c>
      <c r="G44" s="62"/>
      <c r="H44" s="62"/>
      <c r="I44" s="62"/>
      <c r="J44" s="62"/>
      <c r="K44" s="62"/>
      <c r="L44" s="62"/>
      <c r="M44" s="62"/>
      <c r="N44" s="62"/>
      <c r="O44" s="62"/>
      <c r="P44" s="62"/>
      <c r="Q44" s="62"/>
    </row>
    <row r="45" spans="1:17">
      <c r="A45" s="58" t="s">
        <v>28</v>
      </c>
      <c r="B45" s="59"/>
      <c r="C45" s="60"/>
      <c r="D45" s="59"/>
      <c r="E45" s="61"/>
      <c r="F45" s="62">
        <v>0</v>
      </c>
      <c r="G45" s="62"/>
      <c r="H45" s="62"/>
      <c r="I45" s="62"/>
      <c r="J45" s="62"/>
      <c r="K45" s="62"/>
      <c r="L45" s="62"/>
      <c r="M45" s="62"/>
      <c r="N45" s="62"/>
      <c r="O45" s="62"/>
      <c r="P45" s="62"/>
      <c r="Q45" s="62"/>
    </row>
    <row r="46" spans="1:17">
      <c r="A46" s="58" t="s">
        <v>28</v>
      </c>
      <c r="B46" s="59"/>
      <c r="C46" s="72" t="s">
        <v>1852</v>
      </c>
      <c r="D46" s="59"/>
      <c r="E46" s="61"/>
      <c r="F46" s="62">
        <v>0</v>
      </c>
      <c r="G46" s="62"/>
      <c r="H46" s="62"/>
      <c r="I46" s="62"/>
      <c r="J46" s="62"/>
      <c r="K46" s="62"/>
      <c r="L46" s="62"/>
      <c r="M46" s="62"/>
      <c r="N46" s="62"/>
      <c r="O46" s="62"/>
      <c r="P46" s="62"/>
      <c r="Q46" s="62"/>
    </row>
    <row r="47" spans="1:17">
      <c r="A47" s="58" t="s">
        <v>28</v>
      </c>
      <c r="B47" s="59"/>
      <c r="C47" s="72" t="s">
        <v>1853</v>
      </c>
      <c r="D47" s="59"/>
      <c r="E47" s="61"/>
      <c r="F47" s="62">
        <v>0</v>
      </c>
      <c r="G47" s="62"/>
      <c r="H47" s="62"/>
      <c r="I47" s="62"/>
      <c r="J47" s="62"/>
      <c r="K47" s="62"/>
      <c r="L47" s="62"/>
      <c r="M47" s="62"/>
      <c r="N47" s="62"/>
      <c r="O47" s="62"/>
      <c r="P47" s="62"/>
      <c r="Q47" s="62"/>
    </row>
    <row r="48" spans="1:17">
      <c r="A48" s="58">
        <v>34</v>
      </c>
      <c r="B48" s="59" t="s">
        <v>1823</v>
      </c>
      <c r="C48" s="60" t="s">
        <v>1854</v>
      </c>
      <c r="D48" s="59"/>
      <c r="E48" s="61" t="s">
        <v>57</v>
      </c>
      <c r="F48" s="62">
        <v>1</v>
      </c>
      <c r="G48" s="62"/>
      <c r="H48" s="62"/>
      <c r="I48" s="62"/>
      <c r="J48" s="62"/>
      <c r="K48" s="62"/>
      <c r="L48" s="62"/>
      <c r="M48" s="62"/>
      <c r="N48" s="62"/>
      <c r="O48" s="62"/>
      <c r="P48" s="62"/>
      <c r="Q48" s="62"/>
    </row>
    <row r="49" spans="1:17">
      <c r="A49" s="58">
        <v>35</v>
      </c>
      <c r="B49" s="59" t="s">
        <v>1823</v>
      </c>
      <c r="C49" s="60" t="s">
        <v>1855</v>
      </c>
      <c r="D49" s="59"/>
      <c r="E49" s="61" t="s">
        <v>57</v>
      </c>
      <c r="F49" s="62">
        <v>2</v>
      </c>
      <c r="G49" s="62"/>
      <c r="H49" s="62"/>
      <c r="I49" s="62"/>
      <c r="J49" s="62"/>
      <c r="K49" s="62"/>
      <c r="L49" s="62"/>
      <c r="M49" s="62"/>
      <c r="N49" s="62"/>
      <c r="O49" s="62"/>
      <c r="P49" s="62"/>
      <c r="Q49" s="62"/>
    </row>
    <row r="50" spans="1:17">
      <c r="A50" s="58">
        <v>36</v>
      </c>
      <c r="B50" s="59" t="s">
        <v>1823</v>
      </c>
      <c r="C50" s="60" t="s">
        <v>1856</v>
      </c>
      <c r="D50" s="59"/>
      <c r="E50" s="61" t="s">
        <v>57</v>
      </c>
      <c r="F50" s="62">
        <v>1</v>
      </c>
      <c r="G50" s="62"/>
      <c r="H50" s="62"/>
      <c r="I50" s="62"/>
      <c r="J50" s="62"/>
      <c r="K50" s="62"/>
      <c r="L50" s="62"/>
      <c r="M50" s="62"/>
      <c r="N50" s="62"/>
      <c r="O50" s="62"/>
      <c r="P50" s="62"/>
      <c r="Q50" s="62"/>
    </row>
    <row r="51" spans="1:17">
      <c r="A51" s="58">
        <v>37</v>
      </c>
      <c r="B51" s="59" t="s">
        <v>1823</v>
      </c>
      <c r="C51" s="60" t="s">
        <v>1857</v>
      </c>
      <c r="D51" s="59"/>
      <c r="E51" s="61" t="s">
        <v>57</v>
      </c>
      <c r="F51" s="62">
        <v>32</v>
      </c>
      <c r="G51" s="62"/>
      <c r="H51" s="62"/>
      <c r="I51" s="62"/>
      <c r="J51" s="62"/>
      <c r="K51" s="62"/>
      <c r="L51" s="62"/>
      <c r="M51" s="62"/>
      <c r="N51" s="62"/>
      <c r="O51" s="62"/>
      <c r="P51" s="62"/>
      <c r="Q51" s="62"/>
    </row>
    <row r="52" spans="1:17" ht="25.5">
      <c r="A52" s="58">
        <v>38</v>
      </c>
      <c r="B52" s="59" t="s">
        <v>1823</v>
      </c>
      <c r="C52" s="60" t="s">
        <v>1858</v>
      </c>
      <c r="D52" s="59"/>
      <c r="E52" s="61" t="s">
        <v>57</v>
      </c>
      <c r="F52" s="62">
        <v>36</v>
      </c>
      <c r="G52" s="62"/>
      <c r="H52" s="62"/>
      <c r="I52" s="62"/>
      <c r="J52" s="62"/>
      <c r="K52" s="62"/>
      <c r="L52" s="62"/>
      <c r="M52" s="62"/>
      <c r="N52" s="62"/>
      <c r="O52" s="62"/>
      <c r="P52" s="62"/>
      <c r="Q52" s="62"/>
    </row>
    <row r="53" spans="1:17" ht="25.5">
      <c r="A53" s="58">
        <v>39</v>
      </c>
      <c r="B53" s="59" t="s">
        <v>1823</v>
      </c>
      <c r="C53" s="60" t="s">
        <v>1859</v>
      </c>
      <c r="D53" s="59"/>
      <c r="E53" s="61" t="s">
        <v>57</v>
      </c>
      <c r="F53" s="62">
        <v>26</v>
      </c>
      <c r="G53" s="62"/>
      <c r="H53" s="62"/>
      <c r="I53" s="62"/>
      <c r="J53" s="62"/>
      <c r="K53" s="62"/>
      <c r="L53" s="62"/>
      <c r="M53" s="62"/>
      <c r="N53" s="62"/>
      <c r="O53" s="62"/>
      <c r="P53" s="62"/>
      <c r="Q53" s="62"/>
    </row>
    <row r="54" spans="1:17" ht="25.5">
      <c r="A54" s="58">
        <v>40</v>
      </c>
      <c r="B54" s="59" t="s">
        <v>1823</v>
      </c>
      <c r="C54" s="60" t="s">
        <v>1860</v>
      </c>
      <c r="D54" s="59"/>
      <c r="E54" s="61" t="s">
        <v>57</v>
      </c>
      <c r="F54" s="62">
        <v>1</v>
      </c>
      <c r="G54" s="62"/>
      <c r="H54" s="62"/>
      <c r="I54" s="62"/>
      <c r="J54" s="62"/>
      <c r="K54" s="62"/>
      <c r="L54" s="62"/>
      <c r="M54" s="62"/>
      <c r="N54" s="62"/>
      <c r="O54" s="62"/>
      <c r="P54" s="62"/>
      <c r="Q54" s="62"/>
    </row>
    <row r="55" spans="1:17" ht="25.5">
      <c r="A55" s="58">
        <v>41</v>
      </c>
      <c r="B55" s="59" t="s">
        <v>1823</v>
      </c>
      <c r="C55" s="60" t="s">
        <v>1861</v>
      </c>
      <c r="D55" s="59"/>
      <c r="E55" s="61" t="s">
        <v>57</v>
      </c>
      <c r="F55" s="62">
        <v>35</v>
      </c>
      <c r="G55" s="62"/>
      <c r="H55" s="62"/>
      <c r="I55" s="62"/>
      <c r="J55" s="62"/>
      <c r="K55" s="62"/>
      <c r="L55" s="62"/>
      <c r="M55" s="62"/>
      <c r="N55" s="62"/>
      <c r="O55" s="62"/>
      <c r="P55" s="62"/>
      <c r="Q55" s="62"/>
    </row>
    <row r="56" spans="1:17">
      <c r="A56" s="58" t="s">
        <v>28</v>
      </c>
      <c r="B56" s="59"/>
      <c r="C56" s="60" t="s">
        <v>1862</v>
      </c>
      <c r="D56" s="59"/>
      <c r="E56" s="61"/>
      <c r="F56" s="62">
        <v>0</v>
      </c>
      <c r="G56" s="62"/>
      <c r="H56" s="62"/>
      <c r="I56" s="62"/>
      <c r="J56" s="62"/>
      <c r="K56" s="62"/>
      <c r="L56" s="62"/>
      <c r="M56" s="62"/>
      <c r="N56" s="62"/>
      <c r="O56" s="62"/>
      <c r="P56" s="62"/>
      <c r="Q56" s="62"/>
    </row>
    <row r="57" spans="1:17" ht="153">
      <c r="A57" s="58">
        <v>42</v>
      </c>
      <c r="B57" s="59" t="s">
        <v>1823</v>
      </c>
      <c r="C57" s="60" t="s">
        <v>1863</v>
      </c>
      <c r="D57" s="59"/>
      <c r="E57" s="61" t="s">
        <v>59</v>
      </c>
      <c r="F57" s="62">
        <v>1</v>
      </c>
      <c r="G57" s="62"/>
      <c r="H57" s="62"/>
      <c r="I57" s="62"/>
      <c r="J57" s="62"/>
      <c r="K57" s="62"/>
      <c r="L57" s="62"/>
      <c r="M57" s="62"/>
      <c r="N57" s="62"/>
      <c r="O57" s="62"/>
      <c r="P57" s="62"/>
      <c r="Q57" s="62"/>
    </row>
    <row r="58" spans="1:17" ht="25.5">
      <c r="A58" s="58">
        <v>43</v>
      </c>
      <c r="B58" s="59" t="s">
        <v>1823</v>
      </c>
      <c r="C58" s="60" t="s">
        <v>1864</v>
      </c>
      <c r="D58" s="59"/>
      <c r="E58" s="61" t="s">
        <v>57</v>
      </c>
      <c r="F58" s="62">
        <v>9</v>
      </c>
      <c r="G58" s="62"/>
      <c r="H58" s="62"/>
      <c r="I58" s="62"/>
      <c r="J58" s="62"/>
      <c r="K58" s="62"/>
      <c r="L58" s="62"/>
      <c r="M58" s="62"/>
      <c r="N58" s="62"/>
      <c r="O58" s="62"/>
      <c r="P58" s="62"/>
      <c r="Q58" s="62"/>
    </row>
    <row r="59" spans="1:17" ht="25.5">
      <c r="A59" s="58">
        <v>44</v>
      </c>
      <c r="B59" s="59" t="s">
        <v>1823</v>
      </c>
      <c r="C59" s="60" t="s">
        <v>1865</v>
      </c>
      <c r="D59" s="59"/>
      <c r="E59" s="61" t="s">
        <v>57</v>
      </c>
      <c r="F59" s="62">
        <v>5</v>
      </c>
      <c r="G59" s="62"/>
      <c r="H59" s="62"/>
      <c r="I59" s="62"/>
      <c r="J59" s="62"/>
      <c r="K59" s="62"/>
      <c r="L59" s="62"/>
      <c r="M59" s="62"/>
      <c r="N59" s="62"/>
      <c r="O59" s="62"/>
      <c r="P59" s="62"/>
      <c r="Q59" s="62"/>
    </row>
    <row r="60" spans="1:17" ht="25.5">
      <c r="A60" s="58">
        <v>45</v>
      </c>
      <c r="B60" s="59" t="s">
        <v>1823</v>
      </c>
      <c r="C60" s="60" t="s">
        <v>1866</v>
      </c>
      <c r="D60" s="59"/>
      <c r="E60" s="61" t="s">
        <v>57</v>
      </c>
      <c r="F60" s="62">
        <v>4</v>
      </c>
      <c r="G60" s="62"/>
      <c r="H60" s="62"/>
      <c r="I60" s="62"/>
      <c r="J60" s="62"/>
      <c r="K60" s="62"/>
      <c r="L60" s="62"/>
      <c r="M60" s="62"/>
      <c r="N60" s="62"/>
      <c r="O60" s="62"/>
      <c r="P60" s="62"/>
      <c r="Q60" s="62"/>
    </row>
    <row r="61" spans="1:17">
      <c r="A61" s="58" t="s">
        <v>28</v>
      </c>
      <c r="B61" s="59"/>
      <c r="C61" s="60" t="s">
        <v>1867</v>
      </c>
      <c r="D61" s="59"/>
      <c r="E61" s="61"/>
      <c r="F61" s="62">
        <v>0</v>
      </c>
      <c r="G61" s="62"/>
      <c r="H61" s="62"/>
      <c r="I61" s="62"/>
      <c r="J61" s="62"/>
      <c r="K61" s="62"/>
      <c r="L61" s="62"/>
      <c r="M61" s="62"/>
      <c r="N61" s="62"/>
      <c r="O61" s="62"/>
      <c r="P61" s="62"/>
      <c r="Q61" s="62"/>
    </row>
    <row r="62" spans="1:17">
      <c r="A62" s="58">
        <v>46</v>
      </c>
      <c r="B62" s="59" t="s">
        <v>1823</v>
      </c>
      <c r="C62" s="60" t="s">
        <v>1868</v>
      </c>
      <c r="D62" s="59"/>
      <c r="E62" s="61" t="s">
        <v>55</v>
      </c>
      <c r="F62" s="62">
        <v>330</v>
      </c>
      <c r="G62" s="62"/>
      <c r="H62" s="62"/>
      <c r="I62" s="62"/>
      <c r="J62" s="62"/>
      <c r="K62" s="62"/>
      <c r="L62" s="62"/>
      <c r="M62" s="62"/>
      <c r="N62" s="62"/>
      <c r="O62" s="62"/>
      <c r="P62" s="62"/>
      <c r="Q62" s="62"/>
    </row>
    <row r="63" spans="1:17">
      <c r="A63" s="58">
        <v>47</v>
      </c>
      <c r="B63" s="59" t="s">
        <v>1823</v>
      </c>
      <c r="C63" s="60" t="s">
        <v>1869</v>
      </c>
      <c r="D63" s="59"/>
      <c r="E63" s="61" t="s">
        <v>55</v>
      </c>
      <c r="F63" s="62">
        <v>2420</v>
      </c>
      <c r="G63" s="62"/>
      <c r="H63" s="62"/>
      <c r="I63" s="62"/>
      <c r="J63" s="62"/>
      <c r="K63" s="62"/>
      <c r="L63" s="62"/>
      <c r="M63" s="62"/>
      <c r="N63" s="62"/>
      <c r="O63" s="62"/>
      <c r="P63" s="62"/>
      <c r="Q63" s="62"/>
    </row>
    <row r="64" spans="1:17">
      <c r="A64" s="58">
        <v>48</v>
      </c>
      <c r="B64" s="59" t="s">
        <v>1823</v>
      </c>
      <c r="C64" s="60" t="s">
        <v>1870</v>
      </c>
      <c r="D64" s="59"/>
      <c r="E64" s="61" t="s">
        <v>55</v>
      </c>
      <c r="F64" s="62">
        <v>1120</v>
      </c>
      <c r="G64" s="62"/>
      <c r="H64" s="62"/>
      <c r="I64" s="62"/>
      <c r="J64" s="62"/>
      <c r="K64" s="62"/>
      <c r="L64" s="62"/>
      <c r="M64" s="62"/>
      <c r="N64" s="62"/>
      <c r="O64" s="62"/>
      <c r="P64" s="62"/>
      <c r="Q64" s="62"/>
    </row>
    <row r="65" spans="1:17">
      <c r="A65" s="58">
        <v>49</v>
      </c>
      <c r="B65" s="59" t="s">
        <v>1823</v>
      </c>
      <c r="C65" s="60" t="s">
        <v>1871</v>
      </c>
      <c r="D65" s="59"/>
      <c r="E65" s="61" t="s">
        <v>55</v>
      </c>
      <c r="F65" s="62">
        <v>800</v>
      </c>
      <c r="G65" s="62"/>
      <c r="H65" s="62"/>
      <c r="I65" s="62"/>
      <c r="J65" s="62"/>
      <c r="K65" s="62"/>
      <c r="L65" s="62"/>
      <c r="M65" s="62"/>
      <c r="N65" s="62"/>
      <c r="O65" s="62"/>
      <c r="P65" s="62"/>
      <c r="Q65" s="62"/>
    </row>
    <row r="66" spans="1:17" ht="38.25">
      <c r="A66" s="58">
        <v>50</v>
      </c>
      <c r="B66" s="59" t="s">
        <v>1823</v>
      </c>
      <c r="C66" s="60" t="s">
        <v>1872</v>
      </c>
      <c r="D66" s="59"/>
      <c r="E66" s="61" t="s">
        <v>59</v>
      </c>
      <c r="F66" s="62">
        <v>1</v>
      </c>
      <c r="G66" s="62"/>
      <c r="H66" s="62"/>
      <c r="I66" s="62"/>
      <c r="J66" s="62"/>
      <c r="K66" s="62"/>
      <c r="L66" s="62"/>
      <c r="M66" s="62"/>
      <c r="N66" s="62"/>
      <c r="O66" s="62"/>
      <c r="P66" s="62"/>
      <c r="Q66" s="62"/>
    </row>
    <row r="67" spans="1:17">
      <c r="A67" s="58">
        <v>51</v>
      </c>
      <c r="B67" s="59" t="s">
        <v>1823</v>
      </c>
      <c r="C67" s="60" t="s">
        <v>1873</v>
      </c>
      <c r="D67" s="59"/>
      <c r="E67" s="61" t="s">
        <v>59</v>
      </c>
      <c r="F67" s="62">
        <v>1</v>
      </c>
      <c r="G67" s="62"/>
      <c r="H67" s="62"/>
      <c r="I67" s="62"/>
      <c r="J67" s="62"/>
      <c r="K67" s="62"/>
      <c r="L67" s="62"/>
      <c r="M67" s="62"/>
      <c r="N67" s="62"/>
      <c r="O67" s="62"/>
      <c r="P67" s="62"/>
      <c r="Q67" s="62"/>
    </row>
    <row r="68" spans="1:17">
      <c r="A68" s="58">
        <v>52</v>
      </c>
      <c r="B68" s="59" t="s">
        <v>1823</v>
      </c>
      <c r="C68" s="60" t="s">
        <v>1874</v>
      </c>
      <c r="D68" s="59"/>
      <c r="E68" s="61" t="s">
        <v>59</v>
      </c>
      <c r="F68" s="62">
        <v>1</v>
      </c>
      <c r="G68" s="62"/>
      <c r="H68" s="62"/>
      <c r="I68" s="62"/>
      <c r="J68" s="62"/>
      <c r="K68" s="62"/>
      <c r="L68" s="62"/>
      <c r="M68" s="62"/>
      <c r="N68" s="62"/>
      <c r="O68" s="62"/>
      <c r="P68" s="62"/>
      <c r="Q68" s="62"/>
    </row>
    <row r="69" spans="1:17">
      <c r="A69" s="58">
        <v>53</v>
      </c>
      <c r="B69" s="59" t="s">
        <v>1823</v>
      </c>
      <c r="C69" s="60" t="s">
        <v>1875</v>
      </c>
      <c r="D69" s="59"/>
      <c r="E69" s="61" t="s">
        <v>59</v>
      </c>
      <c r="F69" s="62">
        <v>1</v>
      </c>
      <c r="G69" s="62"/>
      <c r="H69" s="62"/>
      <c r="I69" s="62"/>
      <c r="J69" s="62"/>
      <c r="K69" s="62"/>
      <c r="L69" s="62"/>
      <c r="M69" s="62"/>
      <c r="N69" s="62"/>
      <c r="O69" s="62"/>
      <c r="P69" s="62"/>
      <c r="Q69" s="62"/>
    </row>
    <row r="70" spans="1:17">
      <c r="A70" s="58">
        <v>54</v>
      </c>
      <c r="B70" s="59" t="s">
        <v>1823</v>
      </c>
      <c r="C70" s="60" t="s">
        <v>1876</v>
      </c>
      <c r="D70" s="59"/>
      <c r="E70" s="61" t="s">
        <v>59</v>
      </c>
      <c r="F70" s="62">
        <v>1</v>
      </c>
      <c r="G70" s="62"/>
      <c r="H70" s="62"/>
      <c r="I70" s="62"/>
      <c r="J70" s="62"/>
      <c r="K70" s="62"/>
      <c r="L70" s="62"/>
      <c r="M70" s="62"/>
      <c r="N70" s="62"/>
      <c r="O70" s="62"/>
      <c r="P70" s="62"/>
      <c r="Q70" s="62"/>
    </row>
    <row r="71" spans="1:17" ht="25.5">
      <c r="A71" s="58">
        <v>55</v>
      </c>
      <c r="B71" s="59" t="s">
        <v>1823</v>
      </c>
      <c r="C71" s="60" t="s">
        <v>1877</v>
      </c>
      <c r="D71" s="59"/>
      <c r="E71" s="61" t="s">
        <v>59</v>
      </c>
      <c r="F71" s="62">
        <v>1</v>
      </c>
      <c r="G71" s="62"/>
      <c r="H71" s="62"/>
      <c r="I71" s="62"/>
      <c r="J71" s="62"/>
      <c r="K71" s="62"/>
      <c r="L71" s="62"/>
      <c r="M71" s="62"/>
      <c r="N71" s="62"/>
      <c r="O71" s="62"/>
      <c r="P71" s="62"/>
      <c r="Q71" s="62"/>
    </row>
    <row r="72" spans="1:17" ht="25.5">
      <c r="A72" s="58">
        <v>56</v>
      </c>
      <c r="B72" s="59" t="s">
        <v>1823</v>
      </c>
      <c r="C72" s="60" t="s">
        <v>1878</v>
      </c>
      <c r="D72" s="59"/>
      <c r="E72" s="61" t="s">
        <v>59</v>
      </c>
      <c r="F72" s="62">
        <v>1</v>
      </c>
      <c r="G72" s="62"/>
      <c r="H72" s="62"/>
      <c r="I72" s="62"/>
      <c r="J72" s="62"/>
      <c r="K72" s="62"/>
      <c r="L72" s="62"/>
      <c r="M72" s="62"/>
      <c r="N72" s="62"/>
      <c r="O72" s="62"/>
      <c r="P72" s="62"/>
      <c r="Q72" s="62"/>
    </row>
    <row r="73" spans="1:17">
      <c r="A73" s="58">
        <v>57</v>
      </c>
      <c r="B73" s="59" t="s">
        <v>1823</v>
      </c>
      <c r="C73" s="60" t="s">
        <v>1879</v>
      </c>
      <c r="D73" s="59"/>
      <c r="E73" s="61" t="s">
        <v>59</v>
      </c>
      <c r="F73" s="62">
        <v>1</v>
      </c>
      <c r="G73" s="62"/>
      <c r="H73" s="62"/>
      <c r="I73" s="62"/>
      <c r="J73" s="62"/>
      <c r="K73" s="62"/>
      <c r="L73" s="62"/>
      <c r="M73" s="62"/>
      <c r="N73" s="62"/>
      <c r="O73" s="62"/>
      <c r="P73" s="62"/>
      <c r="Q73" s="62"/>
    </row>
    <row r="74" spans="1:17">
      <c r="A74" s="58" t="s">
        <v>28</v>
      </c>
      <c r="B74" s="59"/>
      <c r="C74" s="60"/>
      <c r="D74" s="59"/>
      <c r="E74" s="61"/>
      <c r="F74" s="62">
        <v>0</v>
      </c>
      <c r="G74" s="62"/>
      <c r="H74" s="62"/>
      <c r="I74" s="62"/>
      <c r="J74" s="62"/>
      <c r="K74" s="62"/>
      <c r="L74" s="62"/>
      <c r="M74" s="62"/>
      <c r="N74" s="62"/>
      <c r="O74" s="62"/>
      <c r="P74" s="62"/>
      <c r="Q74" s="62"/>
    </row>
    <row r="75" spans="1:17">
      <c r="A75" s="58" t="s">
        <v>28</v>
      </c>
      <c r="B75" s="59"/>
      <c r="C75" s="72" t="s">
        <v>1880</v>
      </c>
      <c r="D75" s="59"/>
      <c r="E75" s="61"/>
      <c r="F75" s="62">
        <v>0</v>
      </c>
      <c r="G75" s="62"/>
      <c r="H75" s="62"/>
      <c r="I75" s="62"/>
      <c r="J75" s="62"/>
      <c r="K75" s="62"/>
      <c r="L75" s="62"/>
      <c r="M75" s="62"/>
      <c r="N75" s="62"/>
      <c r="O75" s="62"/>
      <c r="P75" s="62"/>
      <c r="Q75" s="62"/>
    </row>
    <row r="76" spans="1:17">
      <c r="A76" s="58" t="s">
        <v>28</v>
      </c>
      <c r="B76" s="59"/>
      <c r="C76" s="72" t="s">
        <v>1853</v>
      </c>
      <c r="D76" s="59"/>
      <c r="E76" s="61"/>
      <c r="F76" s="62">
        <v>0</v>
      </c>
      <c r="G76" s="62"/>
      <c r="H76" s="62"/>
      <c r="I76" s="62"/>
      <c r="J76" s="62"/>
      <c r="K76" s="62"/>
      <c r="L76" s="62"/>
      <c r="M76" s="62"/>
      <c r="N76" s="62"/>
      <c r="O76" s="62"/>
      <c r="P76" s="62"/>
      <c r="Q76" s="62"/>
    </row>
    <row r="77" spans="1:17">
      <c r="A77" s="58">
        <v>58</v>
      </c>
      <c r="B77" s="59" t="s">
        <v>1823</v>
      </c>
      <c r="C77" s="60" t="s">
        <v>1854</v>
      </c>
      <c r="D77" s="59"/>
      <c r="E77" s="61" t="s">
        <v>57</v>
      </c>
      <c r="F77" s="62">
        <v>1</v>
      </c>
      <c r="G77" s="62"/>
      <c r="H77" s="62"/>
      <c r="I77" s="62"/>
      <c r="J77" s="62"/>
      <c r="K77" s="62"/>
      <c r="L77" s="62"/>
      <c r="M77" s="62"/>
      <c r="N77" s="62"/>
      <c r="O77" s="62"/>
      <c r="P77" s="62"/>
      <c r="Q77" s="62"/>
    </row>
    <row r="78" spans="1:17">
      <c r="A78" s="58">
        <v>59</v>
      </c>
      <c r="B78" s="59" t="s">
        <v>1823</v>
      </c>
      <c r="C78" s="60" t="s">
        <v>1855</v>
      </c>
      <c r="D78" s="59"/>
      <c r="E78" s="61" t="s">
        <v>57</v>
      </c>
      <c r="F78" s="62">
        <v>2</v>
      </c>
      <c r="G78" s="62"/>
      <c r="H78" s="62"/>
      <c r="I78" s="62"/>
      <c r="J78" s="62"/>
      <c r="K78" s="62"/>
      <c r="L78" s="62"/>
      <c r="M78" s="62"/>
      <c r="N78" s="62"/>
      <c r="O78" s="62"/>
      <c r="P78" s="62"/>
      <c r="Q78" s="62"/>
    </row>
    <row r="79" spans="1:17">
      <c r="A79" s="58">
        <v>60</v>
      </c>
      <c r="B79" s="59" t="s">
        <v>1823</v>
      </c>
      <c r="C79" s="60" t="s">
        <v>1881</v>
      </c>
      <c r="D79" s="59"/>
      <c r="E79" s="61" t="s">
        <v>57</v>
      </c>
      <c r="F79" s="62">
        <v>1</v>
      </c>
      <c r="G79" s="62"/>
      <c r="H79" s="62"/>
      <c r="I79" s="62"/>
      <c r="J79" s="62"/>
      <c r="K79" s="62"/>
      <c r="L79" s="62"/>
      <c r="M79" s="62"/>
      <c r="N79" s="62"/>
      <c r="O79" s="62"/>
      <c r="P79" s="62"/>
      <c r="Q79" s="62"/>
    </row>
    <row r="80" spans="1:17" ht="25.5">
      <c r="A80" s="58">
        <v>61</v>
      </c>
      <c r="B80" s="59" t="s">
        <v>1823</v>
      </c>
      <c r="C80" s="60" t="s">
        <v>1882</v>
      </c>
      <c r="D80" s="59"/>
      <c r="E80" s="61" t="s">
        <v>57</v>
      </c>
      <c r="F80" s="62">
        <v>1</v>
      </c>
      <c r="G80" s="62"/>
      <c r="H80" s="62"/>
      <c r="I80" s="62"/>
      <c r="J80" s="62"/>
      <c r="K80" s="62"/>
      <c r="L80" s="62"/>
      <c r="M80" s="62"/>
      <c r="N80" s="62"/>
      <c r="O80" s="62"/>
      <c r="P80" s="62"/>
      <c r="Q80" s="62"/>
    </row>
    <row r="81" spans="1:17">
      <c r="A81" s="58">
        <v>62</v>
      </c>
      <c r="B81" s="59" t="s">
        <v>1823</v>
      </c>
      <c r="C81" s="60" t="s">
        <v>1883</v>
      </c>
      <c r="D81" s="59"/>
      <c r="E81" s="61" t="s">
        <v>57</v>
      </c>
      <c r="F81" s="62">
        <v>5</v>
      </c>
      <c r="G81" s="62"/>
      <c r="H81" s="62"/>
      <c r="I81" s="62"/>
      <c r="J81" s="62"/>
      <c r="K81" s="62"/>
      <c r="L81" s="62"/>
      <c r="M81" s="62"/>
      <c r="N81" s="62"/>
      <c r="O81" s="62"/>
      <c r="P81" s="62"/>
      <c r="Q81" s="62"/>
    </row>
    <row r="82" spans="1:17" ht="25.5">
      <c r="A82" s="58">
        <v>63</v>
      </c>
      <c r="B82" s="59" t="s">
        <v>1823</v>
      </c>
      <c r="C82" s="60" t="s">
        <v>1884</v>
      </c>
      <c r="D82" s="59"/>
      <c r="E82" s="61" t="s">
        <v>57</v>
      </c>
      <c r="F82" s="62">
        <v>10</v>
      </c>
      <c r="G82" s="62"/>
      <c r="H82" s="62"/>
      <c r="I82" s="62"/>
      <c r="J82" s="62"/>
      <c r="K82" s="62"/>
      <c r="L82" s="62"/>
      <c r="M82" s="62"/>
      <c r="N82" s="62"/>
      <c r="O82" s="62"/>
      <c r="P82" s="62"/>
      <c r="Q82" s="62"/>
    </row>
    <row r="83" spans="1:17" ht="25.5">
      <c r="A83" s="58">
        <v>64</v>
      </c>
      <c r="B83" s="59" t="s">
        <v>1823</v>
      </c>
      <c r="C83" s="60" t="s">
        <v>1885</v>
      </c>
      <c r="D83" s="59"/>
      <c r="E83" s="61" t="s">
        <v>57</v>
      </c>
      <c r="F83" s="62">
        <v>5</v>
      </c>
      <c r="G83" s="62"/>
      <c r="H83" s="62"/>
      <c r="I83" s="62"/>
      <c r="J83" s="62"/>
      <c r="K83" s="62"/>
      <c r="L83" s="62"/>
      <c r="M83" s="62"/>
      <c r="N83" s="62"/>
      <c r="O83" s="62"/>
      <c r="P83" s="62"/>
      <c r="Q83" s="62"/>
    </row>
    <row r="84" spans="1:17" ht="25.5">
      <c r="A84" s="58">
        <v>65</v>
      </c>
      <c r="B84" s="59" t="s">
        <v>1823</v>
      </c>
      <c r="C84" s="60" t="s">
        <v>1886</v>
      </c>
      <c r="D84" s="59"/>
      <c r="E84" s="61" t="s">
        <v>57</v>
      </c>
      <c r="F84" s="62">
        <v>32</v>
      </c>
      <c r="G84" s="62"/>
      <c r="H84" s="62"/>
      <c r="I84" s="62"/>
      <c r="J84" s="62"/>
      <c r="K84" s="62"/>
      <c r="L84" s="62"/>
      <c r="M84" s="62"/>
      <c r="N84" s="62"/>
      <c r="O84" s="62"/>
      <c r="P84" s="62"/>
      <c r="Q84" s="62"/>
    </row>
    <row r="85" spans="1:17" ht="25.5">
      <c r="A85" s="58">
        <v>66</v>
      </c>
      <c r="B85" s="59" t="s">
        <v>1823</v>
      </c>
      <c r="C85" s="60" t="s">
        <v>1860</v>
      </c>
      <c r="D85" s="59"/>
      <c r="E85" s="61" t="s">
        <v>57</v>
      </c>
      <c r="F85" s="62">
        <v>1</v>
      </c>
      <c r="G85" s="62"/>
      <c r="H85" s="62"/>
      <c r="I85" s="62"/>
      <c r="J85" s="62"/>
      <c r="K85" s="62"/>
      <c r="L85" s="62"/>
      <c r="M85" s="62"/>
      <c r="N85" s="62"/>
      <c r="O85" s="62"/>
      <c r="P85" s="62"/>
      <c r="Q85" s="62"/>
    </row>
    <row r="86" spans="1:17" ht="25.5">
      <c r="A86" s="58">
        <v>67</v>
      </c>
      <c r="B86" s="59" t="s">
        <v>1823</v>
      </c>
      <c r="C86" s="60" t="s">
        <v>1861</v>
      </c>
      <c r="D86" s="59"/>
      <c r="E86" s="61" t="s">
        <v>57</v>
      </c>
      <c r="F86" s="62">
        <v>5</v>
      </c>
      <c r="G86" s="62"/>
      <c r="H86" s="62"/>
      <c r="I86" s="62"/>
      <c r="J86" s="62"/>
      <c r="K86" s="62"/>
      <c r="L86" s="62"/>
      <c r="M86" s="62"/>
      <c r="N86" s="62"/>
      <c r="O86" s="62"/>
      <c r="P86" s="62"/>
      <c r="Q86" s="62"/>
    </row>
    <row r="87" spans="1:17">
      <c r="A87" s="58" t="s">
        <v>28</v>
      </c>
      <c r="B87" s="59"/>
      <c r="C87" s="72" t="s">
        <v>1887</v>
      </c>
      <c r="D87" s="59"/>
      <c r="E87" s="61"/>
      <c r="F87" s="62">
        <v>0</v>
      </c>
      <c r="G87" s="62"/>
      <c r="H87" s="62"/>
      <c r="I87" s="62"/>
      <c r="J87" s="62"/>
      <c r="K87" s="62"/>
      <c r="L87" s="62"/>
      <c r="M87" s="62"/>
      <c r="N87" s="62"/>
      <c r="O87" s="62"/>
      <c r="P87" s="62"/>
      <c r="Q87" s="62"/>
    </row>
    <row r="88" spans="1:17" ht="114.75">
      <c r="A88" s="58">
        <v>68</v>
      </c>
      <c r="B88" s="59" t="s">
        <v>1823</v>
      </c>
      <c r="C88" s="60" t="s">
        <v>1888</v>
      </c>
      <c r="D88" s="59"/>
      <c r="E88" s="61" t="s">
        <v>59</v>
      </c>
      <c r="F88" s="62">
        <v>1</v>
      </c>
      <c r="G88" s="62"/>
      <c r="H88" s="62"/>
      <c r="I88" s="62"/>
      <c r="J88" s="62"/>
      <c r="K88" s="62"/>
      <c r="L88" s="62"/>
      <c r="M88" s="62"/>
      <c r="N88" s="62"/>
      <c r="O88" s="62"/>
      <c r="P88" s="62"/>
      <c r="Q88" s="62"/>
    </row>
    <row r="89" spans="1:17">
      <c r="A89" s="58" t="s">
        <v>28</v>
      </c>
      <c r="B89" s="59"/>
      <c r="C89" s="72" t="s">
        <v>1867</v>
      </c>
      <c r="D89" s="59"/>
      <c r="E89" s="61"/>
      <c r="F89" s="62">
        <v>0</v>
      </c>
      <c r="G89" s="62"/>
      <c r="H89" s="62"/>
      <c r="I89" s="62"/>
      <c r="J89" s="62"/>
      <c r="K89" s="62"/>
      <c r="L89" s="62"/>
      <c r="M89" s="62"/>
      <c r="N89" s="62"/>
      <c r="O89" s="62"/>
      <c r="P89" s="62"/>
      <c r="Q89" s="62"/>
    </row>
    <row r="90" spans="1:17">
      <c r="A90" s="58">
        <v>69</v>
      </c>
      <c r="B90" s="59" t="s">
        <v>1823</v>
      </c>
      <c r="C90" s="60" t="s">
        <v>1869</v>
      </c>
      <c r="D90" s="59"/>
      <c r="E90" s="61" t="s">
        <v>55</v>
      </c>
      <c r="F90" s="62">
        <v>2300</v>
      </c>
      <c r="G90" s="62"/>
      <c r="H90" s="62"/>
      <c r="I90" s="62"/>
      <c r="J90" s="62"/>
      <c r="K90" s="62"/>
      <c r="L90" s="62"/>
      <c r="M90" s="62"/>
      <c r="N90" s="62"/>
      <c r="O90" s="62"/>
      <c r="P90" s="62"/>
      <c r="Q90" s="62"/>
    </row>
    <row r="91" spans="1:17">
      <c r="A91" s="58">
        <v>70</v>
      </c>
      <c r="B91" s="59" t="s">
        <v>1823</v>
      </c>
      <c r="C91" s="60" t="s">
        <v>1889</v>
      </c>
      <c r="D91" s="59"/>
      <c r="E91" s="61" t="s">
        <v>55</v>
      </c>
      <c r="F91" s="62">
        <v>180</v>
      </c>
      <c r="G91" s="62"/>
      <c r="H91" s="62"/>
      <c r="I91" s="62"/>
      <c r="J91" s="62"/>
      <c r="K91" s="62"/>
      <c r="L91" s="62"/>
      <c r="M91" s="62"/>
      <c r="N91" s="62"/>
      <c r="O91" s="62"/>
      <c r="P91" s="62"/>
      <c r="Q91" s="62"/>
    </row>
    <row r="92" spans="1:17" ht="38.25">
      <c r="A92" s="58">
        <v>71</v>
      </c>
      <c r="B92" s="59" t="s">
        <v>1823</v>
      </c>
      <c r="C92" s="60" t="s">
        <v>1872</v>
      </c>
      <c r="D92" s="59"/>
      <c r="E92" s="61" t="s">
        <v>59</v>
      </c>
      <c r="F92" s="62">
        <v>1</v>
      </c>
      <c r="G92" s="62"/>
      <c r="H92" s="62"/>
      <c r="I92" s="62"/>
      <c r="J92" s="62"/>
      <c r="K92" s="62"/>
      <c r="L92" s="62"/>
      <c r="M92" s="62"/>
      <c r="N92" s="62"/>
      <c r="O92" s="62"/>
      <c r="P92" s="62"/>
      <c r="Q92" s="62"/>
    </row>
    <row r="93" spans="1:17">
      <c r="A93" s="58">
        <v>72</v>
      </c>
      <c r="B93" s="59" t="s">
        <v>1823</v>
      </c>
      <c r="C93" s="60" t="s">
        <v>1873</v>
      </c>
      <c r="D93" s="59"/>
      <c r="E93" s="61" t="s">
        <v>59</v>
      </c>
      <c r="F93" s="62">
        <v>1</v>
      </c>
      <c r="G93" s="62"/>
      <c r="H93" s="62"/>
      <c r="I93" s="62"/>
      <c r="J93" s="62"/>
      <c r="K93" s="62"/>
      <c r="L93" s="62"/>
      <c r="M93" s="62"/>
      <c r="N93" s="62"/>
      <c r="O93" s="62"/>
      <c r="P93" s="62"/>
      <c r="Q93" s="62"/>
    </row>
    <row r="94" spans="1:17">
      <c r="A94" s="58">
        <v>73</v>
      </c>
      <c r="B94" s="59" t="s">
        <v>1823</v>
      </c>
      <c r="C94" s="60" t="s">
        <v>1874</v>
      </c>
      <c r="D94" s="59"/>
      <c r="E94" s="61" t="s">
        <v>59</v>
      </c>
      <c r="F94" s="62">
        <v>1</v>
      </c>
      <c r="G94" s="62"/>
      <c r="H94" s="62"/>
      <c r="I94" s="62"/>
      <c r="J94" s="62"/>
      <c r="K94" s="62"/>
      <c r="L94" s="62"/>
      <c r="M94" s="62"/>
      <c r="N94" s="62"/>
      <c r="O94" s="62"/>
      <c r="P94" s="62"/>
      <c r="Q94" s="62"/>
    </row>
    <row r="95" spans="1:17">
      <c r="A95" s="58" t="s">
        <v>28</v>
      </c>
      <c r="B95" s="59"/>
      <c r="C95" s="60" t="s">
        <v>1875</v>
      </c>
      <c r="D95" s="59"/>
      <c r="E95" s="61"/>
      <c r="F95" s="62">
        <v>0</v>
      </c>
      <c r="G95" s="62"/>
      <c r="H95" s="62"/>
      <c r="I95" s="62"/>
      <c r="J95" s="62"/>
      <c r="K95" s="62"/>
      <c r="L95" s="62"/>
      <c r="M95" s="62"/>
      <c r="N95" s="62"/>
      <c r="O95" s="62"/>
      <c r="P95" s="62"/>
      <c r="Q95" s="62"/>
    </row>
    <row r="96" spans="1:17">
      <c r="A96" s="58">
        <v>74</v>
      </c>
      <c r="B96" s="59" t="s">
        <v>1823</v>
      </c>
      <c r="C96" s="60" t="s">
        <v>1876</v>
      </c>
      <c r="D96" s="59"/>
      <c r="E96" s="61" t="s">
        <v>59</v>
      </c>
      <c r="F96" s="62">
        <v>1</v>
      </c>
      <c r="G96" s="62"/>
      <c r="H96" s="62"/>
      <c r="I96" s="62"/>
      <c r="J96" s="62"/>
      <c r="K96" s="62"/>
      <c r="L96" s="62"/>
      <c r="M96" s="62"/>
      <c r="N96" s="62"/>
      <c r="O96" s="62"/>
      <c r="P96" s="62"/>
      <c r="Q96" s="62"/>
    </row>
    <row r="97" spans="1:17" ht="25.5">
      <c r="A97" s="58">
        <v>75</v>
      </c>
      <c r="B97" s="59" t="s">
        <v>1823</v>
      </c>
      <c r="C97" s="60" t="s">
        <v>1877</v>
      </c>
      <c r="D97" s="59"/>
      <c r="E97" s="61" t="s">
        <v>59</v>
      </c>
      <c r="F97" s="62">
        <v>1</v>
      </c>
      <c r="G97" s="62"/>
      <c r="H97" s="62"/>
      <c r="I97" s="62"/>
      <c r="J97" s="62"/>
      <c r="K97" s="62"/>
      <c r="L97" s="62"/>
      <c r="M97" s="62"/>
      <c r="N97" s="62"/>
      <c r="O97" s="62"/>
      <c r="P97" s="62"/>
      <c r="Q97" s="62"/>
    </row>
    <row r="98" spans="1:17" ht="25.5">
      <c r="A98" s="58">
        <v>76</v>
      </c>
      <c r="B98" s="59" t="s">
        <v>1823</v>
      </c>
      <c r="C98" s="60" t="s">
        <v>1878</v>
      </c>
      <c r="D98" s="59"/>
      <c r="E98" s="61" t="s">
        <v>59</v>
      </c>
      <c r="F98" s="62">
        <v>1</v>
      </c>
      <c r="G98" s="62"/>
      <c r="H98" s="62"/>
      <c r="I98" s="62"/>
      <c r="J98" s="62"/>
      <c r="K98" s="62"/>
      <c r="L98" s="62"/>
      <c r="M98" s="62"/>
      <c r="N98" s="62"/>
      <c r="O98" s="62"/>
      <c r="P98" s="62"/>
      <c r="Q98" s="62"/>
    </row>
    <row r="99" spans="1:17">
      <c r="A99" s="58">
        <v>77</v>
      </c>
      <c r="B99" s="59" t="s">
        <v>1823</v>
      </c>
      <c r="C99" s="60" t="s">
        <v>1879</v>
      </c>
      <c r="D99" s="59"/>
      <c r="E99" s="61" t="s">
        <v>59</v>
      </c>
      <c r="F99" s="62">
        <v>1</v>
      </c>
      <c r="G99" s="62"/>
      <c r="H99" s="62"/>
      <c r="I99" s="62"/>
      <c r="J99" s="62"/>
      <c r="K99" s="62"/>
      <c r="L99" s="62"/>
      <c r="M99" s="62"/>
      <c r="N99" s="62"/>
      <c r="O99" s="62"/>
      <c r="P99" s="62"/>
      <c r="Q99" s="62"/>
    </row>
    <row r="100" spans="1:17">
      <c r="A100" s="58" t="s">
        <v>28</v>
      </c>
      <c r="B100" s="59"/>
      <c r="C100" s="60"/>
      <c r="D100" s="59"/>
      <c r="E100" s="61"/>
      <c r="F100" s="62">
        <v>0</v>
      </c>
      <c r="G100" s="62">
        <v>0</v>
      </c>
      <c r="H100" s="62">
        <v>0</v>
      </c>
      <c r="I100" s="62">
        <f t="shared" ref="I100" si="7">+ROUND(H100*G100,2)</f>
        <v>0</v>
      </c>
      <c r="J100" s="62">
        <v>0</v>
      </c>
      <c r="K100" s="62">
        <v>0</v>
      </c>
      <c r="L100" s="62">
        <f t="shared" ref="L100" si="8">+I100+J100+K100</f>
        <v>0</v>
      </c>
      <c r="M100" s="62">
        <f t="shared" ref="M100" si="9">+ROUND(G100*$F100,2)</f>
        <v>0</v>
      </c>
      <c r="N100" s="62">
        <f t="shared" ref="N100" si="10">+ROUND(I100*$F100,2)</f>
        <v>0</v>
      </c>
      <c r="O100" s="62">
        <f t="shared" ref="O100" si="11">+ROUND(J100*$F100,2)</f>
        <v>0</v>
      </c>
      <c r="P100" s="62">
        <f t="shared" ref="P100" si="12">+ROUND(K100*$F100,2)</f>
        <v>0</v>
      </c>
      <c r="Q100" s="62">
        <f t="shared" ref="Q100" si="13">+N100+O100+P100</f>
        <v>0</v>
      </c>
    </row>
    <row r="101" spans="1:17">
      <c r="A101" s="63"/>
      <c r="B101" s="63"/>
      <c r="C101" s="64" t="s">
        <v>52</v>
      </c>
      <c r="D101" s="63"/>
      <c r="E101" s="63"/>
      <c r="F101" s="65"/>
      <c r="G101" s="65"/>
      <c r="H101" s="65"/>
      <c r="I101" s="65"/>
      <c r="J101" s="65"/>
      <c r="K101" s="65"/>
      <c r="L101" s="65"/>
      <c r="M101" s="65">
        <f>SUM(M9:M100)</f>
        <v>0</v>
      </c>
      <c r="N101" s="65">
        <f>SUM(N9:N100)</f>
        <v>0</v>
      </c>
      <c r="O101" s="65">
        <f>SUM(O9:O100)</f>
        <v>0</v>
      </c>
      <c r="P101" s="65">
        <f>SUM(P9:P100)</f>
        <v>0</v>
      </c>
      <c r="Q101" s="65">
        <f>SUM(Q9:Q100)</f>
        <v>0</v>
      </c>
    </row>
    <row r="102" spans="1:17">
      <c r="A102" s="66"/>
      <c r="B102" s="66"/>
      <c r="C102" s="92" t="s">
        <v>2198</v>
      </c>
      <c r="D102" s="66"/>
      <c r="E102" s="66" t="s">
        <v>60</v>
      </c>
      <c r="F102" s="127">
        <f>' 1-1'!$F$35</f>
        <v>0</v>
      </c>
      <c r="G102" s="68"/>
      <c r="H102" s="68"/>
      <c r="I102" s="68"/>
      <c r="J102" s="68"/>
      <c r="K102" s="68"/>
      <c r="L102" s="68"/>
      <c r="M102" s="68"/>
      <c r="N102" s="68"/>
      <c r="O102" s="62">
        <f>ROUND(O101*F102%,2)</f>
        <v>0</v>
      </c>
      <c r="P102" s="68"/>
      <c r="Q102" s="62">
        <f>O102</f>
        <v>0</v>
      </c>
    </row>
    <row r="103" spans="1:17" ht="25.5">
      <c r="A103" s="63"/>
      <c r="B103" s="63"/>
      <c r="C103" s="64" t="s">
        <v>1890</v>
      </c>
      <c r="D103" s="63"/>
      <c r="E103" s="63" t="s">
        <v>61</v>
      </c>
      <c r="F103" s="65"/>
      <c r="G103" s="65"/>
      <c r="H103" s="65"/>
      <c r="I103" s="65"/>
      <c r="J103" s="65"/>
      <c r="K103" s="65"/>
      <c r="L103" s="65"/>
      <c r="M103" s="65">
        <f t="shared" ref="M103:Q103" si="14">SUM(M101:M102)</f>
        <v>0</v>
      </c>
      <c r="N103" s="65">
        <f t="shared" si="14"/>
        <v>0</v>
      </c>
      <c r="O103" s="65">
        <f t="shared" si="14"/>
        <v>0</v>
      </c>
      <c r="P103" s="65">
        <f t="shared" si="14"/>
        <v>0</v>
      </c>
      <c r="Q103" s="65">
        <f t="shared" si="14"/>
        <v>0</v>
      </c>
    </row>
  </sheetData>
  <autoFilter ref="A9:Q103"/>
  <mergeCells count="8">
    <mergeCell ref="G7:L7"/>
    <mergeCell ref="M7:Q7"/>
    <mergeCell ref="A7:A8"/>
    <mergeCell ref="B7:B8"/>
    <mergeCell ref="C7:C8"/>
    <mergeCell ref="D7:D8"/>
    <mergeCell ref="E7:E8"/>
    <mergeCell ref="F7:F8"/>
  </mergeCells>
  <conditionalFormatting sqref="C9:C100">
    <cfRule type="expression" dxfId="54" priority="450" stopIfTrue="1">
      <formula>XET9="tx"</formula>
    </cfRule>
  </conditionalFormatting>
  <printOptions horizontalCentered="1"/>
  <pageMargins left="0.39" right="0.39" top="0.74" bottom="0.47" header="0.3" footer="0.3"/>
  <pageSetup paperSize="9" scale="94" fitToHeight="1000" orientation="landscape" horizontalDpi="4294967293"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100"/>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5.425781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7.85546875" style="44" bestFit="1" customWidth="1"/>
    <col min="7" max="7" width="6" style="44" bestFit="1" customWidth="1"/>
    <col min="8" max="8" width="9.28515625" style="44" customWidth="1"/>
    <col min="9" max="9" width="6.42578125" style="44" bestFit="1" customWidth="1"/>
    <col min="10" max="10" width="8.85546875" style="44" bestFit="1" customWidth="1"/>
    <col min="11" max="11" width="7.85546875" style="44" customWidth="1"/>
    <col min="12" max="12" width="8.85546875" style="44" bestFit="1" customWidth="1"/>
    <col min="13" max="13" width="8" style="44" customWidth="1"/>
    <col min="14" max="14" width="8.85546875" style="44" bestFit="1" customWidth="1"/>
    <col min="15" max="15" width="9.85546875" style="44" bestFit="1" customWidth="1"/>
    <col min="16" max="17" width="9.85546875" style="44" customWidth="1"/>
    <col min="18" max="16384" width="9.140625" style="44"/>
  </cols>
  <sheetData>
    <row r="1" spans="1:17" ht="38.25">
      <c r="A1" s="48"/>
      <c r="B1" s="48"/>
      <c r="C1" s="18" t="s">
        <v>1891</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1892</v>
      </c>
      <c r="B6" s="51"/>
      <c r="C6" s="52"/>
      <c r="D6" s="51"/>
      <c r="E6" s="51"/>
      <c r="F6" s="51"/>
      <c r="G6" s="51"/>
      <c r="H6" s="51"/>
      <c r="I6" s="51"/>
      <c r="J6" s="51"/>
      <c r="K6" s="51"/>
      <c r="L6" s="51"/>
      <c r="M6" s="51"/>
      <c r="N6" s="51"/>
      <c r="O6" s="51"/>
      <c r="P6" s="57" t="s">
        <v>62</v>
      </c>
      <c r="Q6" s="104">
        <f>Q100</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1893</v>
      </c>
      <c r="D10" s="59"/>
      <c r="E10" s="61"/>
      <c r="F10" s="62">
        <v>0</v>
      </c>
      <c r="G10" s="62">
        <v>0</v>
      </c>
      <c r="H10" s="62">
        <v>0</v>
      </c>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c r="A11" s="58">
        <v>1</v>
      </c>
      <c r="B11" s="59" t="s">
        <v>1823</v>
      </c>
      <c r="C11" s="60" t="s">
        <v>1894</v>
      </c>
      <c r="D11" s="59"/>
      <c r="E11" s="61" t="s">
        <v>59</v>
      </c>
      <c r="F11" s="62">
        <v>1</v>
      </c>
      <c r="G11" s="62"/>
      <c r="H11" s="62"/>
      <c r="I11" s="62"/>
      <c r="J11" s="62"/>
      <c r="K11" s="62"/>
      <c r="L11" s="62"/>
      <c r="M11" s="62"/>
      <c r="N11" s="62"/>
      <c r="O11" s="62"/>
      <c r="P11" s="62"/>
      <c r="Q11" s="62"/>
    </row>
    <row r="12" spans="1:17">
      <c r="A12" s="58">
        <v>2</v>
      </c>
      <c r="B12" s="59" t="s">
        <v>1823</v>
      </c>
      <c r="C12" s="60" t="s">
        <v>1895</v>
      </c>
      <c r="D12" s="59"/>
      <c r="E12" s="61" t="s">
        <v>59</v>
      </c>
      <c r="F12" s="62">
        <v>1</v>
      </c>
      <c r="G12" s="62"/>
      <c r="H12" s="62"/>
      <c r="I12" s="62"/>
      <c r="J12" s="62"/>
      <c r="K12" s="62"/>
      <c r="L12" s="62"/>
      <c r="M12" s="62"/>
      <c r="N12" s="62"/>
      <c r="O12" s="62"/>
      <c r="P12" s="62"/>
      <c r="Q12" s="62"/>
    </row>
    <row r="13" spans="1:17">
      <c r="A13" s="58">
        <v>3</v>
      </c>
      <c r="B13" s="59" t="s">
        <v>1823</v>
      </c>
      <c r="C13" s="60" t="s">
        <v>1896</v>
      </c>
      <c r="D13" s="59"/>
      <c r="E13" s="61" t="s">
        <v>59</v>
      </c>
      <c r="F13" s="62">
        <v>7</v>
      </c>
      <c r="G13" s="62"/>
      <c r="H13" s="62"/>
      <c r="I13" s="62"/>
      <c r="J13" s="62"/>
      <c r="K13" s="62"/>
      <c r="L13" s="62"/>
      <c r="M13" s="62"/>
      <c r="N13" s="62"/>
      <c r="O13" s="62"/>
      <c r="P13" s="62"/>
      <c r="Q13" s="62"/>
    </row>
    <row r="14" spans="1:17">
      <c r="A14" s="58">
        <v>4</v>
      </c>
      <c r="B14" s="59" t="s">
        <v>1823</v>
      </c>
      <c r="C14" s="60" t="s">
        <v>1897</v>
      </c>
      <c r="D14" s="59"/>
      <c r="E14" s="61" t="s">
        <v>57</v>
      </c>
      <c r="F14" s="62">
        <v>8</v>
      </c>
      <c r="G14" s="62"/>
      <c r="H14" s="62"/>
      <c r="I14" s="62"/>
      <c r="J14" s="62"/>
      <c r="K14" s="62"/>
      <c r="L14" s="62"/>
      <c r="M14" s="62"/>
      <c r="N14" s="62"/>
      <c r="O14" s="62"/>
      <c r="P14" s="62"/>
      <c r="Q14" s="62"/>
    </row>
    <row r="15" spans="1:17">
      <c r="A15" s="58">
        <v>5</v>
      </c>
      <c r="B15" s="59" t="s">
        <v>1823</v>
      </c>
      <c r="C15" s="60" t="s">
        <v>1898</v>
      </c>
      <c r="D15" s="59"/>
      <c r="E15" s="61" t="s">
        <v>57</v>
      </c>
      <c r="F15" s="62">
        <v>2</v>
      </c>
      <c r="G15" s="62"/>
      <c r="H15" s="62"/>
      <c r="I15" s="62"/>
      <c r="J15" s="62"/>
      <c r="K15" s="62"/>
      <c r="L15" s="62"/>
      <c r="M15" s="62"/>
      <c r="N15" s="62"/>
      <c r="O15" s="62"/>
      <c r="P15" s="62"/>
      <c r="Q15" s="62"/>
    </row>
    <row r="16" spans="1:17">
      <c r="A16" s="58">
        <v>6</v>
      </c>
      <c r="B16" s="59" t="s">
        <v>1823</v>
      </c>
      <c r="C16" s="60" t="s">
        <v>1899</v>
      </c>
      <c r="D16" s="59"/>
      <c r="E16" s="61" t="s">
        <v>57</v>
      </c>
      <c r="F16" s="62">
        <v>2</v>
      </c>
      <c r="G16" s="62"/>
      <c r="H16" s="62"/>
      <c r="I16" s="62"/>
      <c r="J16" s="62"/>
      <c r="K16" s="62"/>
      <c r="L16" s="62"/>
      <c r="M16" s="62"/>
      <c r="N16" s="62"/>
      <c r="O16" s="62"/>
      <c r="P16" s="62"/>
      <c r="Q16" s="62"/>
    </row>
    <row r="17" spans="1:17">
      <c r="A17" s="58">
        <v>7</v>
      </c>
      <c r="B17" s="59" t="s">
        <v>1823</v>
      </c>
      <c r="C17" s="60" t="s">
        <v>1900</v>
      </c>
      <c r="D17" s="59"/>
      <c r="E17" s="61" t="s">
        <v>57</v>
      </c>
      <c r="F17" s="62">
        <v>4</v>
      </c>
      <c r="G17" s="62"/>
      <c r="H17" s="62"/>
      <c r="I17" s="62"/>
      <c r="J17" s="62"/>
      <c r="K17" s="62"/>
      <c r="L17" s="62"/>
      <c r="M17" s="62"/>
      <c r="N17" s="62"/>
      <c r="O17" s="62"/>
      <c r="P17" s="62"/>
      <c r="Q17" s="62"/>
    </row>
    <row r="18" spans="1:17">
      <c r="A18" s="58">
        <v>8</v>
      </c>
      <c r="B18" s="59" t="s">
        <v>1823</v>
      </c>
      <c r="C18" s="60" t="s">
        <v>1901</v>
      </c>
      <c r="D18" s="59"/>
      <c r="E18" s="61" t="s">
        <v>57</v>
      </c>
      <c r="F18" s="62">
        <v>9</v>
      </c>
      <c r="G18" s="62"/>
      <c r="H18" s="62"/>
      <c r="I18" s="62"/>
      <c r="J18" s="62"/>
      <c r="K18" s="62"/>
      <c r="L18" s="62"/>
      <c r="M18" s="62"/>
      <c r="N18" s="62"/>
      <c r="O18" s="62"/>
      <c r="P18" s="62"/>
      <c r="Q18" s="62"/>
    </row>
    <row r="19" spans="1:17">
      <c r="A19" s="58">
        <v>9</v>
      </c>
      <c r="B19" s="59" t="s">
        <v>1823</v>
      </c>
      <c r="C19" s="60" t="s">
        <v>1902</v>
      </c>
      <c r="D19" s="59"/>
      <c r="E19" s="61" t="s">
        <v>57</v>
      </c>
      <c r="F19" s="62">
        <v>1</v>
      </c>
      <c r="G19" s="62"/>
      <c r="H19" s="62"/>
      <c r="I19" s="62"/>
      <c r="J19" s="62"/>
      <c r="K19" s="62"/>
      <c r="L19" s="62"/>
      <c r="M19" s="62"/>
      <c r="N19" s="62"/>
      <c r="O19" s="62"/>
      <c r="P19" s="62"/>
      <c r="Q19" s="62"/>
    </row>
    <row r="20" spans="1:17">
      <c r="A20" s="58">
        <v>10</v>
      </c>
      <c r="B20" s="59" t="s">
        <v>1823</v>
      </c>
      <c r="C20" s="60" t="s">
        <v>1903</v>
      </c>
      <c r="D20" s="59"/>
      <c r="E20" s="61" t="s">
        <v>57</v>
      </c>
      <c r="F20" s="62">
        <v>17</v>
      </c>
      <c r="G20" s="62"/>
      <c r="H20" s="62"/>
      <c r="I20" s="62"/>
      <c r="J20" s="62"/>
      <c r="K20" s="62"/>
      <c r="L20" s="62"/>
      <c r="M20" s="62"/>
      <c r="N20" s="62"/>
      <c r="O20" s="62"/>
      <c r="P20" s="62"/>
      <c r="Q20" s="62"/>
    </row>
    <row r="21" spans="1:17">
      <c r="A21" s="58">
        <v>11</v>
      </c>
      <c r="B21" s="59" t="s">
        <v>1823</v>
      </c>
      <c r="C21" s="60" t="s">
        <v>1904</v>
      </c>
      <c r="D21" s="59"/>
      <c r="E21" s="61" t="s">
        <v>57</v>
      </c>
      <c r="F21" s="62">
        <v>262</v>
      </c>
      <c r="G21" s="62"/>
      <c r="H21" s="62"/>
      <c r="I21" s="62"/>
      <c r="J21" s="62"/>
      <c r="K21" s="62"/>
      <c r="L21" s="62"/>
      <c r="M21" s="62"/>
      <c r="N21" s="62"/>
      <c r="O21" s="62"/>
      <c r="P21" s="62"/>
      <c r="Q21" s="62"/>
    </row>
    <row r="22" spans="1:17">
      <c r="A22" s="58">
        <v>12</v>
      </c>
      <c r="B22" s="59" t="s">
        <v>1823</v>
      </c>
      <c r="C22" s="60" t="s">
        <v>1905</v>
      </c>
      <c r="D22" s="59"/>
      <c r="E22" s="61" t="s">
        <v>57</v>
      </c>
      <c r="F22" s="62">
        <v>262</v>
      </c>
      <c r="G22" s="62"/>
      <c r="H22" s="62"/>
      <c r="I22" s="62"/>
      <c r="J22" s="62"/>
      <c r="K22" s="62"/>
      <c r="L22" s="62"/>
      <c r="M22" s="62"/>
      <c r="N22" s="62"/>
      <c r="O22" s="62"/>
      <c r="P22" s="62"/>
      <c r="Q22" s="62"/>
    </row>
    <row r="23" spans="1:17">
      <c r="A23" s="58">
        <v>13</v>
      </c>
      <c r="B23" s="59" t="s">
        <v>1823</v>
      </c>
      <c r="C23" s="60" t="s">
        <v>1906</v>
      </c>
      <c r="D23" s="59"/>
      <c r="E23" s="61" t="s">
        <v>57</v>
      </c>
      <c r="F23" s="62">
        <v>20</v>
      </c>
      <c r="G23" s="62"/>
      <c r="H23" s="62"/>
      <c r="I23" s="62"/>
      <c r="J23" s="62"/>
      <c r="K23" s="62"/>
      <c r="L23" s="62"/>
      <c r="M23" s="62"/>
      <c r="N23" s="62"/>
      <c r="O23" s="62"/>
      <c r="P23" s="62"/>
      <c r="Q23" s="62"/>
    </row>
    <row r="24" spans="1:17">
      <c r="A24" s="58" t="s">
        <v>28</v>
      </c>
      <c r="B24" s="59"/>
      <c r="C24" s="60" t="s">
        <v>1907</v>
      </c>
      <c r="D24" s="59"/>
      <c r="E24" s="61"/>
      <c r="F24" s="62">
        <v>0</v>
      </c>
      <c r="G24" s="62"/>
      <c r="H24" s="62"/>
      <c r="I24" s="62"/>
      <c r="J24" s="62"/>
      <c r="K24" s="62"/>
      <c r="L24" s="62"/>
      <c r="M24" s="62"/>
      <c r="N24" s="62"/>
      <c r="O24" s="62"/>
      <c r="P24" s="62"/>
      <c r="Q24" s="62"/>
    </row>
    <row r="25" spans="1:17" ht="25.5">
      <c r="A25" s="58" t="s">
        <v>28</v>
      </c>
      <c r="B25" s="59"/>
      <c r="C25" s="60" t="s">
        <v>1908</v>
      </c>
      <c r="D25" s="59"/>
      <c r="E25" s="61"/>
      <c r="F25" s="62">
        <v>0</v>
      </c>
      <c r="G25" s="62"/>
      <c r="H25" s="62"/>
      <c r="I25" s="62"/>
      <c r="J25" s="62"/>
      <c r="K25" s="62"/>
      <c r="L25" s="62"/>
      <c r="M25" s="62"/>
      <c r="N25" s="62"/>
      <c r="O25" s="62"/>
      <c r="P25" s="62"/>
      <c r="Q25" s="62"/>
    </row>
    <row r="26" spans="1:17">
      <c r="A26" s="58">
        <v>14</v>
      </c>
      <c r="B26" s="59" t="s">
        <v>1823</v>
      </c>
      <c r="C26" s="60" t="s">
        <v>1909</v>
      </c>
      <c r="D26" s="59"/>
      <c r="E26" s="61" t="s">
        <v>55</v>
      </c>
      <c r="F26" s="62">
        <v>7500</v>
      </c>
      <c r="G26" s="62"/>
      <c r="H26" s="62"/>
      <c r="I26" s="62"/>
      <c r="J26" s="62"/>
      <c r="K26" s="62"/>
      <c r="L26" s="62"/>
      <c r="M26" s="62"/>
      <c r="N26" s="62"/>
      <c r="O26" s="62"/>
      <c r="P26" s="62"/>
      <c r="Q26" s="62"/>
    </row>
    <row r="27" spans="1:17" ht="25.5">
      <c r="A27" s="58">
        <v>15</v>
      </c>
      <c r="B27" s="59" t="s">
        <v>1823</v>
      </c>
      <c r="C27" s="60" t="s">
        <v>1910</v>
      </c>
      <c r="D27" s="59"/>
      <c r="E27" s="61" t="s">
        <v>55</v>
      </c>
      <c r="F27" s="62">
        <v>40</v>
      </c>
      <c r="G27" s="62"/>
      <c r="H27" s="62"/>
      <c r="I27" s="62"/>
      <c r="J27" s="62"/>
      <c r="K27" s="62"/>
      <c r="L27" s="62"/>
      <c r="M27" s="62"/>
      <c r="N27" s="62"/>
      <c r="O27" s="62"/>
      <c r="P27" s="62"/>
      <c r="Q27" s="62"/>
    </row>
    <row r="28" spans="1:17">
      <c r="A28" s="58">
        <v>16</v>
      </c>
      <c r="B28" s="59" t="s">
        <v>1823</v>
      </c>
      <c r="C28" s="60" t="s">
        <v>1911</v>
      </c>
      <c r="D28" s="59"/>
      <c r="E28" s="61" t="s">
        <v>59</v>
      </c>
      <c r="F28" s="62">
        <v>1</v>
      </c>
      <c r="G28" s="62"/>
      <c r="H28" s="62"/>
      <c r="I28" s="62"/>
      <c r="J28" s="62"/>
      <c r="K28" s="62"/>
      <c r="L28" s="62"/>
      <c r="M28" s="62"/>
      <c r="N28" s="62"/>
      <c r="O28" s="62"/>
      <c r="P28" s="62"/>
      <c r="Q28" s="62"/>
    </row>
    <row r="29" spans="1:17">
      <c r="A29" s="149">
        <v>17</v>
      </c>
      <c r="B29" s="130" t="s">
        <v>1823</v>
      </c>
      <c r="C29" s="133" t="s">
        <v>2587</v>
      </c>
      <c r="D29" s="82"/>
      <c r="E29" s="130" t="s">
        <v>59</v>
      </c>
      <c r="F29" s="132">
        <v>1</v>
      </c>
      <c r="G29" s="62"/>
      <c r="H29" s="62"/>
      <c r="I29" s="62"/>
      <c r="J29" s="62"/>
      <c r="K29" s="62"/>
      <c r="L29" s="62"/>
      <c r="M29" s="62"/>
      <c r="N29" s="62"/>
      <c r="O29" s="62"/>
      <c r="P29" s="62"/>
      <c r="Q29" s="62"/>
    </row>
    <row r="30" spans="1:17">
      <c r="A30" s="58" t="s">
        <v>28</v>
      </c>
      <c r="B30" s="59"/>
      <c r="C30" s="136" t="s">
        <v>2349</v>
      </c>
      <c r="D30" s="130"/>
      <c r="E30" s="130"/>
      <c r="F30" s="132"/>
      <c r="G30" s="62"/>
      <c r="H30" s="62"/>
      <c r="I30" s="62"/>
      <c r="J30" s="62"/>
      <c r="K30" s="62"/>
      <c r="L30" s="62"/>
      <c r="M30" s="62"/>
      <c r="N30" s="62"/>
      <c r="O30" s="62"/>
      <c r="P30" s="62"/>
      <c r="Q30" s="62"/>
    </row>
    <row r="31" spans="1:17" ht="38.25">
      <c r="A31" s="129">
        <v>18</v>
      </c>
      <c r="B31" s="130" t="s">
        <v>1823</v>
      </c>
      <c r="C31" s="131" t="s">
        <v>2352</v>
      </c>
      <c r="D31" s="130"/>
      <c r="E31" s="130" t="s">
        <v>59</v>
      </c>
      <c r="F31" s="132">
        <v>1</v>
      </c>
      <c r="G31" s="62"/>
      <c r="H31" s="62"/>
      <c r="I31" s="62"/>
      <c r="J31" s="62"/>
      <c r="K31" s="62"/>
      <c r="L31" s="62"/>
      <c r="M31" s="62"/>
      <c r="N31" s="62"/>
      <c r="O31" s="62"/>
      <c r="P31" s="62"/>
      <c r="Q31" s="62"/>
    </row>
    <row r="32" spans="1:17" ht="25.5">
      <c r="A32" s="129">
        <v>19</v>
      </c>
      <c r="B32" s="130" t="s">
        <v>1823</v>
      </c>
      <c r="C32" s="131" t="s">
        <v>2353</v>
      </c>
      <c r="D32" s="130"/>
      <c r="E32" s="130" t="s">
        <v>59</v>
      </c>
      <c r="F32" s="132">
        <v>1</v>
      </c>
      <c r="G32" s="62"/>
      <c r="H32" s="62"/>
      <c r="I32" s="62"/>
      <c r="J32" s="62"/>
      <c r="K32" s="62"/>
      <c r="L32" s="62"/>
      <c r="M32" s="62"/>
      <c r="N32" s="62"/>
      <c r="O32" s="62"/>
      <c r="P32" s="62"/>
      <c r="Q32" s="62"/>
    </row>
    <row r="33" spans="1:17">
      <c r="A33" s="58" t="s">
        <v>28</v>
      </c>
      <c r="B33" s="59"/>
      <c r="C33" s="60"/>
      <c r="D33" s="59"/>
      <c r="E33" s="61"/>
      <c r="F33" s="62">
        <v>0</v>
      </c>
      <c r="G33" s="62"/>
      <c r="H33" s="62"/>
      <c r="I33" s="62"/>
      <c r="J33" s="62"/>
      <c r="K33" s="62"/>
      <c r="L33" s="62"/>
      <c r="M33" s="62"/>
      <c r="N33" s="62"/>
      <c r="O33" s="62"/>
      <c r="P33" s="62"/>
      <c r="Q33" s="62"/>
    </row>
    <row r="34" spans="1:17" ht="25.5">
      <c r="A34" s="58" t="s">
        <v>28</v>
      </c>
      <c r="B34" s="59"/>
      <c r="C34" s="72" t="s">
        <v>1912</v>
      </c>
      <c r="D34" s="59"/>
      <c r="E34" s="61"/>
      <c r="F34" s="62">
        <v>0</v>
      </c>
      <c r="G34" s="62"/>
      <c r="H34" s="62"/>
      <c r="I34" s="62"/>
      <c r="J34" s="62"/>
      <c r="K34" s="62"/>
      <c r="L34" s="62"/>
      <c r="M34" s="62"/>
      <c r="N34" s="62"/>
      <c r="O34" s="62"/>
      <c r="P34" s="62"/>
      <c r="Q34" s="62"/>
    </row>
    <row r="35" spans="1:17" ht="25.5">
      <c r="A35" s="58">
        <v>20</v>
      </c>
      <c r="B35" s="59" t="s">
        <v>1823</v>
      </c>
      <c r="C35" s="60" t="s">
        <v>1913</v>
      </c>
      <c r="D35" s="59"/>
      <c r="E35" s="61" t="s">
        <v>57</v>
      </c>
      <c r="F35" s="62">
        <v>1</v>
      </c>
      <c r="G35" s="62"/>
      <c r="H35" s="62"/>
      <c r="I35" s="62"/>
      <c r="J35" s="62"/>
      <c r="K35" s="62"/>
      <c r="L35" s="62"/>
      <c r="M35" s="62"/>
      <c r="N35" s="62"/>
      <c r="O35" s="62"/>
      <c r="P35" s="62"/>
      <c r="Q35" s="62"/>
    </row>
    <row r="36" spans="1:17" ht="25.5">
      <c r="A36" s="58">
        <v>21</v>
      </c>
      <c r="B36" s="59" t="s">
        <v>1823</v>
      </c>
      <c r="C36" s="60" t="s">
        <v>1914</v>
      </c>
      <c r="D36" s="59"/>
      <c r="E36" s="61" t="s">
        <v>57</v>
      </c>
      <c r="F36" s="62">
        <v>9</v>
      </c>
      <c r="G36" s="62"/>
      <c r="H36" s="62"/>
      <c r="I36" s="62"/>
      <c r="J36" s="62"/>
      <c r="K36" s="62"/>
      <c r="L36" s="62"/>
      <c r="M36" s="62"/>
      <c r="N36" s="62"/>
      <c r="O36" s="62"/>
      <c r="P36" s="62"/>
      <c r="Q36" s="62"/>
    </row>
    <row r="37" spans="1:17">
      <c r="A37" s="58">
        <v>22</v>
      </c>
      <c r="B37" s="59" t="s">
        <v>1823</v>
      </c>
      <c r="C37" s="60" t="s">
        <v>1915</v>
      </c>
      <c r="D37" s="59"/>
      <c r="E37" s="61" t="s">
        <v>57</v>
      </c>
      <c r="F37" s="62">
        <v>2</v>
      </c>
      <c r="G37" s="62"/>
      <c r="H37" s="62"/>
      <c r="I37" s="62"/>
      <c r="J37" s="62"/>
      <c r="K37" s="62"/>
      <c r="L37" s="62"/>
      <c r="M37" s="62"/>
      <c r="N37" s="62"/>
      <c r="O37" s="62"/>
      <c r="P37" s="62"/>
      <c r="Q37" s="62"/>
    </row>
    <row r="38" spans="1:17">
      <c r="A38" s="58">
        <v>23</v>
      </c>
      <c r="B38" s="59" t="s">
        <v>1823</v>
      </c>
      <c r="C38" s="60" t="s">
        <v>1916</v>
      </c>
      <c r="D38" s="59"/>
      <c r="E38" s="61" t="s">
        <v>57</v>
      </c>
      <c r="F38" s="62">
        <v>9</v>
      </c>
      <c r="G38" s="62"/>
      <c r="H38" s="62"/>
      <c r="I38" s="62"/>
      <c r="J38" s="62"/>
      <c r="K38" s="62"/>
      <c r="L38" s="62"/>
      <c r="M38" s="62"/>
      <c r="N38" s="62"/>
      <c r="O38" s="62"/>
      <c r="P38" s="62"/>
      <c r="Q38" s="62"/>
    </row>
    <row r="39" spans="1:17">
      <c r="A39" s="58">
        <v>24</v>
      </c>
      <c r="B39" s="59" t="s">
        <v>1823</v>
      </c>
      <c r="C39" s="60" t="s">
        <v>1917</v>
      </c>
      <c r="D39" s="59"/>
      <c r="E39" s="61" t="s">
        <v>57</v>
      </c>
      <c r="F39" s="62">
        <v>20</v>
      </c>
      <c r="G39" s="62"/>
      <c r="H39" s="62"/>
      <c r="I39" s="62"/>
      <c r="J39" s="62"/>
      <c r="K39" s="62"/>
      <c r="L39" s="62"/>
      <c r="M39" s="62"/>
      <c r="N39" s="62"/>
      <c r="O39" s="62"/>
      <c r="P39" s="62"/>
      <c r="Q39" s="62"/>
    </row>
    <row r="40" spans="1:17">
      <c r="A40" s="58">
        <v>25</v>
      </c>
      <c r="B40" s="59" t="s">
        <v>1823</v>
      </c>
      <c r="C40" s="60" t="s">
        <v>1918</v>
      </c>
      <c r="D40" s="59"/>
      <c r="E40" s="61" t="s">
        <v>57</v>
      </c>
      <c r="F40" s="62">
        <v>2</v>
      </c>
      <c r="G40" s="62"/>
      <c r="H40" s="62"/>
      <c r="I40" s="62"/>
      <c r="J40" s="62"/>
      <c r="K40" s="62"/>
      <c r="L40" s="62"/>
      <c r="M40" s="62"/>
      <c r="N40" s="62"/>
      <c r="O40" s="62"/>
      <c r="P40" s="62"/>
      <c r="Q40" s="62"/>
    </row>
    <row r="41" spans="1:17">
      <c r="A41" s="58">
        <v>26</v>
      </c>
      <c r="B41" s="59" t="s">
        <v>1823</v>
      </c>
      <c r="C41" s="60" t="s">
        <v>1919</v>
      </c>
      <c r="D41" s="59"/>
      <c r="E41" s="61" t="s">
        <v>57</v>
      </c>
      <c r="F41" s="128">
        <v>72</v>
      </c>
      <c r="G41" s="62"/>
      <c r="H41" s="62"/>
      <c r="I41" s="62"/>
      <c r="J41" s="62"/>
      <c r="K41" s="62"/>
      <c r="L41" s="62"/>
      <c r="M41" s="62"/>
      <c r="N41" s="62"/>
      <c r="O41" s="62"/>
      <c r="P41" s="62"/>
      <c r="Q41" s="62"/>
    </row>
    <row r="42" spans="1:17">
      <c r="A42" s="58">
        <v>27</v>
      </c>
      <c r="B42" s="59" t="s">
        <v>1823</v>
      </c>
      <c r="C42" s="60" t="s">
        <v>1920</v>
      </c>
      <c r="D42" s="59"/>
      <c r="E42" s="61" t="s">
        <v>57</v>
      </c>
      <c r="F42" s="62">
        <v>12</v>
      </c>
      <c r="G42" s="62"/>
      <c r="H42" s="62"/>
      <c r="I42" s="62"/>
      <c r="J42" s="62"/>
      <c r="K42" s="62"/>
      <c r="L42" s="62"/>
      <c r="M42" s="62"/>
      <c r="N42" s="62"/>
      <c r="O42" s="62"/>
      <c r="P42" s="62"/>
      <c r="Q42" s="62"/>
    </row>
    <row r="43" spans="1:17">
      <c r="A43" s="58">
        <v>28</v>
      </c>
      <c r="B43" s="59" t="s">
        <v>1823</v>
      </c>
      <c r="C43" s="60" t="s">
        <v>1921</v>
      </c>
      <c r="D43" s="59"/>
      <c r="E43" s="61" t="s">
        <v>57</v>
      </c>
      <c r="F43" s="62">
        <v>6</v>
      </c>
      <c r="G43" s="62"/>
      <c r="H43" s="62"/>
      <c r="I43" s="62"/>
      <c r="J43" s="62"/>
      <c r="K43" s="62"/>
      <c r="L43" s="62"/>
      <c r="M43" s="62"/>
      <c r="N43" s="62"/>
      <c r="O43" s="62"/>
      <c r="P43" s="62"/>
      <c r="Q43" s="62"/>
    </row>
    <row r="44" spans="1:17">
      <c r="A44" s="58">
        <v>29</v>
      </c>
      <c r="B44" s="59" t="s">
        <v>1823</v>
      </c>
      <c r="C44" s="60" t="s">
        <v>1922</v>
      </c>
      <c r="D44" s="59"/>
      <c r="E44" s="61" t="s">
        <v>57</v>
      </c>
      <c r="F44" s="62">
        <v>66</v>
      </c>
      <c r="G44" s="62"/>
      <c r="H44" s="62"/>
      <c r="I44" s="62"/>
      <c r="J44" s="62"/>
      <c r="K44" s="62"/>
      <c r="L44" s="62"/>
      <c r="M44" s="62"/>
      <c r="N44" s="62"/>
      <c r="O44" s="62"/>
      <c r="P44" s="62"/>
      <c r="Q44" s="62"/>
    </row>
    <row r="45" spans="1:17">
      <c r="A45" s="58">
        <v>30</v>
      </c>
      <c r="B45" s="59" t="s">
        <v>1823</v>
      </c>
      <c r="C45" s="60" t="s">
        <v>1923</v>
      </c>
      <c r="D45" s="59"/>
      <c r="E45" s="61" t="s">
        <v>57</v>
      </c>
      <c r="F45" s="62">
        <v>8</v>
      </c>
      <c r="G45" s="62"/>
      <c r="H45" s="62"/>
      <c r="I45" s="62"/>
      <c r="J45" s="62"/>
      <c r="K45" s="62"/>
      <c r="L45" s="62"/>
      <c r="M45" s="62"/>
      <c r="N45" s="62"/>
      <c r="O45" s="62"/>
      <c r="P45" s="62"/>
      <c r="Q45" s="62"/>
    </row>
    <row r="46" spans="1:17" ht="25.5">
      <c r="A46" s="58">
        <v>31</v>
      </c>
      <c r="B46" s="59" t="s">
        <v>1823</v>
      </c>
      <c r="C46" s="60" t="s">
        <v>1924</v>
      </c>
      <c r="D46" s="59"/>
      <c r="E46" s="61" t="s">
        <v>59</v>
      </c>
      <c r="F46" s="62">
        <v>12</v>
      </c>
      <c r="G46" s="62"/>
      <c r="H46" s="62"/>
      <c r="I46" s="62"/>
      <c r="J46" s="62"/>
      <c r="K46" s="62"/>
      <c r="L46" s="62"/>
      <c r="M46" s="62"/>
      <c r="N46" s="62"/>
      <c r="O46" s="62"/>
      <c r="P46" s="62"/>
      <c r="Q46" s="62"/>
    </row>
    <row r="47" spans="1:17" ht="25.5">
      <c r="A47" s="58">
        <v>32</v>
      </c>
      <c r="B47" s="59" t="s">
        <v>1823</v>
      </c>
      <c r="C47" s="60" t="s">
        <v>1925</v>
      </c>
      <c r="D47" s="59"/>
      <c r="E47" s="61" t="s">
        <v>59</v>
      </c>
      <c r="F47" s="62">
        <v>12</v>
      </c>
      <c r="G47" s="62"/>
      <c r="H47" s="62"/>
      <c r="I47" s="62"/>
      <c r="J47" s="62"/>
      <c r="K47" s="62"/>
      <c r="L47" s="62"/>
      <c r="M47" s="62"/>
      <c r="N47" s="62"/>
      <c r="O47" s="62"/>
      <c r="P47" s="62"/>
      <c r="Q47" s="62"/>
    </row>
    <row r="48" spans="1:17">
      <c r="A48" s="58">
        <v>33</v>
      </c>
      <c r="B48" s="59" t="s">
        <v>1823</v>
      </c>
      <c r="C48" s="60" t="s">
        <v>1926</v>
      </c>
      <c r="D48" s="59"/>
      <c r="E48" s="61" t="s">
        <v>57</v>
      </c>
      <c r="F48" s="62">
        <v>3</v>
      </c>
      <c r="G48" s="62"/>
      <c r="H48" s="62"/>
      <c r="I48" s="62"/>
      <c r="J48" s="62"/>
      <c r="K48" s="62"/>
      <c r="L48" s="62"/>
      <c r="M48" s="62"/>
      <c r="N48" s="62"/>
      <c r="O48" s="62"/>
      <c r="P48" s="62"/>
      <c r="Q48" s="62"/>
    </row>
    <row r="49" spans="1:17">
      <c r="A49" s="58">
        <v>34</v>
      </c>
      <c r="B49" s="59" t="s">
        <v>1823</v>
      </c>
      <c r="C49" s="60" t="s">
        <v>1927</v>
      </c>
      <c r="D49" s="59"/>
      <c r="E49" s="61" t="s">
        <v>57</v>
      </c>
      <c r="F49" s="62">
        <v>3</v>
      </c>
      <c r="G49" s="62"/>
      <c r="H49" s="62"/>
      <c r="I49" s="62"/>
      <c r="J49" s="62"/>
      <c r="K49" s="62"/>
      <c r="L49" s="62"/>
      <c r="M49" s="62"/>
      <c r="N49" s="62"/>
      <c r="O49" s="62"/>
      <c r="P49" s="62"/>
      <c r="Q49" s="62"/>
    </row>
    <row r="50" spans="1:17" ht="25.5">
      <c r="A50" s="58">
        <v>35</v>
      </c>
      <c r="B50" s="59" t="s">
        <v>1823</v>
      </c>
      <c r="C50" s="60" t="s">
        <v>1928</v>
      </c>
      <c r="D50" s="59"/>
      <c r="E50" s="61" t="s">
        <v>57</v>
      </c>
      <c r="F50" s="128">
        <v>63</v>
      </c>
      <c r="G50" s="62"/>
      <c r="H50" s="62"/>
      <c r="I50" s="62"/>
      <c r="J50" s="62"/>
      <c r="K50" s="62"/>
      <c r="L50" s="62"/>
      <c r="M50" s="62"/>
      <c r="N50" s="62"/>
      <c r="O50" s="62"/>
      <c r="P50" s="62"/>
      <c r="Q50" s="62"/>
    </row>
    <row r="51" spans="1:17">
      <c r="A51" s="58">
        <v>36</v>
      </c>
      <c r="B51" s="59" t="s">
        <v>1823</v>
      </c>
      <c r="C51" s="60" t="s">
        <v>1929</v>
      </c>
      <c r="D51" s="59"/>
      <c r="E51" s="61" t="s">
        <v>57</v>
      </c>
      <c r="F51" s="128">
        <v>8</v>
      </c>
      <c r="G51" s="62"/>
      <c r="H51" s="62"/>
      <c r="I51" s="62"/>
      <c r="J51" s="62"/>
      <c r="K51" s="62"/>
      <c r="L51" s="62"/>
      <c r="M51" s="62"/>
      <c r="N51" s="62"/>
      <c r="O51" s="62"/>
      <c r="P51" s="62"/>
      <c r="Q51" s="62"/>
    </row>
    <row r="52" spans="1:17" ht="25.5">
      <c r="A52" s="58">
        <v>37</v>
      </c>
      <c r="B52" s="59" t="s">
        <v>1823</v>
      </c>
      <c r="C52" s="60" t="s">
        <v>1930</v>
      </c>
      <c r="D52" s="59"/>
      <c r="E52" s="61" t="s">
        <v>57</v>
      </c>
      <c r="F52" s="62">
        <v>2</v>
      </c>
      <c r="G52" s="62"/>
      <c r="H52" s="62"/>
      <c r="I52" s="62"/>
      <c r="J52" s="62"/>
      <c r="K52" s="62"/>
      <c r="L52" s="62"/>
      <c r="M52" s="62"/>
      <c r="N52" s="62"/>
      <c r="O52" s="62"/>
      <c r="P52" s="62"/>
      <c r="Q52" s="62"/>
    </row>
    <row r="53" spans="1:17">
      <c r="A53" s="58">
        <v>38</v>
      </c>
      <c r="B53" s="59" t="s">
        <v>1823</v>
      </c>
      <c r="C53" s="60" t="s">
        <v>1931</v>
      </c>
      <c r="D53" s="59"/>
      <c r="E53" s="61" t="s">
        <v>57</v>
      </c>
      <c r="F53" s="128">
        <v>132</v>
      </c>
      <c r="G53" s="62"/>
      <c r="H53" s="62"/>
      <c r="I53" s="62"/>
      <c r="J53" s="62"/>
      <c r="K53" s="62"/>
      <c r="L53" s="62"/>
      <c r="M53" s="62"/>
      <c r="N53" s="62"/>
      <c r="O53" s="62"/>
      <c r="P53" s="62"/>
      <c r="Q53" s="62"/>
    </row>
    <row r="54" spans="1:17">
      <c r="A54" s="58">
        <v>39</v>
      </c>
      <c r="B54" s="59" t="s">
        <v>1823</v>
      </c>
      <c r="C54" s="60" t="s">
        <v>1932</v>
      </c>
      <c r="D54" s="59"/>
      <c r="E54" s="61" t="s">
        <v>57</v>
      </c>
      <c r="F54" s="128">
        <v>23</v>
      </c>
      <c r="G54" s="62"/>
      <c r="H54" s="62"/>
      <c r="I54" s="62"/>
      <c r="J54" s="62"/>
      <c r="K54" s="62"/>
      <c r="L54" s="62"/>
      <c r="M54" s="62"/>
      <c r="N54" s="62"/>
      <c r="O54" s="62"/>
      <c r="P54" s="62"/>
      <c r="Q54" s="62"/>
    </row>
    <row r="55" spans="1:17">
      <c r="A55" s="58">
        <v>40</v>
      </c>
      <c r="B55" s="59" t="s">
        <v>1823</v>
      </c>
      <c r="C55" s="60" t="s">
        <v>1933</v>
      </c>
      <c r="D55" s="59"/>
      <c r="E55" s="61" t="s">
        <v>57</v>
      </c>
      <c r="F55" s="62">
        <v>42</v>
      </c>
      <c r="G55" s="62"/>
      <c r="H55" s="62"/>
      <c r="I55" s="62"/>
      <c r="J55" s="62"/>
      <c r="K55" s="62"/>
      <c r="L55" s="62"/>
      <c r="M55" s="62"/>
      <c r="N55" s="62"/>
      <c r="O55" s="62"/>
      <c r="P55" s="62"/>
      <c r="Q55" s="62"/>
    </row>
    <row r="56" spans="1:17">
      <c r="A56" s="58">
        <v>41</v>
      </c>
      <c r="B56" s="59" t="s">
        <v>1823</v>
      </c>
      <c r="C56" s="60" t="s">
        <v>1934</v>
      </c>
      <c r="D56" s="59"/>
      <c r="E56" s="61" t="s">
        <v>57</v>
      </c>
      <c r="F56" s="128">
        <v>132</v>
      </c>
      <c r="G56" s="62"/>
      <c r="H56" s="62"/>
      <c r="I56" s="62"/>
      <c r="J56" s="62"/>
      <c r="K56" s="62"/>
      <c r="L56" s="62"/>
      <c r="M56" s="62"/>
      <c r="N56" s="62"/>
      <c r="O56" s="62"/>
      <c r="P56" s="62"/>
      <c r="Q56" s="62"/>
    </row>
    <row r="57" spans="1:17" ht="25.5">
      <c r="A57" s="58">
        <v>42</v>
      </c>
      <c r="B57" s="59" t="s">
        <v>1823</v>
      </c>
      <c r="C57" s="60" t="s">
        <v>1935</v>
      </c>
      <c r="D57" s="59"/>
      <c r="E57" s="61" t="s">
        <v>57</v>
      </c>
      <c r="F57" s="62">
        <v>201</v>
      </c>
      <c r="G57" s="62"/>
      <c r="H57" s="62"/>
      <c r="I57" s="62"/>
      <c r="J57" s="62"/>
      <c r="K57" s="62"/>
      <c r="L57" s="62"/>
      <c r="M57" s="62"/>
      <c r="N57" s="62"/>
      <c r="O57" s="62"/>
      <c r="P57" s="62"/>
      <c r="Q57" s="62"/>
    </row>
    <row r="58" spans="1:17">
      <c r="A58" s="58">
        <v>43</v>
      </c>
      <c r="B58" s="59" t="s">
        <v>1823</v>
      </c>
      <c r="C58" s="60" t="s">
        <v>1936</v>
      </c>
      <c r="D58" s="59"/>
      <c r="E58" s="61" t="s">
        <v>55</v>
      </c>
      <c r="F58" s="62">
        <v>2300</v>
      </c>
      <c r="G58" s="62"/>
      <c r="H58" s="62"/>
      <c r="I58" s="62"/>
      <c r="J58" s="62"/>
      <c r="K58" s="62"/>
      <c r="L58" s="62"/>
      <c r="M58" s="62"/>
      <c r="N58" s="62"/>
      <c r="O58" s="62"/>
      <c r="P58" s="62"/>
      <c r="Q58" s="62"/>
    </row>
    <row r="59" spans="1:17">
      <c r="A59" s="58">
        <v>44</v>
      </c>
      <c r="B59" s="59" t="s">
        <v>1823</v>
      </c>
      <c r="C59" s="60" t="s">
        <v>1937</v>
      </c>
      <c r="D59" s="59"/>
      <c r="E59" s="61" t="s">
        <v>55</v>
      </c>
      <c r="F59" s="62">
        <v>500</v>
      </c>
      <c r="G59" s="62"/>
      <c r="H59" s="62"/>
      <c r="I59" s="62"/>
      <c r="J59" s="62"/>
      <c r="K59" s="62"/>
      <c r="L59" s="62"/>
      <c r="M59" s="62"/>
      <c r="N59" s="62"/>
      <c r="O59" s="62"/>
      <c r="P59" s="62"/>
      <c r="Q59" s="62"/>
    </row>
    <row r="60" spans="1:17">
      <c r="A60" s="58">
        <v>45</v>
      </c>
      <c r="B60" s="59" t="s">
        <v>1823</v>
      </c>
      <c r="C60" s="60" t="s">
        <v>1938</v>
      </c>
      <c r="D60" s="59"/>
      <c r="E60" s="61" t="s">
        <v>55</v>
      </c>
      <c r="F60" s="62">
        <v>3500</v>
      </c>
      <c r="G60" s="62"/>
      <c r="H60" s="62"/>
      <c r="I60" s="62"/>
      <c r="J60" s="62"/>
      <c r="K60" s="62"/>
      <c r="L60" s="62"/>
      <c r="M60" s="62"/>
      <c r="N60" s="62"/>
      <c r="O60" s="62"/>
      <c r="P60" s="62"/>
      <c r="Q60" s="62"/>
    </row>
    <row r="61" spans="1:17">
      <c r="A61" s="58">
        <v>46</v>
      </c>
      <c r="B61" s="59" t="s">
        <v>1823</v>
      </c>
      <c r="C61" s="60" t="s">
        <v>1939</v>
      </c>
      <c r="D61" s="59"/>
      <c r="E61" s="61" t="s">
        <v>55</v>
      </c>
      <c r="F61" s="62">
        <v>1000</v>
      </c>
      <c r="G61" s="62"/>
      <c r="H61" s="62"/>
      <c r="I61" s="62"/>
      <c r="J61" s="62"/>
      <c r="K61" s="62"/>
      <c r="L61" s="62"/>
      <c r="M61" s="62"/>
      <c r="N61" s="62"/>
      <c r="O61" s="62"/>
      <c r="P61" s="62"/>
      <c r="Q61" s="62"/>
    </row>
    <row r="62" spans="1:17" ht="25.5">
      <c r="A62" s="58">
        <v>47</v>
      </c>
      <c r="B62" s="59" t="s">
        <v>1823</v>
      </c>
      <c r="C62" s="92" t="s">
        <v>2588</v>
      </c>
      <c r="D62" s="59"/>
      <c r="E62" s="61" t="s">
        <v>57</v>
      </c>
      <c r="F62" s="62">
        <v>1</v>
      </c>
      <c r="G62" s="62"/>
      <c r="H62" s="62"/>
      <c r="I62" s="62"/>
      <c r="J62" s="62"/>
      <c r="K62" s="62"/>
      <c r="L62" s="62"/>
      <c r="M62" s="62"/>
      <c r="N62" s="62"/>
      <c r="O62" s="62"/>
      <c r="P62" s="62"/>
      <c r="Q62" s="62"/>
    </row>
    <row r="63" spans="1:17" ht="25.5">
      <c r="A63" s="58">
        <v>48</v>
      </c>
      <c r="B63" s="59" t="s">
        <v>1823</v>
      </c>
      <c r="C63" s="92" t="s">
        <v>2589</v>
      </c>
      <c r="D63" s="59"/>
      <c r="E63" s="61" t="s">
        <v>59</v>
      </c>
      <c r="F63" s="62">
        <v>47</v>
      </c>
      <c r="G63" s="62"/>
      <c r="H63" s="62"/>
      <c r="I63" s="62"/>
      <c r="J63" s="62"/>
      <c r="K63" s="62"/>
      <c r="L63" s="62"/>
      <c r="M63" s="62"/>
      <c r="N63" s="62"/>
      <c r="O63" s="62"/>
      <c r="P63" s="62"/>
      <c r="Q63" s="62"/>
    </row>
    <row r="64" spans="1:17" ht="25.5">
      <c r="A64" s="58">
        <v>49</v>
      </c>
      <c r="B64" s="59" t="s">
        <v>1823</v>
      </c>
      <c r="C64" s="60" t="s">
        <v>2197</v>
      </c>
      <c r="D64" s="59"/>
      <c r="E64" s="61" t="s">
        <v>59</v>
      </c>
      <c r="F64" s="62">
        <v>12</v>
      </c>
      <c r="G64" s="62"/>
      <c r="H64" s="62"/>
      <c r="I64" s="62"/>
      <c r="J64" s="62"/>
      <c r="K64" s="62"/>
      <c r="L64" s="62"/>
      <c r="M64" s="62"/>
      <c r="N64" s="62"/>
      <c r="O64" s="62"/>
      <c r="P64" s="62"/>
      <c r="Q64" s="62"/>
    </row>
    <row r="65" spans="1:17">
      <c r="A65" s="149">
        <v>50</v>
      </c>
      <c r="B65" s="130" t="s">
        <v>1823</v>
      </c>
      <c r="C65" s="133" t="s">
        <v>2587</v>
      </c>
      <c r="D65" s="82"/>
      <c r="E65" s="130" t="s">
        <v>59</v>
      </c>
      <c r="F65" s="132">
        <v>1</v>
      </c>
      <c r="G65" s="62"/>
      <c r="H65" s="62"/>
      <c r="I65" s="62"/>
      <c r="J65" s="62"/>
      <c r="K65" s="62"/>
      <c r="L65" s="62"/>
      <c r="M65" s="62"/>
      <c r="N65" s="62"/>
      <c r="O65" s="62"/>
      <c r="P65" s="62"/>
      <c r="Q65" s="62"/>
    </row>
    <row r="66" spans="1:17" ht="25.5">
      <c r="A66" s="58" t="s">
        <v>28</v>
      </c>
      <c r="B66" s="59"/>
      <c r="C66" s="72" t="s">
        <v>1940</v>
      </c>
      <c r="D66" s="59"/>
      <c r="E66" s="61"/>
      <c r="F66" s="62">
        <v>0</v>
      </c>
      <c r="G66" s="62"/>
      <c r="H66" s="62"/>
      <c r="I66" s="62"/>
      <c r="J66" s="62"/>
      <c r="K66" s="62"/>
      <c r="L66" s="62"/>
      <c r="M66" s="62"/>
      <c r="N66" s="62"/>
      <c r="O66" s="62"/>
      <c r="P66" s="62"/>
      <c r="Q66" s="62"/>
    </row>
    <row r="67" spans="1:17" ht="25.5">
      <c r="A67" s="58">
        <v>51</v>
      </c>
      <c r="B67" s="59" t="s">
        <v>1823</v>
      </c>
      <c r="C67" s="60" t="s">
        <v>1941</v>
      </c>
      <c r="D67" s="59"/>
      <c r="E67" s="61" t="s">
        <v>57</v>
      </c>
      <c r="F67" s="62">
        <v>5</v>
      </c>
      <c r="G67" s="62"/>
      <c r="H67" s="62"/>
      <c r="I67" s="62"/>
      <c r="J67" s="62"/>
      <c r="K67" s="62"/>
      <c r="L67" s="62"/>
      <c r="M67" s="62"/>
      <c r="N67" s="62"/>
      <c r="O67" s="62"/>
      <c r="P67" s="62"/>
      <c r="Q67" s="62"/>
    </row>
    <row r="68" spans="1:17">
      <c r="A68" s="58">
        <v>52</v>
      </c>
      <c r="B68" s="59" t="s">
        <v>1823</v>
      </c>
      <c r="C68" s="60" t="s">
        <v>1942</v>
      </c>
      <c r="D68" s="59"/>
      <c r="E68" s="61" t="s">
        <v>57</v>
      </c>
      <c r="F68" s="62">
        <v>5</v>
      </c>
      <c r="G68" s="62"/>
      <c r="H68" s="62"/>
      <c r="I68" s="62"/>
      <c r="J68" s="62"/>
      <c r="K68" s="62"/>
      <c r="L68" s="62"/>
      <c r="M68" s="62"/>
      <c r="N68" s="62"/>
      <c r="O68" s="62"/>
      <c r="P68" s="62"/>
      <c r="Q68" s="62"/>
    </row>
    <row r="69" spans="1:17" ht="25.5">
      <c r="A69" s="58">
        <v>53</v>
      </c>
      <c r="B69" s="59" t="s">
        <v>1823</v>
      </c>
      <c r="C69" s="60" t="s">
        <v>1943</v>
      </c>
      <c r="D69" s="59"/>
      <c r="E69" s="61" t="s">
        <v>57</v>
      </c>
      <c r="F69" s="62">
        <v>5</v>
      </c>
      <c r="G69" s="62"/>
      <c r="H69" s="62"/>
      <c r="I69" s="62"/>
      <c r="J69" s="62"/>
      <c r="K69" s="62"/>
      <c r="L69" s="62"/>
      <c r="M69" s="62"/>
      <c r="N69" s="62"/>
      <c r="O69" s="62"/>
      <c r="P69" s="62"/>
      <c r="Q69" s="62"/>
    </row>
    <row r="70" spans="1:17">
      <c r="A70" s="58">
        <v>54</v>
      </c>
      <c r="B70" s="59" t="s">
        <v>1823</v>
      </c>
      <c r="C70" s="60" t="s">
        <v>1944</v>
      </c>
      <c r="D70" s="59"/>
      <c r="E70" s="61" t="s">
        <v>57</v>
      </c>
      <c r="F70" s="62">
        <v>5</v>
      </c>
      <c r="G70" s="62"/>
      <c r="H70" s="62"/>
      <c r="I70" s="62"/>
      <c r="J70" s="62"/>
      <c r="K70" s="62"/>
      <c r="L70" s="62"/>
      <c r="M70" s="62"/>
      <c r="N70" s="62"/>
      <c r="O70" s="62"/>
      <c r="P70" s="62"/>
      <c r="Q70" s="62"/>
    </row>
    <row r="71" spans="1:17">
      <c r="A71" s="58">
        <v>55</v>
      </c>
      <c r="B71" s="59" t="s">
        <v>1823</v>
      </c>
      <c r="C71" s="60" t="s">
        <v>1945</v>
      </c>
      <c r="D71" s="59"/>
      <c r="E71" s="61" t="s">
        <v>57</v>
      </c>
      <c r="F71" s="62">
        <v>5</v>
      </c>
      <c r="G71" s="62"/>
      <c r="H71" s="62"/>
      <c r="I71" s="62"/>
      <c r="J71" s="62"/>
      <c r="K71" s="62"/>
      <c r="L71" s="62"/>
      <c r="M71" s="62"/>
      <c r="N71" s="62"/>
      <c r="O71" s="62"/>
      <c r="P71" s="62"/>
      <c r="Q71" s="62"/>
    </row>
    <row r="72" spans="1:17">
      <c r="A72" s="58" t="s">
        <v>28</v>
      </c>
      <c r="B72" s="59"/>
      <c r="C72" s="136" t="s">
        <v>2349</v>
      </c>
      <c r="D72" s="130"/>
      <c r="E72" s="130"/>
      <c r="F72" s="132"/>
      <c r="G72" s="62"/>
      <c r="H72" s="62"/>
      <c r="I72" s="62"/>
      <c r="J72" s="62"/>
      <c r="K72" s="62"/>
      <c r="L72" s="62"/>
      <c r="M72" s="62"/>
      <c r="N72" s="62"/>
      <c r="O72" s="62"/>
      <c r="P72" s="62"/>
      <c r="Q72" s="62"/>
    </row>
    <row r="73" spans="1:17" ht="38.25">
      <c r="A73" s="129">
        <v>56</v>
      </c>
      <c r="B73" s="130" t="s">
        <v>1823</v>
      </c>
      <c r="C73" s="131" t="s">
        <v>2354</v>
      </c>
      <c r="D73" s="130"/>
      <c r="E73" s="130" t="s">
        <v>59</v>
      </c>
      <c r="F73" s="132">
        <v>1</v>
      </c>
      <c r="G73" s="62"/>
      <c r="H73" s="62"/>
      <c r="I73" s="62"/>
      <c r="J73" s="62"/>
      <c r="K73" s="62"/>
      <c r="L73" s="62"/>
      <c r="M73" s="62"/>
      <c r="N73" s="62"/>
      <c r="O73" s="62"/>
      <c r="P73" s="62"/>
      <c r="Q73" s="62"/>
    </row>
    <row r="74" spans="1:17" ht="38.25">
      <c r="A74" s="129">
        <v>57</v>
      </c>
      <c r="B74" s="130" t="s">
        <v>1823</v>
      </c>
      <c r="C74" s="131" t="s">
        <v>2355</v>
      </c>
      <c r="D74" s="130"/>
      <c r="E74" s="130" t="s">
        <v>59</v>
      </c>
      <c r="F74" s="132">
        <v>1</v>
      </c>
      <c r="G74" s="62"/>
      <c r="H74" s="62"/>
      <c r="I74" s="62"/>
      <c r="J74" s="62"/>
      <c r="K74" s="62"/>
      <c r="L74" s="62"/>
      <c r="M74" s="62"/>
      <c r="N74" s="62"/>
      <c r="O74" s="62"/>
      <c r="P74" s="62"/>
      <c r="Q74" s="62"/>
    </row>
    <row r="75" spans="1:17">
      <c r="A75" s="58" t="s">
        <v>28</v>
      </c>
      <c r="B75" s="59"/>
      <c r="C75" s="60"/>
      <c r="D75" s="59"/>
      <c r="E75" s="61"/>
      <c r="F75" s="62">
        <v>0</v>
      </c>
      <c r="G75" s="62"/>
      <c r="H75" s="62"/>
      <c r="I75" s="62"/>
      <c r="J75" s="62"/>
      <c r="K75" s="62"/>
      <c r="L75" s="62"/>
      <c r="M75" s="62"/>
      <c r="N75" s="62"/>
      <c r="O75" s="62"/>
      <c r="P75" s="62"/>
      <c r="Q75" s="62"/>
    </row>
    <row r="76" spans="1:17" ht="63.75">
      <c r="A76" s="58" t="s">
        <v>28</v>
      </c>
      <c r="B76" s="59"/>
      <c r="C76" s="75" t="s">
        <v>1946</v>
      </c>
      <c r="D76" s="59"/>
      <c r="E76" s="61"/>
      <c r="F76" s="62">
        <v>0</v>
      </c>
      <c r="G76" s="62"/>
      <c r="H76" s="62"/>
      <c r="I76" s="62"/>
      <c r="J76" s="62"/>
      <c r="K76" s="62"/>
      <c r="L76" s="62"/>
      <c r="M76" s="62"/>
      <c r="N76" s="62"/>
      <c r="O76" s="62"/>
      <c r="P76" s="62"/>
      <c r="Q76" s="62"/>
    </row>
    <row r="77" spans="1:17">
      <c r="A77" s="58" t="s">
        <v>28</v>
      </c>
      <c r="B77" s="59"/>
      <c r="C77" s="60"/>
      <c r="D77" s="59"/>
      <c r="E77" s="61"/>
      <c r="F77" s="62">
        <v>0</v>
      </c>
      <c r="G77" s="62"/>
      <c r="H77" s="62"/>
      <c r="I77" s="62"/>
      <c r="J77" s="62"/>
      <c r="K77" s="62"/>
      <c r="L77" s="62"/>
      <c r="M77" s="62"/>
      <c r="N77" s="62"/>
      <c r="O77" s="62"/>
      <c r="P77" s="62"/>
      <c r="Q77" s="62"/>
    </row>
    <row r="78" spans="1:17">
      <c r="A78" s="58" t="s">
        <v>28</v>
      </c>
      <c r="B78" s="59"/>
      <c r="C78" s="72" t="s">
        <v>1947</v>
      </c>
      <c r="D78" s="59"/>
      <c r="E78" s="61"/>
      <c r="F78" s="62">
        <v>0</v>
      </c>
      <c r="G78" s="62"/>
      <c r="H78" s="62"/>
      <c r="I78" s="62"/>
      <c r="J78" s="62"/>
      <c r="K78" s="62"/>
      <c r="L78" s="62"/>
      <c r="M78" s="62"/>
      <c r="N78" s="62"/>
      <c r="O78" s="62"/>
      <c r="P78" s="62"/>
      <c r="Q78" s="62"/>
    </row>
    <row r="79" spans="1:17" ht="38.25">
      <c r="A79" s="58">
        <v>58</v>
      </c>
      <c r="B79" s="59" t="s">
        <v>1823</v>
      </c>
      <c r="C79" s="60" t="s">
        <v>1948</v>
      </c>
      <c r="D79" s="59"/>
      <c r="E79" s="61" t="s">
        <v>57</v>
      </c>
      <c r="F79" s="62">
        <v>3</v>
      </c>
      <c r="G79" s="62"/>
      <c r="H79" s="62"/>
      <c r="I79" s="62"/>
      <c r="J79" s="62"/>
      <c r="K79" s="62"/>
      <c r="L79" s="62"/>
      <c r="M79" s="62"/>
      <c r="N79" s="62"/>
      <c r="O79" s="62"/>
      <c r="P79" s="62"/>
      <c r="Q79" s="62"/>
    </row>
    <row r="80" spans="1:17" ht="38.25">
      <c r="A80" s="58">
        <v>59</v>
      </c>
      <c r="B80" s="59" t="s">
        <v>1823</v>
      </c>
      <c r="C80" s="60" t="s">
        <v>1949</v>
      </c>
      <c r="D80" s="59"/>
      <c r="E80" s="61" t="s">
        <v>57</v>
      </c>
      <c r="F80" s="62">
        <v>7</v>
      </c>
      <c r="G80" s="62"/>
      <c r="H80" s="62"/>
      <c r="I80" s="62"/>
      <c r="J80" s="62"/>
      <c r="K80" s="62"/>
      <c r="L80" s="62"/>
      <c r="M80" s="62"/>
      <c r="N80" s="62"/>
      <c r="O80" s="62"/>
      <c r="P80" s="62"/>
      <c r="Q80" s="62"/>
    </row>
    <row r="81" spans="1:17" ht="38.25">
      <c r="A81" s="58">
        <v>60</v>
      </c>
      <c r="B81" s="59" t="s">
        <v>1823</v>
      </c>
      <c r="C81" s="60" t="s">
        <v>1950</v>
      </c>
      <c r="D81" s="59"/>
      <c r="E81" s="61" t="s">
        <v>57</v>
      </c>
      <c r="F81" s="62">
        <v>45</v>
      </c>
      <c r="G81" s="62"/>
      <c r="H81" s="62"/>
      <c r="I81" s="62"/>
      <c r="J81" s="62"/>
      <c r="K81" s="62"/>
      <c r="L81" s="62"/>
      <c r="M81" s="62"/>
      <c r="N81" s="62"/>
      <c r="O81" s="62"/>
      <c r="P81" s="62"/>
      <c r="Q81" s="62"/>
    </row>
    <row r="82" spans="1:17" ht="25.5">
      <c r="A82" s="58">
        <v>61</v>
      </c>
      <c r="B82" s="59" t="s">
        <v>1823</v>
      </c>
      <c r="C82" s="60" t="s">
        <v>1951</v>
      </c>
      <c r="D82" s="59"/>
      <c r="E82" s="61" t="s">
        <v>57</v>
      </c>
      <c r="F82" s="62">
        <v>2</v>
      </c>
      <c r="G82" s="62"/>
      <c r="H82" s="62"/>
      <c r="I82" s="62"/>
      <c r="J82" s="62"/>
      <c r="K82" s="62"/>
      <c r="L82" s="62"/>
      <c r="M82" s="62"/>
      <c r="N82" s="62"/>
      <c r="O82" s="62"/>
      <c r="P82" s="62"/>
      <c r="Q82" s="62"/>
    </row>
    <row r="83" spans="1:17">
      <c r="A83" s="58">
        <v>62</v>
      </c>
      <c r="B83" s="59" t="s">
        <v>1823</v>
      </c>
      <c r="C83" s="60" t="s">
        <v>1952</v>
      </c>
      <c r="D83" s="59"/>
      <c r="E83" s="61" t="s">
        <v>57</v>
      </c>
      <c r="F83" s="62">
        <v>2</v>
      </c>
      <c r="G83" s="62"/>
      <c r="H83" s="62"/>
      <c r="I83" s="62"/>
      <c r="J83" s="62"/>
      <c r="K83" s="62"/>
      <c r="L83" s="62"/>
      <c r="M83" s="62"/>
      <c r="N83" s="62"/>
      <c r="O83" s="62"/>
      <c r="P83" s="62"/>
      <c r="Q83" s="62"/>
    </row>
    <row r="84" spans="1:17">
      <c r="A84" s="58">
        <v>63</v>
      </c>
      <c r="B84" s="59" t="s">
        <v>1823</v>
      </c>
      <c r="C84" s="60" t="s">
        <v>1953</v>
      </c>
      <c r="D84" s="59"/>
      <c r="E84" s="61" t="s">
        <v>57</v>
      </c>
      <c r="F84" s="62">
        <v>2</v>
      </c>
      <c r="G84" s="62"/>
      <c r="H84" s="62"/>
      <c r="I84" s="62"/>
      <c r="J84" s="62"/>
      <c r="K84" s="62"/>
      <c r="L84" s="62"/>
      <c r="M84" s="62"/>
      <c r="N84" s="62"/>
      <c r="O84" s="62"/>
      <c r="P84" s="62"/>
      <c r="Q84" s="62"/>
    </row>
    <row r="85" spans="1:17" ht="25.5">
      <c r="A85" s="58">
        <v>64</v>
      </c>
      <c r="B85" s="59" t="s">
        <v>1823</v>
      </c>
      <c r="C85" s="60" t="s">
        <v>1954</v>
      </c>
      <c r="D85" s="59"/>
      <c r="E85" s="61" t="s">
        <v>57</v>
      </c>
      <c r="F85" s="62">
        <v>1</v>
      </c>
      <c r="G85" s="62"/>
      <c r="H85" s="62"/>
      <c r="I85" s="62"/>
      <c r="J85" s="62"/>
      <c r="K85" s="62"/>
      <c r="L85" s="62"/>
      <c r="M85" s="62"/>
      <c r="N85" s="62"/>
      <c r="O85" s="62"/>
      <c r="P85" s="62"/>
      <c r="Q85" s="62"/>
    </row>
    <row r="86" spans="1:17">
      <c r="A86" s="58">
        <v>65</v>
      </c>
      <c r="B86" s="59" t="s">
        <v>1823</v>
      </c>
      <c r="C86" s="60" t="s">
        <v>1955</v>
      </c>
      <c r="D86" s="59"/>
      <c r="E86" s="61" t="s">
        <v>57</v>
      </c>
      <c r="F86" s="62">
        <v>49</v>
      </c>
      <c r="G86" s="62"/>
      <c r="H86" s="62"/>
      <c r="I86" s="62"/>
      <c r="J86" s="62"/>
      <c r="K86" s="62"/>
      <c r="L86" s="62"/>
      <c r="M86" s="62"/>
      <c r="N86" s="62"/>
      <c r="O86" s="62"/>
      <c r="P86" s="62"/>
      <c r="Q86" s="62"/>
    </row>
    <row r="87" spans="1:17" ht="25.5">
      <c r="A87" s="58">
        <v>66</v>
      </c>
      <c r="B87" s="59" t="s">
        <v>1823</v>
      </c>
      <c r="C87" s="92" t="s">
        <v>2590</v>
      </c>
      <c r="D87" s="59"/>
      <c r="E87" s="61" t="s">
        <v>57</v>
      </c>
      <c r="F87" s="62">
        <v>57</v>
      </c>
      <c r="G87" s="62"/>
      <c r="H87" s="62"/>
      <c r="I87" s="62"/>
      <c r="J87" s="62"/>
      <c r="K87" s="62"/>
      <c r="L87" s="62"/>
      <c r="M87" s="62"/>
      <c r="N87" s="62"/>
      <c r="O87" s="62"/>
      <c r="P87" s="62"/>
      <c r="Q87" s="62"/>
    </row>
    <row r="88" spans="1:17">
      <c r="A88" s="58">
        <v>67</v>
      </c>
      <c r="B88" s="59" t="s">
        <v>1823</v>
      </c>
      <c r="C88" s="60" t="s">
        <v>1936</v>
      </c>
      <c r="D88" s="59"/>
      <c r="E88" s="61" t="s">
        <v>55</v>
      </c>
      <c r="F88" s="62">
        <v>3000</v>
      </c>
      <c r="G88" s="62"/>
      <c r="H88" s="62"/>
      <c r="I88" s="62"/>
      <c r="J88" s="62"/>
      <c r="K88" s="62"/>
      <c r="L88" s="62"/>
      <c r="M88" s="62"/>
      <c r="N88" s="62"/>
      <c r="O88" s="62"/>
      <c r="P88" s="62"/>
      <c r="Q88" s="62"/>
    </row>
    <row r="89" spans="1:17">
      <c r="A89" s="58">
        <v>68</v>
      </c>
      <c r="B89" s="59" t="s">
        <v>1823</v>
      </c>
      <c r="C89" s="60" t="s">
        <v>1956</v>
      </c>
      <c r="D89" s="59"/>
      <c r="E89" s="61" t="s">
        <v>57</v>
      </c>
      <c r="F89" s="62">
        <v>9</v>
      </c>
      <c r="G89" s="62"/>
      <c r="H89" s="62"/>
      <c r="I89" s="62"/>
      <c r="J89" s="62"/>
      <c r="K89" s="62"/>
      <c r="L89" s="62"/>
      <c r="M89" s="62"/>
      <c r="N89" s="62"/>
      <c r="O89" s="62"/>
      <c r="P89" s="62"/>
      <c r="Q89" s="62"/>
    </row>
    <row r="90" spans="1:17">
      <c r="A90" s="58">
        <v>69</v>
      </c>
      <c r="B90" s="59" t="s">
        <v>1823</v>
      </c>
      <c r="C90" s="60" t="s">
        <v>1957</v>
      </c>
      <c r="D90" s="59"/>
      <c r="E90" s="61" t="s">
        <v>57</v>
      </c>
      <c r="F90" s="62">
        <v>4</v>
      </c>
      <c r="G90" s="62"/>
      <c r="H90" s="62"/>
      <c r="I90" s="62"/>
      <c r="J90" s="62"/>
      <c r="K90" s="62"/>
      <c r="L90" s="62"/>
      <c r="M90" s="62"/>
      <c r="N90" s="62"/>
      <c r="O90" s="62"/>
      <c r="P90" s="62"/>
      <c r="Q90" s="62"/>
    </row>
    <row r="91" spans="1:17">
      <c r="A91" s="58">
        <v>70</v>
      </c>
      <c r="B91" s="59" t="s">
        <v>1823</v>
      </c>
      <c r="C91" s="60" t="s">
        <v>1958</v>
      </c>
      <c r="D91" s="59"/>
      <c r="E91" s="61" t="s">
        <v>57</v>
      </c>
      <c r="F91" s="62">
        <v>9</v>
      </c>
      <c r="G91" s="62"/>
      <c r="H91" s="62"/>
      <c r="I91" s="62"/>
      <c r="J91" s="62"/>
      <c r="K91" s="62"/>
      <c r="L91" s="62"/>
      <c r="M91" s="62"/>
      <c r="N91" s="62"/>
      <c r="O91" s="62"/>
      <c r="P91" s="62"/>
      <c r="Q91" s="62"/>
    </row>
    <row r="92" spans="1:17">
      <c r="A92" s="58">
        <v>71</v>
      </c>
      <c r="B92" s="59" t="s">
        <v>1823</v>
      </c>
      <c r="C92" s="60" t="s">
        <v>1959</v>
      </c>
      <c r="D92" s="59"/>
      <c r="E92" s="61" t="s">
        <v>59</v>
      </c>
      <c r="F92" s="62">
        <v>1</v>
      </c>
      <c r="G92" s="62"/>
      <c r="H92" s="62"/>
      <c r="I92" s="62"/>
      <c r="J92" s="62"/>
      <c r="K92" s="62"/>
      <c r="L92" s="62"/>
      <c r="M92" s="62"/>
      <c r="N92" s="62"/>
      <c r="O92" s="62"/>
      <c r="P92" s="62"/>
      <c r="Q92" s="62"/>
    </row>
    <row r="93" spans="1:17">
      <c r="A93" s="149">
        <v>72</v>
      </c>
      <c r="B93" s="130" t="s">
        <v>1823</v>
      </c>
      <c r="C93" s="133" t="s">
        <v>2587</v>
      </c>
      <c r="D93" s="82"/>
      <c r="E93" s="130" t="s">
        <v>59</v>
      </c>
      <c r="F93" s="132">
        <v>1</v>
      </c>
      <c r="G93" s="62"/>
      <c r="H93" s="62"/>
      <c r="I93" s="62"/>
      <c r="J93" s="62"/>
      <c r="K93" s="62"/>
      <c r="L93" s="62"/>
      <c r="M93" s="62"/>
      <c r="N93" s="62"/>
      <c r="O93" s="62"/>
      <c r="P93" s="62"/>
      <c r="Q93" s="62"/>
    </row>
    <row r="94" spans="1:17">
      <c r="A94" s="58" t="s">
        <v>28</v>
      </c>
      <c r="B94" s="59"/>
      <c r="C94" s="136" t="s">
        <v>2349</v>
      </c>
      <c r="D94" s="130"/>
      <c r="E94" s="130"/>
      <c r="F94" s="132"/>
      <c r="G94" s="62"/>
      <c r="H94" s="62"/>
      <c r="I94" s="62"/>
      <c r="J94" s="62"/>
      <c r="K94" s="62"/>
      <c r="L94" s="62"/>
      <c r="M94" s="62"/>
      <c r="N94" s="62"/>
      <c r="O94" s="62"/>
      <c r="P94" s="62"/>
      <c r="Q94" s="62"/>
    </row>
    <row r="95" spans="1:17" ht="38.25">
      <c r="A95" s="129">
        <v>73</v>
      </c>
      <c r="B95" s="130" t="s">
        <v>1823</v>
      </c>
      <c r="C95" s="131" t="s">
        <v>2356</v>
      </c>
      <c r="D95" s="130"/>
      <c r="E95" s="130" t="s">
        <v>59</v>
      </c>
      <c r="F95" s="132">
        <v>1</v>
      </c>
      <c r="G95" s="62"/>
      <c r="H95" s="62"/>
      <c r="I95" s="62"/>
      <c r="J95" s="62"/>
      <c r="K95" s="62"/>
      <c r="L95" s="62"/>
      <c r="M95" s="62"/>
      <c r="N95" s="62"/>
      <c r="O95" s="62"/>
      <c r="P95" s="62"/>
      <c r="Q95" s="62"/>
    </row>
    <row r="96" spans="1:17" ht="25.5">
      <c r="A96" s="129">
        <v>74</v>
      </c>
      <c r="B96" s="130" t="s">
        <v>1823</v>
      </c>
      <c r="C96" s="131" t="s">
        <v>2357</v>
      </c>
      <c r="D96" s="130"/>
      <c r="E96" s="130" t="s">
        <v>59</v>
      </c>
      <c r="F96" s="132">
        <v>1</v>
      </c>
      <c r="G96" s="62"/>
      <c r="H96" s="62"/>
      <c r="I96" s="62"/>
      <c r="J96" s="62"/>
      <c r="K96" s="62"/>
      <c r="L96" s="62"/>
      <c r="M96" s="62"/>
      <c r="N96" s="62"/>
      <c r="O96" s="62"/>
      <c r="P96" s="62"/>
      <c r="Q96" s="62"/>
    </row>
    <row r="97" spans="1:17">
      <c r="A97" s="58" t="s">
        <v>28</v>
      </c>
      <c r="B97" s="59"/>
      <c r="C97" s="60"/>
      <c r="D97" s="59"/>
      <c r="E97" s="61"/>
      <c r="F97" s="62">
        <v>0</v>
      </c>
      <c r="G97" s="62">
        <v>0</v>
      </c>
      <c r="H97" s="62">
        <v>0</v>
      </c>
      <c r="I97" s="62">
        <f t="shared" ref="I97" si="7">+ROUND(H97*G97,2)</f>
        <v>0</v>
      </c>
      <c r="J97" s="62">
        <v>0</v>
      </c>
      <c r="K97" s="62">
        <v>0</v>
      </c>
      <c r="L97" s="62">
        <f t="shared" ref="L97" si="8">+I97+J97+K97</f>
        <v>0</v>
      </c>
      <c r="M97" s="62">
        <f t="shared" ref="M97" si="9">+ROUND(G97*$F97,2)</f>
        <v>0</v>
      </c>
      <c r="N97" s="62">
        <f t="shared" ref="N97" si="10">+ROUND(I97*$F97,2)</f>
        <v>0</v>
      </c>
      <c r="O97" s="62">
        <f t="shared" ref="O97" si="11">+ROUND(J97*$F97,2)</f>
        <v>0</v>
      </c>
      <c r="P97" s="62">
        <f t="shared" ref="P97" si="12">+ROUND(K97*$F97,2)</f>
        <v>0</v>
      </c>
      <c r="Q97" s="62">
        <f t="shared" ref="Q97" si="13">+N97+O97+P97</f>
        <v>0</v>
      </c>
    </row>
    <row r="98" spans="1:17">
      <c r="A98" s="63"/>
      <c r="B98" s="63"/>
      <c r="C98" s="64" t="s">
        <v>52</v>
      </c>
      <c r="D98" s="63"/>
      <c r="E98" s="63"/>
      <c r="F98" s="65"/>
      <c r="G98" s="65"/>
      <c r="H98" s="65"/>
      <c r="I98" s="65"/>
      <c r="J98" s="65"/>
      <c r="K98" s="65"/>
      <c r="L98" s="65"/>
      <c r="M98" s="65">
        <f t="shared" ref="M98:Q98" si="14">SUM(M9:M97)</f>
        <v>0</v>
      </c>
      <c r="N98" s="65">
        <f t="shared" si="14"/>
        <v>0</v>
      </c>
      <c r="O98" s="65">
        <f t="shared" si="14"/>
        <v>0</v>
      </c>
      <c r="P98" s="65">
        <f t="shared" si="14"/>
        <v>0</v>
      </c>
      <c r="Q98" s="65">
        <f t="shared" si="14"/>
        <v>0</v>
      </c>
    </row>
    <row r="99" spans="1:17">
      <c r="A99" s="66"/>
      <c r="B99" s="66"/>
      <c r="C99" s="92" t="s">
        <v>2198</v>
      </c>
      <c r="D99" s="66"/>
      <c r="E99" s="66" t="s">
        <v>60</v>
      </c>
      <c r="F99" s="127">
        <f>' 1-1'!$F$35</f>
        <v>0</v>
      </c>
      <c r="G99" s="68"/>
      <c r="H99" s="68"/>
      <c r="I99" s="68"/>
      <c r="J99" s="68"/>
      <c r="K99" s="68"/>
      <c r="L99" s="68"/>
      <c r="M99" s="68"/>
      <c r="N99" s="68"/>
      <c r="O99" s="62">
        <f>ROUND(O98*F99%,2)</f>
        <v>0</v>
      </c>
      <c r="P99" s="68"/>
      <c r="Q99" s="62">
        <f>O99</f>
        <v>0</v>
      </c>
    </row>
    <row r="100" spans="1:17" ht="25.5">
      <c r="A100" s="63"/>
      <c r="B100" s="63"/>
      <c r="C100" s="64" t="s">
        <v>1960</v>
      </c>
      <c r="D100" s="63"/>
      <c r="E100" s="63" t="s">
        <v>61</v>
      </c>
      <c r="F100" s="65"/>
      <c r="G100" s="65"/>
      <c r="H100" s="65"/>
      <c r="I100" s="65"/>
      <c r="J100" s="65"/>
      <c r="K100" s="65"/>
      <c r="L100" s="65"/>
      <c r="M100" s="65">
        <f t="shared" ref="M100:Q100" si="15">SUM(M98:M99)</f>
        <v>0</v>
      </c>
      <c r="N100" s="65">
        <f t="shared" si="15"/>
        <v>0</v>
      </c>
      <c r="O100" s="65">
        <f t="shared" si="15"/>
        <v>0</v>
      </c>
      <c r="P100" s="65">
        <f t="shared" si="15"/>
        <v>0</v>
      </c>
      <c r="Q100" s="65">
        <f t="shared" si="15"/>
        <v>0</v>
      </c>
    </row>
  </sheetData>
  <autoFilter ref="A9:Q100"/>
  <mergeCells count="8">
    <mergeCell ref="G7:L7"/>
    <mergeCell ref="M7:Q7"/>
    <mergeCell ref="A7:A8"/>
    <mergeCell ref="B7:B8"/>
    <mergeCell ref="C7:C8"/>
    <mergeCell ref="D7:D8"/>
    <mergeCell ref="E7:E8"/>
    <mergeCell ref="F7:F8"/>
  </mergeCells>
  <conditionalFormatting sqref="C9:C97">
    <cfRule type="expression" dxfId="53" priority="448" stopIfTrue="1">
      <formula>XET9="tx"</formula>
    </cfRule>
  </conditionalFormatting>
  <printOptions horizontalCentered="1"/>
  <pageMargins left="0.39" right="0.39" top="0.74" bottom="0.47" header="0.3" footer="0.3"/>
  <pageSetup paperSize="9" scale="96" fitToHeight="1000" orientation="landscape" horizontalDpi="429496729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FD110"/>
  <sheetViews>
    <sheetView showZeros="0" defaultGridColor="0" colorId="23" zoomScaleNormal="100" zoomScaleSheetLayoutView="100" workbookViewId="0">
      <pane ySplit="9" topLeftCell="A103" activePane="bottomLeft" state="frozen"/>
      <selection activeCell="G22" sqref="G22"/>
      <selection pane="bottomLeft" activeCell="A5" sqref="A5:XFD5"/>
    </sheetView>
  </sheetViews>
  <sheetFormatPr defaultRowHeight="15" outlineLevelCol="1"/>
  <cols>
    <col min="1" max="1" width="4.140625" style="44" customWidth="1"/>
    <col min="2" max="2" width="8.5703125" style="44" bestFit="1" customWidth="1" outlineLevel="1"/>
    <col min="3" max="3" width="38.5703125" style="69" customWidth="1"/>
    <col min="4" max="4" width="4.28515625" style="44" hidden="1" customWidth="1" outlineLevel="1"/>
    <col min="5" max="5" width="5.28515625" style="44" bestFit="1" customWidth="1" collapsed="1"/>
    <col min="6" max="6" width="8.85546875" style="44" bestFit="1" customWidth="1"/>
    <col min="7" max="7" width="6.28515625" style="44" customWidth="1"/>
    <col min="8" max="8" width="9.5703125" style="44" customWidth="1"/>
    <col min="9" max="9" width="6.28515625" style="44" customWidth="1"/>
    <col min="10" max="10" width="8.5703125" style="44" customWidth="1"/>
    <col min="11" max="13" width="8" style="44" customWidth="1"/>
    <col min="14" max="14" width="8.85546875" style="44" bestFit="1" customWidth="1"/>
    <col min="15" max="15" width="9.85546875" style="44" bestFit="1" customWidth="1"/>
    <col min="16" max="16" width="10.140625" style="44" customWidth="1"/>
    <col min="17" max="17" width="9.85546875" style="44" customWidth="1"/>
    <col min="18" max="16384" width="9.140625" style="44"/>
  </cols>
  <sheetData>
    <row r="1" spans="1:17" ht="38.25">
      <c r="A1" s="48"/>
      <c r="B1" s="48"/>
      <c r="C1" s="18" t="s">
        <v>1961</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1962</v>
      </c>
      <c r="B6" s="51"/>
      <c r="C6" s="52"/>
      <c r="D6" s="51"/>
      <c r="E6" s="51"/>
      <c r="F6" s="51"/>
      <c r="G6" s="51"/>
      <c r="H6" s="51"/>
      <c r="I6" s="51"/>
      <c r="J6" s="51"/>
      <c r="K6" s="51"/>
      <c r="L6" s="51"/>
      <c r="M6" s="51"/>
      <c r="N6" s="51"/>
      <c r="O6" s="51"/>
      <c r="P6" s="57" t="s">
        <v>62</v>
      </c>
      <c r="Q6" s="104">
        <f>Q110</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9" customHeight="1">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1963</v>
      </c>
      <c r="D10" s="59"/>
      <c r="E10" s="61"/>
      <c r="F10" s="62">
        <v>0</v>
      </c>
      <c r="G10" s="62">
        <v>0</v>
      </c>
      <c r="H10" s="62">
        <v>0</v>
      </c>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ht="38.25">
      <c r="A11" s="58">
        <v>1</v>
      </c>
      <c r="B11" s="59" t="s">
        <v>1823</v>
      </c>
      <c r="C11" s="85" t="s">
        <v>2994</v>
      </c>
      <c r="D11" s="59"/>
      <c r="E11" s="61" t="s">
        <v>59</v>
      </c>
      <c r="F11" s="62">
        <v>1</v>
      </c>
      <c r="G11" s="62"/>
      <c r="H11" s="62"/>
      <c r="I11" s="62"/>
      <c r="J11" s="62"/>
      <c r="K11" s="62"/>
      <c r="L11" s="62"/>
      <c r="M11" s="62"/>
      <c r="N11" s="62"/>
      <c r="O11" s="62"/>
      <c r="P11" s="62"/>
      <c r="Q11" s="62"/>
    </row>
    <row r="12" spans="1:17" ht="38.25">
      <c r="A12" s="58">
        <v>2</v>
      </c>
      <c r="B12" s="59" t="s">
        <v>1823</v>
      </c>
      <c r="C12" s="85" t="s">
        <v>2995</v>
      </c>
      <c r="D12" s="59"/>
      <c r="E12" s="61" t="s">
        <v>59</v>
      </c>
      <c r="F12" s="62">
        <v>5</v>
      </c>
      <c r="G12" s="62"/>
      <c r="H12" s="62"/>
      <c r="I12" s="62"/>
      <c r="J12" s="62"/>
      <c r="K12" s="62"/>
      <c r="L12" s="62"/>
      <c r="M12" s="62"/>
      <c r="N12" s="62"/>
      <c r="O12" s="62"/>
      <c r="P12" s="62"/>
      <c r="Q12" s="62"/>
    </row>
    <row r="13" spans="1:17" ht="38.25">
      <c r="A13" s="58">
        <v>3</v>
      </c>
      <c r="B13" s="59" t="s">
        <v>1823</v>
      </c>
      <c r="C13" s="85" t="s">
        <v>2996</v>
      </c>
      <c r="D13" s="59"/>
      <c r="E13" s="61" t="s">
        <v>59</v>
      </c>
      <c r="F13" s="62">
        <v>2</v>
      </c>
      <c r="G13" s="62"/>
      <c r="H13" s="62"/>
      <c r="I13" s="62"/>
      <c r="J13" s="62"/>
      <c r="K13" s="62"/>
      <c r="L13" s="62"/>
      <c r="M13" s="62"/>
      <c r="N13" s="62"/>
      <c r="O13" s="62"/>
      <c r="P13" s="62"/>
      <c r="Q13" s="62"/>
    </row>
    <row r="14" spans="1:17">
      <c r="A14" s="58">
        <v>4</v>
      </c>
      <c r="B14" s="59" t="s">
        <v>1823</v>
      </c>
      <c r="C14" s="71" t="s">
        <v>1964</v>
      </c>
      <c r="D14" s="59"/>
      <c r="E14" s="61" t="s">
        <v>57</v>
      </c>
      <c r="F14" s="62">
        <v>2</v>
      </c>
      <c r="G14" s="62"/>
      <c r="H14" s="62"/>
      <c r="I14" s="62"/>
      <c r="J14" s="62"/>
      <c r="K14" s="62"/>
      <c r="L14" s="62"/>
      <c r="M14" s="62"/>
      <c r="N14" s="62"/>
      <c r="O14" s="62"/>
      <c r="P14" s="62"/>
      <c r="Q14" s="62"/>
    </row>
    <row r="15" spans="1:17" ht="25.5">
      <c r="A15" s="58">
        <v>5</v>
      </c>
      <c r="B15" s="59" t="s">
        <v>1823</v>
      </c>
      <c r="C15" s="71" t="s">
        <v>1965</v>
      </c>
      <c r="D15" s="59"/>
      <c r="E15" s="61" t="s">
        <v>57</v>
      </c>
      <c r="F15" s="62">
        <v>6</v>
      </c>
      <c r="G15" s="62"/>
      <c r="H15" s="62"/>
      <c r="I15" s="62"/>
      <c r="J15" s="62"/>
      <c r="K15" s="62"/>
      <c r="L15" s="62"/>
      <c r="M15" s="62"/>
      <c r="N15" s="62"/>
      <c r="O15" s="62"/>
      <c r="P15" s="62"/>
      <c r="Q15" s="62"/>
    </row>
    <row r="16" spans="1:17">
      <c r="A16" s="58">
        <v>6</v>
      </c>
      <c r="B16" s="59" t="s">
        <v>1823</v>
      </c>
      <c r="C16" s="71" t="s">
        <v>1966</v>
      </c>
      <c r="D16" s="59"/>
      <c r="E16" s="61" t="s">
        <v>57</v>
      </c>
      <c r="F16" s="62">
        <v>8</v>
      </c>
      <c r="G16" s="62"/>
      <c r="H16" s="62"/>
      <c r="I16" s="62"/>
      <c r="J16" s="62"/>
      <c r="K16" s="62"/>
      <c r="L16" s="62"/>
      <c r="M16" s="62"/>
      <c r="N16" s="62"/>
      <c r="O16" s="62"/>
      <c r="P16" s="62"/>
      <c r="Q16" s="62"/>
    </row>
    <row r="17" spans="1:18" ht="25.5">
      <c r="A17" s="58">
        <v>7</v>
      </c>
      <c r="B17" s="59" t="s">
        <v>1823</v>
      </c>
      <c r="C17" s="71" t="s">
        <v>1967</v>
      </c>
      <c r="D17" s="59"/>
      <c r="E17" s="61" t="s">
        <v>57</v>
      </c>
      <c r="F17" s="62">
        <v>12</v>
      </c>
      <c r="G17" s="62"/>
      <c r="H17" s="62"/>
      <c r="I17" s="62"/>
      <c r="J17" s="62"/>
      <c r="K17" s="62"/>
      <c r="L17" s="62"/>
      <c r="M17" s="62"/>
      <c r="N17" s="62"/>
      <c r="O17" s="62"/>
      <c r="P17" s="62"/>
      <c r="Q17" s="62"/>
    </row>
    <row r="18" spans="1:18" ht="25.5">
      <c r="A18" s="58">
        <v>8</v>
      </c>
      <c r="B18" s="59" t="s">
        <v>1823</v>
      </c>
      <c r="C18" s="71" t="s">
        <v>1968</v>
      </c>
      <c r="D18" s="59"/>
      <c r="E18" s="61" t="s">
        <v>57</v>
      </c>
      <c r="F18" s="62">
        <v>2</v>
      </c>
      <c r="G18" s="62"/>
      <c r="H18" s="62"/>
      <c r="I18" s="62"/>
      <c r="J18" s="62"/>
      <c r="K18" s="62"/>
      <c r="L18" s="62"/>
      <c r="M18" s="62"/>
      <c r="N18" s="62"/>
      <c r="O18" s="62"/>
      <c r="P18" s="62"/>
      <c r="Q18" s="62"/>
    </row>
    <row r="19" spans="1:18" ht="25.5">
      <c r="A19" s="58">
        <v>9</v>
      </c>
      <c r="B19" s="59" t="s">
        <v>1823</v>
      </c>
      <c r="C19" s="71" t="s">
        <v>1969</v>
      </c>
      <c r="D19" s="59"/>
      <c r="E19" s="61" t="s">
        <v>57</v>
      </c>
      <c r="F19" s="62">
        <v>12</v>
      </c>
      <c r="G19" s="62"/>
      <c r="H19" s="62"/>
      <c r="I19" s="62"/>
      <c r="J19" s="62"/>
      <c r="K19" s="62"/>
      <c r="L19" s="62"/>
      <c r="M19" s="62"/>
      <c r="N19" s="62"/>
      <c r="O19" s="62"/>
      <c r="P19" s="62"/>
      <c r="Q19" s="62"/>
    </row>
    <row r="20" spans="1:18" ht="25.5">
      <c r="A20" s="58">
        <v>10</v>
      </c>
      <c r="B20" s="59" t="s">
        <v>1823</v>
      </c>
      <c r="C20" s="71" t="s">
        <v>1970</v>
      </c>
      <c r="D20" s="59"/>
      <c r="E20" s="61" t="s">
        <v>57</v>
      </c>
      <c r="F20" s="62">
        <v>70</v>
      </c>
      <c r="G20" s="62"/>
      <c r="H20" s="62"/>
      <c r="I20" s="62"/>
      <c r="J20" s="62"/>
      <c r="K20" s="62"/>
      <c r="L20" s="62"/>
      <c r="M20" s="62"/>
      <c r="N20" s="62"/>
      <c r="O20" s="62"/>
      <c r="P20" s="62"/>
      <c r="Q20" s="62"/>
    </row>
    <row r="21" spans="1:18" ht="25.5">
      <c r="A21" s="58">
        <v>11</v>
      </c>
      <c r="B21" s="59" t="s">
        <v>1823</v>
      </c>
      <c r="C21" s="71" t="s">
        <v>1971</v>
      </c>
      <c r="D21" s="59"/>
      <c r="E21" s="61" t="s">
        <v>57</v>
      </c>
      <c r="F21" s="62">
        <v>8</v>
      </c>
      <c r="G21" s="62"/>
      <c r="H21" s="62"/>
      <c r="I21" s="62"/>
      <c r="J21" s="62"/>
      <c r="K21" s="62"/>
      <c r="L21" s="62"/>
      <c r="M21" s="62"/>
      <c r="N21" s="62"/>
      <c r="O21" s="62"/>
      <c r="P21" s="62"/>
      <c r="Q21" s="62"/>
    </row>
    <row r="22" spans="1:18" ht="25.5">
      <c r="A22" s="58">
        <v>12</v>
      </c>
      <c r="B22" s="59" t="s">
        <v>1823</v>
      </c>
      <c r="C22" s="71" t="s">
        <v>1972</v>
      </c>
      <c r="D22" s="59"/>
      <c r="E22" s="61" t="s">
        <v>57</v>
      </c>
      <c r="F22" s="62">
        <v>8</v>
      </c>
      <c r="G22" s="62"/>
      <c r="H22" s="62"/>
      <c r="I22" s="62"/>
      <c r="J22" s="62"/>
      <c r="K22" s="62"/>
      <c r="L22" s="62"/>
      <c r="M22" s="62"/>
      <c r="N22" s="62"/>
      <c r="O22" s="62"/>
      <c r="P22" s="62"/>
      <c r="Q22" s="62"/>
    </row>
    <row r="23" spans="1:18" ht="38.25">
      <c r="A23" s="58">
        <v>13</v>
      </c>
      <c r="B23" s="59" t="s">
        <v>1823</v>
      </c>
      <c r="C23" s="198" t="s">
        <v>2720</v>
      </c>
      <c r="D23" s="59"/>
      <c r="E23" s="61" t="s">
        <v>57</v>
      </c>
      <c r="F23" s="62">
        <f>34*2</f>
        <v>68</v>
      </c>
      <c r="G23" s="62"/>
      <c r="H23" s="62"/>
      <c r="I23" s="62"/>
      <c r="J23" s="62"/>
      <c r="K23" s="62"/>
      <c r="L23" s="62"/>
      <c r="M23" s="62"/>
      <c r="N23" s="62"/>
      <c r="O23" s="62"/>
      <c r="P23" s="62"/>
      <c r="Q23" s="62"/>
      <c r="R23" s="182"/>
    </row>
    <row r="24" spans="1:18" ht="25.5">
      <c r="A24" s="58">
        <v>14</v>
      </c>
      <c r="B24" s="59" t="s">
        <v>1823</v>
      </c>
      <c r="C24" s="71" t="s">
        <v>1973</v>
      </c>
      <c r="D24" s="59"/>
      <c r="E24" s="61" t="s">
        <v>57</v>
      </c>
      <c r="F24" s="62">
        <v>2</v>
      </c>
      <c r="G24" s="62"/>
      <c r="H24" s="62"/>
      <c r="I24" s="62"/>
      <c r="J24" s="62"/>
      <c r="K24" s="62"/>
      <c r="L24" s="62"/>
      <c r="M24" s="62"/>
      <c r="N24" s="62"/>
      <c r="O24" s="62"/>
      <c r="P24" s="62"/>
      <c r="Q24" s="62"/>
    </row>
    <row r="25" spans="1:18" ht="25.5">
      <c r="A25" s="58">
        <v>15</v>
      </c>
      <c r="B25" s="59" t="s">
        <v>1823</v>
      </c>
      <c r="C25" s="71" t="s">
        <v>1974</v>
      </c>
      <c r="D25" s="59"/>
      <c r="E25" s="61" t="s">
        <v>57</v>
      </c>
      <c r="F25" s="62">
        <v>2</v>
      </c>
      <c r="G25" s="62"/>
      <c r="H25" s="62"/>
      <c r="I25" s="62"/>
      <c r="J25" s="62"/>
      <c r="K25" s="62"/>
      <c r="L25" s="62"/>
      <c r="M25" s="62"/>
      <c r="N25" s="62"/>
      <c r="O25" s="62"/>
      <c r="P25" s="62"/>
      <c r="Q25" s="62"/>
    </row>
    <row r="26" spans="1:18" ht="25.5">
      <c r="A26" s="58">
        <v>16</v>
      </c>
      <c r="B26" s="59" t="s">
        <v>1823</v>
      </c>
      <c r="C26" s="71" t="s">
        <v>1975</v>
      </c>
      <c r="D26" s="59"/>
      <c r="E26" s="61" t="s">
        <v>57</v>
      </c>
      <c r="F26" s="62">
        <v>2</v>
      </c>
      <c r="G26" s="62"/>
      <c r="H26" s="62"/>
      <c r="I26" s="62"/>
      <c r="J26" s="62"/>
      <c r="K26" s="62"/>
      <c r="L26" s="62"/>
      <c r="M26" s="62"/>
      <c r="N26" s="62"/>
      <c r="O26" s="62"/>
      <c r="P26" s="62"/>
      <c r="Q26" s="62"/>
    </row>
    <row r="27" spans="1:18">
      <c r="A27" s="83"/>
      <c r="B27" s="82"/>
      <c r="C27" s="148"/>
      <c r="D27" s="82"/>
      <c r="E27" s="86"/>
      <c r="F27" s="87"/>
      <c r="G27" s="62"/>
      <c r="H27" s="87"/>
      <c r="I27" s="62"/>
      <c r="J27" s="62"/>
      <c r="K27" s="62"/>
      <c r="L27" s="62"/>
      <c r="M27" s="62"/>
      <c r="N27" s="62"/>
      <c r="O27" s="62"/>
      <c r="P27" s="62"/>
      <c r="Q27" s="62"/>
    </row>
    <row r="28" spans="1:18">
      <c r="A28" s="83">
        <v>17</v>
      </c>
      <c r="B28" s="82" t="s">
        <v>1823</v>
      </c>
      <c r="C28" s="85" t="s">
        <v>2867</v>
      </c>
      <c r="D28" s="82"/>
      <c r="E28" s="86" t="s">
        <v>2761</v>
      </c>
      <c r="F28" s="87">
        <v>16</v>
      </c>
      <c r="G28" s="62"/>
      <c r="H28" s="62"/>
      <c r="I28" s="62"/>
      <c r="J28" s="62"/>
      <c r="K28" s="62"/>
      <c r="L28" s="62"/>
      <c r="M28" s="62"/>
      <c r="N28" s="62"/>
      <c r="O28" s="62"/>
      <c r="P28" s="62"/>
      <c r="Q28" s="62"/>
    </row>
    <row r="29" spans="1:18" ht="25.5">
      <c r="A29" s="83">
        <v>18</v>
      </c>
      <c r="B29" s="82" t="s">
        <v>1823</v>
      </c>
      <c r="C29" s="85" t="s">
        <v>2868</v>
      </c>
      <c r="D29" s="82"/>
      <c r="E29" s="86" t="s">
        <v>2761</v>
      </c>
      <c r="F29" s="87">
        <v>16</v>
      </c>
      <c r="G29" s="62"/>
      <c r="H29" s="62"/>
      <c r="I29" s="62"/>
      <c r="J29" s="62"/>
      <c r="K29" s="62"/>
      <c r="L29" s="62"/>
      <c r="M29" s="62"/>
      <c r="N29" s="62"/>
      <c r="O29" s="62"/>
      <c r="P29" s="62"/>
      <c r="Q29" s="62"/>
    </row>
    <row r="30" spans="1:18" ht="25.5">
      <c r="A30" s="83">
        <v>19</v>
      </c>
      <c r="B30" s="82" t="s">
        <v>1823</v>
      </c>
      <c r="C30" s="85" t="s">
        <v>2869</v>
      </c>
      <c r="D30" s="82"/>
      <c r="E30" s="86" t="s">
        <v>2761</v>
      </c>
      <c r="F30" s="87">
        <v>6</v>
      </c>
      <c r="G30" s="62"/>
      <c r="H30" s="62"/>
      <c r="I30" s="62"/>
      <c r="J30" s="62"/>
      <c r="K30" s="62"/>
      <c r="L30" s="62"/>
      <c r="M30" s="62"/>
      <c r="N30" s="62"/>
      <c r="O30" s="62"/>
      <c r="P30" s="62"/>
      <c r="Q30" s="62"/>
    </row>
    <row r="31" spans="1:18" ht="38.25">
      <c r="A31" s="83">
        <v>20</v>
      </c>
      <c r="B31" s="82" t="s">
        <v>1823</v>
      </c>
      <c r="C31" s="85" t="s">
        <v>2870</v>
      </c>
      <c r="D31" s="82"/>
      <c r="E31" s="86" t="s">
        <v>2761</v>
      </c>
      <c r="F31" s="87">
        <v>1</v>
      </c>
      <c r="G31" s="62"/>
      <c r="H31" s="62"/>
      <c r="I31" s="62"/>
      <c r="J31" s="62"/>
      <c r="K31" s="62"/>
      <c r="L31" s="62"/>
      <c r="M31" s="62"/>
      <c r="N31" s="62"/>
      <c r="O31" s="62"/>
      <c r="P31" s="62"/>
      <c r="Q31" s="62"/>
    </row>
    <row r="32" spans="1:18" ht="25.5">
      <c r="A32" s="83">
        <v>21</v>
      </c>
      <c r="B32" s="82" t="s">
        <v>1823</v>
      </c>
      <c r="C32" s="85" t="s">
        <v>2871</v>
      </c>
      <c r="D32" s="82"/>
      <c r="E32" s="86" t="s">
        <v>2761</v>
      </c>
      <c r="F32" s="87">
        <v>2</v>
      </c>
      <c r="G32" s="62"/>
      <c r="H32" s="62"/>
      <c r="I32" s="62"/>
      <c r="J32" s="62"/>
      <c r="K32" s="62"/>
      <c r="L32" s="62"/>
      <c r="M32" s="62"/>
      <c r="N32" s="62"/>
      <c r="O32" s="62"/>
      <c r="P32" s="62"/>
      <c r="Q32" s="62"/>
    </row>
    <row r="33" spans="1:17" ht="25.5">
      <c r="A33" s="83">
        <v>22</v>
      </c>
      <c r="B33" s="82" t="s">
        <v>1823</v>
      </c>
      <c r="C33" s="85" t="s">
        <v>2872</v>
      </c>
      <c r="D33" s="82"/>
      <c r="E33" s="86" t="s">
        <v>2761</v>
      </c>
      <c r="F33" s="87">
        <v>1</v>
      </c>
      <c r="G33" s="62"/>
      <c r="H33" s="62"/>
      <c r="I33" s="62"/>
      <c r="J33" s="62"/>
      <c r="K33" s="62"/>
      <c r="L33" s="62"/>
      <c r="M33" s="62"/>
      <c r="N33" s="62"/>
      <c r="O33" s="62"/>
      <c r="P33" s="62"/>
      <c r="Q33" s="62"/>
    </row>
    <row r="34" spans="1:17" ht="25.5">
      <c r="A34" s="83">
        <v>23</v>
      </c>
      <c r="B34" s="82" t="s">
        <v>1823</v>
      </c>
      <c r="C34" s="85" t="s">
        <v>2873</v>
      </c>
      <c r="D34" s="82"/>
      <c r="E34" s="86" t="s">
        <v>2761</v>
      </c>
      <c r="F34" s="87">
        <v>4</v>
      </c>
      <c r="G34" s="62"/>
      <c r="H34" s="62"/>
      <c r="I34" s="62"/>
      <c r="J34" s="62"/>
      <c r="K34" s="62"/>
      <c r="L34" s="62"/>
      <c r="M34" s="62"/>
      <c r="N34" s="62"/>
      <c r="O34" s="62"/>
      <c r="P34" s="62"/>
      <c r="Q34" s="62"/>
    </row>
    <row r="35" spans="1:17" ht="25.5">
      <c r="A35" s="83">
        <v>24</v>
      </c>
      <c r="B35" s="82" t="s">
        <v>1823</v>
      </c>
      <c r="C35" s="85" t="s">
        <v>2874</v>
      </c>
      <c r="D35" s="82"/>
      <c r="E35" s="86" t="s">
        <v>2761</v>
      </c>
      <c r="F35" s="87">
        <v>3</v>
      </c>
      <c r="G35" s="62"/>
      <c r="H35" s="62"/>
      <c r="I35" s="62"/>
      <c r="J35" s="62"/>
      <c r="K35" s="62"/>
      <c r="L35" s="62"/>
      <c r="M35" s="62"/>
      <c r="N35" s="62"/>
      <c r="O35" s="62"/>
      <c r="P35" s="62"/>
      <c r="Q35" s="62"/>
    </row>
    <row r="36" spans="1:17" ht="25.5">
      <c r="A36" s="83">
        <v>25</v>
      </c>
      <c r="B36" s="82" t="s">
        <v>1823</v>
      </c>
      <c r="C36" s="85" t="s">
        <v>2875</v>
      </c>
      <c r="D36" s="82"/>
      <c r="E36" s="86" t="s">
        <v>2761</v>
      </c>
      <c r="F36" s="87">
        <v>1</v>
      </c>
      <c r="G36" s="62"/>
      <c r="H36" s="62"/>
      <c r="I36" s="62"/>
      <c r="J36" s="62"/>
      <c r="K36" s="62"/>
      <c r="L36" s="62"/>
      <c r="M36" s="62"/>
      <c r="N36" s="62"/>
      <c r="O36" s="62"/>
      <c r="P36" s="62"/>
      <c r="Q36" s="62"/>
    </row>
    <row r="37" spans="1:17" ht="25.5">
      <c r="A37" s="83">
        <v>26</v>
      </c>
      <c r="B37" s="82" t="s">
        <v>1823</v>
      </c>
      <c r="C37" s="85" t="s">
        <v>2876</v>
      </c>
      <c r="D37" s="82"/>
      <c r="E37" s="86" t="s">
        <v>2761</v>
      </c>
      <c r="F37" s="87">
        <v>2</v>
      </c>
      <c r="G37" s="62"/>
      <c r="H37" s="62"/>
      <c r="I37" s="62"/>
      <c r="J37" s="62"/>
      <c r="K37" s="62"/>
      <c r="L37" s="62"/>
      <c r="M37" s="62"/>
      <c r="N37" s="62"/>
      <c r="O37" s="62"/>
      <c r="P37" s="62"/>
      <c r="Q37" s="62"/>
    </row>
    <row r="38" spans="1:17" ht="25.5">
      <c r="A38" s="83">
        <v>27</v>
      </c>
      <c r="B38" s="82" t="s">
        <v>1823</v>
      </c>
      <c r="C38" s="85" t="s">
        <v>2873</v>
      </c>
      <c r="D38" s="82"/>
      <c r="E38" s="86" t="s">
        <v>2761</v>
      </c>
      <c r="F38" s="87">
        <v>4</v>
      </c>
      <c r="G38" s="62"/>
      <c r="H38" s="62"/>
      <c r="I38" s="62"/>
      <c r="J38" s="62"/>
      <c r="K38" s="62"/>
      <c r="L38" s="62"/>
      <c r="M38" s="62"/>
      <c r="N38" s="62"/>
      <c r="O38" s="62"/>
      <c r="P38" s="62"/>
      <c r="Q38" s="62"/>
    </row>
    <row r="39" spans="1:17" ht="25.5">
      <c r="A39" s="83">
        <v>28</v>
      </c>
      <c r="B39" s="82" t="s">
        <v>1823</v>
      </c>
      <c r="C39" s="85" t="s">
        <v>2877</v>
      </c>
      <c r="D39" s="82"/>
      <c r="E39" s="86" t="s">
        <v>2761</v>
      </c>
      <c r="F39" s="87">
        <v>12</v>
      </c>
      <c r="G39" s="62"/>
      <c r="H39" s="62"/>
      <c r="I39" s="62"/>
      <c r="J39" s="62"/>
      <c r="K39" s="62"/>
      <c r="L39" s="62"/>
      <c r="M39" s="62"/>
      <c r="N39" s="62"/>
      <c r="O39" s="62"/>
      <c r="P39" s="62"/>
      <c r="Q39" s="62"/>
    </row>
    <row r="40" spans="1:17" ht="25.5">
      <c r="A40" s="83">
        <v>29</v>
      </c>
      <c r="B40" s="82" t="s">
        <v>1823</v>
      </c>
      <c r="C40" s="85" t="s">
        <v>2878</v>
      </c>
      <c r="D40" s="82"/>
      <c r="E40" s="86" t="s">
        <v>2761</v>
      </c>
      <c r="F40" s="87">
        <v>10</v>
      </c>
      <c r="G40" s="62"/>
      <c r="H40" s="62"/>
      <c r="I40" s="62"/>
      <c r="J40" s="62"/>
      <c r="K40" s="62"/>
      <c r="L40" s="62"/>
      <c r="M40" s="62"/>
      <c r="N40" s="62"/>
      <c r="O40" s="62"/>
      <c r="P40" s="62"/>
      <c r="Q40" s="62"/>
    </row>
    <row r="41" spans="1:17" ht="25.5">
      <c r="A41" s="58">
        <v>30</v>
      </c>
      <c r="B41" s="59" t="s">
        <v>1823</v>
      </c>
      <c r="C41" s="85" t="s">
        <v>2997</v>
      </c>
      <c r="D41" s="59"/>
      <c r="E41" s="61" t="s">
        <v>55</v>
      </c>
      <c r="F41" s="62">
        <v>200</v>
      </c>
      <c r="G41" s="62"/>
      <c r="H41" s="62"/>
      <c r="I41" s="62"/>
      <c r="J41" s="62"/>
      <c r="K41" s="62"/>
      <c r="L41" s="62"/>
      <c r="M41" s="62"/>
      <c r="N41" s="62"/>
      <c r="O41" s="62"/>
      <c r="P41" s="62"/>
      <c r="Q41" s="62"/>
    </row>
    <row r="42" spans="1:17" ht="25.5">
      <c r="A42" s="58">
        <v>31</v>
      </c>
      <c r="B42" s="59" t="s">
        <v>1823</v>
      </c>
      <c r="C42" s="85" t="s">
        <v>2998</v>
      </c>
      <c r="D42" s="59"/>
      <c r="E42" s="61" t="s">
        <v>55</v>
      </c>
      <c r="F42" s="62">
        <v>200</v>
      </c>
      <c r="G42" s="62"/>
      <c r="H42" s="62"/>
      <c r="I42" s="62"/>
      <c r="J42" s="62"/>
      <c r="K42" s="62"/>
      <c r="L42" s="62"/>
      <c r="M42" s="62"/>
      <c r="N42" s="62"/>
      <c r="O42" s="62"/>
      <c r="P42" s="62"/>
      <c r="Q42" s="62"/>
    </row>
    <row r="43" spans="1:17" ht="25.5">
      <c r="A43" s="58">
        <v>32</v>
      </c>
      <c r="B43" s="59" t="s">
        <v>1823</v>
      </c>
      <c r="C43" s="85" t="s">
        <v>2999</v>
      </c>
      <c r="D43" s="59"/>
      <c r="E43" s="61" t="s">
        <v>55</v>
      </c>
      <c r="F43" s="62">
        <v>120</v>
      </c>
      <c r="G43" s="62"/>
      <c r="H43" s="62"/>
      <c r="I43" s="62"/>
      <c r="J43" s="62"/>
      <c r="K43" s="62"/>
      <c r="L43" s="62"/>
      <c r="M43" s="62"/>
      <c r="N43" s="62"/>
      <c r="O43" s="62"/>
      <c r="P43" s="62"/>
      <c r="Q43" s="62"/>
    </row>
    <row r="44" spans="1:17">
      <c r="A44" s="58">
        <v>33</v>
      </c>
      <c r="B44" s="59" t="s">
        <v>1823</v>
      </c>
      <c r="C44" s="85" t="s">
        <v>2879</v>
      </c>
      <c r="D44" s="59"/>
      <c r="E44" s="61" t="s">
        <v>55</v>
      </c>
      <c r="F44" s="62">
        <v>200</v>
      </c>
      <c r="G44" s="62"/>
      <c r="H44" s="62"/>
      <c r="I44" s="62"/>
      <c r="J44" s="62"/>
      <c r="K44" s="62"/>
      <c r="L44" s="62"/>
      <c r="M44" s="62"/>
      <c r="N44" s="62"/>
      <c r="O44" s="62"/>
      <c r="P44" s="62"/>
      <c r="Q44" s="62"/>
    </row>
    <row r="45" spans="1:17" ht="25.5">
      <c r="A45" s="58">
        <v>34</v>
      </c>
      <c r="B45" s="59" t="s">
        <v>1823</v>
      </c>
      <c r="C45" s="85" t="s">
        <v>3000</v>
      </c>
      <c r="D45" s="59"/>
      <c r="E45" s="61" t="s">
        <v>55</v>
      </c>
      <c r="F45" s="62">
        <v>160</v>
      </c>
      <c r="G45" s="62"/>
      <c r="H45" s="62"/>
      <c r="I45" s="62"/>
      <c r="J45" s="62"/>
      <c r="K45" s="62"/>
      <c r="L45" s="62"/>
      <c r="M45" s="62"/>
      <c r="N45" s="62"/>
      <c r="O45" s="62"/>
      <c r="P45" s="62"/>
      <c r="Q45" s="62"/>
    </row>
    <row r="46" spans="1:17">
      <c r="A46" s="58">
        <v>35</v>
      </c>
      <c r="B46" s="59" t="s">
        <v>1823</v>
      </c>
      <c r="C46" s="85" t="s">
        <v>1976</v>
      </c>
      <c r="D46" s="59"/>
      <c r="E46" s="61" t="s">
        <v>57</v>
      </c>
      <c r="F46" s="62">
        <v>2</v>
      </c>
      <c r="G46" s="62"/>
      <c r="H46" s="62"/>
      <c r="I46" s="62"/>
      <c r="J46" s="62"/>
      <c r="K46" s="62"/>
      <c r="L46" s="62"/>
      <c r="M46" s="62"/>
      <c r="N46" s="62"/>
      <c r="O46" s="62"/>
      <c r="P46" s="62"/>
      <c r="Q46" s="62"/>
    </row>
    <row r="47" spans="1:17">
      <c r="A47" s="58">
        <v>36</v>
      </c>
      <c r="B47" s="59" t="s">
        <v>1823</v>
      </c>
      <c r="C47" s="85" t="s">
        <v>3001</v>
      </c>
      <c r="D47" s="59"/>
      <c r="E47" s="61" t="s">
        <v>55</v>
      </c>
      <c r="F47" s="62">
        <v>70765</v>
      </c>
      <c r="G47" s="62"/>
      <c r="H47" s="62"/>
      <c r="I47" s="62"/>
      <c r="J47" s="62"/>
      <c r="K47" s="62"/>
      <c r="L47" s="62"/>
      <c r="M47" s="62"/>
      <c r="N47" s="62"/>
      <c r="O47" s="62"/>
      <c r="P47" s="62"/>
      <c r="Q47" s="62"/>
    </row>
    <row r="48" spans="1:17">
      <c r="A48" s="58">
        <v>37</v>
      </c>
      <c r="B48" s="59" t="s">
        <v>1823</v>
      </c>
      <c r="C48" s="60" t="s">
        <v>1977</v>
      </c>
      <c r="D48" s="59"/>
      <c r="E48" s="61" t="s">
        <v>57</v>
      </c>
      <c r="F48" s="62">
        <v>414</v>
      </c>
      <c r="G48" s="62"/>
      <c r="H48" s="62"/>
      <c r="I48" s="62"/>
      <c r="J48" s="62"/>
      <c r="K48" s="62"/>
      <c r="L48" s="62"/>
      <c r="M48" s="62"/>
      <c r="N48" s="62"/>
      <c r="O48" s="62"/>
      <c r="P48" s="62"/>
      <c r="Q48" s="62"/>
    </row>
    <row r="49" spans="1:16384">
      <c r="A49" s="58">
        <v>38</v>
      </c>
      <c r="B49" s="59" t="s">
        <v>1823</v>
      </c>
      <c r="C49" s="60" t="s">
        <v>1978</v>
      </c>
      <c r="D49" s="59"/>
      <c r="E49" s="61" t="s">
        <v>57</v>
      </c>
      <c r="F49" s="62">
        <v>153</v>
      </c>
      <c r="G49" s="62"/>
      <c r="H49" s="62"/>
      <c r="I49" s="62"/>
      <c r="J49" s="62"/>
      <c r="K49" s="62"/>
      <c r="L49" s="62"/>
      <c r="M49" s="62"/>
      <c r="N49" s="62"/>
      <c r="O49" s="62"/>
      <c r="P49" s="62"/>
      <c r="Q49" s="62"/>
    </row>
    <row r="50" spans="1:16384" ht="25.5">
      <c r="A50" s="58">
        <v>39</v>
      </c>
      <c r="B50" s="59" t="s">
        <v>1823</v>
      </c>
      <c r="C50" s="60" t="s">
        <v>1979</v>
      </c>
      <c r="D50" s="59"/>
      <c r="E50" s="61" t="s">
        <v>57</v>
      </c>
      <c r="F50" s="62">
        <v>20</v>
      </c>
      <c r="G50" s="62"/>
      <c r="H50" s="62"/>
      <c r="I50" s="62"/>
      <c r="J50" s="62"/>
      <c r="K50" s="62"/>
      <c r="L50" s="62"/>
      <c r="M50" s="62"/>
      <c r="N50" s="62"/>
      <c r="O50" s="62"/>
      <c r="P50" s="62"/>
      <c r="Q50" s="62"/>
    </row>
    <row r="51" spans="1:16384">
      <c r="A51" s="58">
        <v>40</v>
      </c>
      <c r="B51" s="59" t="s">
        <v>1823</v>
      </c>
      <c r="C51" s="60" t="s">
        <v>1980</v>
      </c>
      <c r="D51" s="59"/>
      <c r="E51" s="61" t="s">
        <v>57</v>
      </c>
      <c r="F51" s="62">
        <v>9</v>
      </c>
      <c r="G51" s="62"/>
      <c r="H51" s="62"/>
      <c r="I51" s="62"/>
      <c r="J51" s="62"/>
      <c r="K51" s="62"/>
      <c r="L51" s="62"/>
      <c r="M51" s="62"/>
      <c r="N51" s="62"/>
      <c r="O51" s="62"/>
      <c r="P51" s="62"/>
      <c r="Q51" s="62"/>
    </row>
    <row r="52" spans="1:16384">
      <c r="A52" s="58">
        <v>41</v>
      </c>
      <c r="B52" s="59" t="s">
        <v>1823</v>
      </c>
      <c r="C52" s="60" t="s">
        <v>1981</v>
      </c>
      <c r="D52" s="59"/>
      <c r="E52" s="61" t="s">
        <v>57</v>
      </c>
      <c r="F52" s="62">
        <v>136</v>
      </c>
      <c r="G52" s="62"/>
      <c r="H52" s="62"/>
      <c r="I52" s="62"/>
      <c r="J52" s="62"/>
      <c r="K52" s="62"/>
      <c r="L52" s="62"/>
      <c r="M52" s="62"/>
      <c r="N52" s="62"/>
      <c r="O52" s="62"/>
      <c r="P52" s="62"/>
      <c r="Q52" s="62"/>
    </row>
    <row r="53" spans="1:16384" ht="25.5">
      <c r="A53" s="58">
        <v>42</v>
      </c>
      <c r="B53" s="59" t="s">
        <v>1823</v>
      </c>
      <c r="C53" s="60" t="s">
        <v>1982</v>
      </c>
      <c r="D53" s="59"/>
      <c r="E53" s="61" t="s">
        <v>57</v>
      </c>
      <c r="F53" s="128">
        <v>44</v>
      </c>
      <c r="G53" s="62"/>
      <c r="H53" s="62"/>
      <c r="I53" s="62"/>
      <c r="J53" s="62"/>
      <c r="K53" s="62"/>
      <c r="L53" s="62"/>
      <c r="M53" s="62"/>
      <c r="N53" s="62"/>
      <c r="O53" s="62"/>
      <c r="P53" s="62"/>
      <c r="Q53" s="62"/>
    </row>
    <row r="54" spans="1:16384" ht="25.5">
      <c r="A54" s="58">
        <v>43</v>
      </c>
      <c r="B54" s="59" t="s">
        <v>1823</v>
      </c>
      <c r="C54" s="60" t="s">
        <v>1983</v>
      </c>
      <c r="D54" s="59"/>
      <c r="E54" s="61" t="s">
        <v>57</v>
      </c>
      <c r="F54" s="62">
        <v>15</v>
      </c>
      <c r="G54" s="62"/>
      <c r="H54" s="62"/>
      <c r="I54" s="62"/>
      <c r="J54" s="62"/>
      <c r="K54" s="62"/>
      <c r="L54" s="62"/>
      <c r="M54" s="62"/>
      <c r="N54" s="62"/>
      <c r="O54" s="62"/>
      <c r="P54" s="62"/>
      <c r="Q54" s="62"/>
    </row>
    <row r="55" spans="1:16384">
      <c r="A55" s="58">
        <v>44</v>
      </c>
      <c r="B55" s="59" t="s">
        <v>1823</v>
      </c>
      <c r="C55" s="60" t="s">
        <v>1984</v>
      </c>
      <c r="D55" s="59"/>
      <c r="E55" s="61" t="s">
        <v>57</v>
      </c>
      <c r="F55" s="62">
        <v>1458</v>
      </c>
      <c r="G55" s="62"/>
      <c r="H55" s="62"/>
      <c r="I55" s="62"/>
      <c r="J55" s="62"/>
      <c r="K55" s="62"/>
      <c r="L55" s="62"/>
      <c r="M55" s="62"/>
      <c r="N55" s="62"/>
      <c r="O55" s="62"/>
      <c r="P55" s="62"/>
      <c r="Q55" s="62"/>
    </row>
    <row r="56" spans="1:16384" ht="63.75">
      <c r="A56" s="83">
        <v>45</v>
      </c>
      <c r="B56" s="82" t="s">
        <v>1823</v>
      </c>
      <c r="C56" s="148" t="s">
        <v>2880</v>
      </c>
      <c r="D56" s="82"/>
      <c r="E56" s="86" t="s">
        <v>57</v>
      </c>
      <c r="F56" s="87">
        <v>54</v>
      </c>
      <c r="G56" s="62"/>
      <c r="H56" s="62"/>
      <c r="I56" s="62"/>
      <c r="J56" s="62"/>
      <c r="K56" s="62"/>
      <c r="L56" s="62"/>
      <c r="M56" s="62"/>
      <c r="N56" s="62"/>
      <c r="O56" s="62"/>
      <c r="P56" s="62"/>
      <c r="Q56" s="62"/>
    </row>
    <row r="57" spans="1:16384" ht="76.5">
      <c r="A57" s="83">
        <v>46</v>
      </c>
      <c r="B57" s="82" t="s">
        <v>1823</v>
      </c>
      <c r="C57" s="148" t="s">
        <v>2881</v>
      </c>
      <c r="D57" s="82"/>
      <c r="E57" s="86" t="s">
        <v>57</v>
      </c>
      <c r="F57" s="87">
        <v>2</v>
      </c>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148"/>
      <c r="DW57" s="148"/>
      <c r="DX57" s="148"/>
      <c r="DY57" s="148"/>
      <c r="DZ57" s="148"/>
      <c r="EA57" s="148"/>
      <c r="EB57" s="148"/>
      <c r="EC57" s="148"/>
      <c r="ED57" s="148"/>
      <c r="EE57" s="148"/>
      <c r="EF57" s="148"/>
      <c r="EG57" s="148"/>
      <c r="EH57" s="148"/>
      <c r="EI57" s="148"/>
      <c r="EJ57" s="148"/>
      <c r="EK57" s="148"/>
      <c r="EL57" s="148"/>
      <c r="EM57" s="148"/>
      <c r="EN57" s="148"/>
      <c r="EO57" s="148"/>
      <c r="EP57" s="148"/>
      <c r="EQ57" s="148"/>
      <c r="ER57" s="148"/>
      <c r="ES57" s="148"/>
      <c r="ET57" s="148"/>
      <c r="EU57" s="148"/>
      <c r="EV57" s="148"/>
      <c r="EW57" s="148"/>
      <c r="EX57" s="148"/>
      <c r="EY57" s="148"/>
      <c r="EZ57" s="148"/>
      <c r="FA57" s="148"/>
      <c r="FB57" s="148"/>
      <c r="FC57" s="148"/>
      <c r="FD57" s="148"/>
      <c r="FE57" s="148"/>
      <c r="FF57" s="148"/>
      <c r="FG57" s="148"/>
      <c r="FH57" s="148"/>
      <c r="FI57" s="148"/>
      <c r="FJ57" s="148"/>
      <c r="FK57" s="148"/>
      <c r="FL57" s="148"/>
      <c r="FM57" s="148"/>
      <c r="FN57" s="148"/>
      <c r="FO57" s="148"/>
      <c r="FP57" s="148"/>
      <c r="FQ57" s="148"/>
      <c r="FR57" s="148"/>
      <c r="FS57" s="148"/>
      <c r="FT57" s="148"/>
      <c r="FU57" s="148"/>
      <c r="FV57" s="148"/>
      <c r="FW57" s="148"/>
      <c r="FX57" s="148"/>
      <c r="FY57" s="148"/>
      <c r="FZ57" s="148"/>
      <c r="GA57" s="148"/>
      <c r="GB57" s="148"/>
      <c r="GC57" s="148"/>
      <c r="GD57" s="148"/>
      <c r="GE57" s="148"/>
      <c r="GF57" s="148"/>
      <c r="GG57" s="148"/>
      <c r="GH57" s="148"/>
      <c r="GI57" s="148"/>
      <c r="GJ57" s="148"/>
      <c r="GK57" s="148"/>
      <c r="GL57" s="148"/>
      <c r="GM57" s="148"/>
      <c r="GN57" s="148"/>
      <c r="GO57" s="148"/>
      <c r="GP57" s="148"/>
      <c r="GQ57" s="148"/>
      <c r="GR57" s="148"/>
      <c r="GS57" s="148"/>
      <c r="GT57" s="148"/>
      <c r="GU57" s="148"/>
      <c r="GV57" s="148"/>
      <c r="GW57" s="148"/>
      <c r="GX57" s="148"/>
      <c r="GY57" s="148"/>
      <c r="GZ57" s="148"/>
      <c r="HA57" s="148"/>
      <c r="HB57" s="148"/>
      <c r="HC57" s="148"/>
      <c r="HD57" s="148"/>
      <c r="HE57" s="148"/>
      <c r="HF57" s="148"/>
      <c r="HG57" s="148"/>
      <c r="HH57" s="148"/>
      <c r="HI57" s="148"/>
      <c r="HJ57" s="148"/>
      <c r="HK57" s="148"/>
      <c r="HL57" s="148"/>
      <c r="HM57" s="148"/>
      <c r="HN57" s="148"/>
      <c r="HO57" s="148"/>
      <c r="HP57" s="148"/>
      <c r="HQ57" s="148"/>
      <c r="HR57" s="148"/>
      <c r="HS57" s="148"/>
      <c r="HT57" s="148"/>
      <c r="HU57" s="148"/>
      <c r="HV57" s="148"/>
      <c r="HW57" s="148"/>
      <c r="HX57" s="148"/>
      <c r="HY57" s="148"/>
      <c r="HZ57" s="148"/>
      <c r="IA57" s="148"/>
      <c r="IB57" s="148"/>
      <c r="IC57" s="148"/>
      <c r="ID57" s="148"/>
      <c r="IE57" s="148"/>
      <c r="IF57" s="148"/>
      <c r="IG57" s="148"/>
      <c r="IH57" s="148"/>
      <c r="II57" s="148"/>
      <c r="IJ57" s="148"/>
      <c r="IK57" s="148"/>
      <c r="IL57" s="148"/>
      <c r="IM57" s="148"/>
      <c r="IN57" s="148"/>
      <c r="IO57" s="148"/>
      <c r="IP57" s="148"/>
      <c r="IQ57" s="148"/>
      <c r="IR57" s="148"/>
      <c r="IS57" s="148"/>
      <c r="IT57" s="148"/>
      <c r="IU57" s="148"/>
      <c r="IV57" s="148"/>
      <c r="IW57" s="148"/>
      <c r="IX57" s="148"/>
      <c r="IY57" s="148"/>
      <c r="IZ57" s="148"/>
      <c r="JA57" s="148"/>
      <c r="JB57" s="148"/>
      <c r="JC57" s="148"/>
      <c r="JD57" s="148"/>
      <c r="JE57" s="148"/>
      <c r="JF57" s="148"/>
      <c r="JG57" s="148"/>
      <c r="JH57" s="148"/>
      <c r="JI57" s="148"/>
      <c r="JJ57" s="148"/>
      <c r="JK57" s="148"/>
      <c r="JL57" s="148"/>
      <c r="JM57" s="148"/>
      <c r="JN57" s="148"/>
      <c r="JO57" s="148"/>
      <c r="JP57" s="148"/>
      <c r="JQ57" s="148"/>
      <c r="JR57" s="148"/>
      <c r="JS57" s="148"/>
      <c r="JT57" s="148"/>
      <c r="JU57" s="148"/>
      <c r="JV57" s="148"/>
      <c r="JW57" s="148"/>
      <c r="JX57" s="148"/>
      <c r="JY57" s="148"/>
      <c r="JZ57" s="148"/>
      <c r="KA57" s="148"/>
      <c r="KB57" s="148"/>
      <c r="KC57" s="148"/>
      <c r="KD57" s="148"/>
      <c r="KE57" s="148"/>
      <c r="KF57" s="148"/>
      <c r="KG57" s="148"/>
      <c r="KH57" s="148"/>
      <c r="KI57" s="148"/>
      <c r="KJ57" s="148"/>
      <c r="KK57" s="148"/>
      <c r="KL57" s="148"/>
      <c r="KM57" s="148"/>
      <c r="KN57" s="148"/>
      <c r="KO57" s="148"/>
      <c r="KP57" s="148"/>
      <c r="KQ57" s="148"/>
      <c r="KR57" s="148"/>
      <c r="KS57" s="148"/>
      <c r="KT57" s="148"/>
      <c r="KU57" s="148"/>
      <c r="KV57" s="148"/>
      <c r="KW57" s="148"/>
      <c r="KX57" s="148"/>
      <c r="KY57" s="148"/>
      <c r="KZ57" s="148"/>
      <c r="LA57" s="148"/>
      <c r="LB57" s="148"/>
      <c r="LC57" s="148"/>
      <c r="LD57" s="148"/>
      <c r="LE57" s="148"/>
      <c r="LF57" s="148"/>
      <c r="LG57" s="148"/>
      <c r="LH57" s="148"/>
      <c r="LI57" s="148"/>
      <c r="LJ57" s="148"/>
      <c r="LK57" s="148"/>
      <c r="LL57" s="148"/>
      <c r="LM57" s="148"/>
      <c r="LN57" s="148"/>
      <c r="LO57" s="148"/>
      <c r="LP57" s="148"/>
      <c r="LQ57" s="148"/>
      <c r="LR57" s="148"/>
      <c r="LS57" s="148"/>
      <c r="LT57" s="148"/>
      <c r="LU57" s="148"/>
      <c r="LV57" s="148"/>
      <c r="LW57" s="148"/>
      <c r="LX57" s="148"/>
      <c r="LY57" s="148"/>
      <c r="LZ57" s="148"/>
      <c r="MA57" s="148"/>
      <c r="MB57" s="148"/>
      <c r="MC57" s="148"/>
      <c r="MD57" s="148"/>
      <c r="ME57" s="148"/>
      <c r="MF57" s="148"/>
      <c r="MG57" s="148"/>
      <c r="MH57" s="148"/>
      <c r="MI57" s="148"/>
      <c r="MJ57" s="148"/>
      <c r="MK57" s="148"/>
      <c r="ML57" s="148"/>
      <c r="MM57" s="148"/>
      <c r="MN57" s="148"/>
      <c r="MO57" s="148"/>
      <c r="MP57" s="148"/>
      <c r="MQ57" s="148"/>
      <c r="MR57" s="148"/>
      <c r="MS57" s="148"/>
      <c r="MT57" s="148"/>
      <c r="MU57" s="148"/>
      <c r="MV57" s="148"/>
      <c r="MW57" s="148"/>
      <c r="MX57" s="148"/>
      <c r="MY57" s="148"/>
      <c r="MZ57" s="148"/>
      <c r="NA57" s="148"/>
      <c r="NB57" s="148"/>
      <c r="NC57" s="148"/>
      <c r="ND57" s="148"/>
      <c r="NE57" s="148"/>
      <c r="NF57" s="148"/>
      <c r="NG57" s="148"/>
      <c r="NH57" s="148"/>
      <c r="NI57" s="148"/>
      <c r="NJ57" s="148"/>
      <c r="NK57" s="148"/>
      <c r="NL57" s="148"/>
      <c r="NM57" s="148"/>
      <c r="NN57" s="148"/>
      <c r="NO57" s="148"/>
      <c r="NP57" s="148"/>
      <c r="NQ57" s="148"/>
      <c r="NR57" s="148"/>
      <c r="NS57" s="148"/>
      <c r="NT57" s="148"/>
      <c r="NU57" s="148"/>
      <c r="NV57" s="148"/>
      <c r="NW57" s="148"/>
      <c r="NX57" s="148"/>
      <c r="NY57" s="148"/>
      <c r="NZ57" s="148"/>
      <c r="OA57" s="148"/>
      <c r="OB57" s="148"/>
      <c r="OC57" s="148"/>
      <c r="OD57" s="148"/>
      <c r="OE57" s="148"/>
      <c r="OF57" s="148"/>
      <c r="OG57" s="148"/>
      <c r="OH57" s="148"/>
      <c r="OI57" s="148"/>
      <c r="OJ57" s="148"/>
      <c r="OK57" s="148"/>
      <c r="OL57" s="148"/>
      <c r="OM57" s="148"/>
      <c r="ON57" s="148"/>
      <c r="OO57" s="148"/>
      <c r="OP57" s="148"/>
      <c r="OQ57" s="148"/>
      <c r="OR57" s="148"/>
      <c r="OS57" s="148"/>
      <c r="OT57" s="148"/>
      <c r="OU57" s="148"/>
      <c r="OV57" s="148"/>
      <c r="OW57" s="148"/>
      <c r="OX57" s="148"/>
      <c r="OY57" s="148"/>
      <c r="OZ57" s="148"/>
      <c r="PA57" s="148"/>
      <c r="PB57" s="148"/>
      <c r="PC57" s="148"/>
      <c r="PD57" s="148"/>
      <c r="PE57" s="148"/>
      <c r="PF57" s="148"/>
      <c r="PG57" s="148"/>
      <c r="PH57" s="148"/>
      <c r="PI57" s="148"/>
      <c r="PJ57" s="148"/>
      <c r="PK57" s="148"/>
      <c r="PL57" s="148"/>
      <c r="PM57" s="148"/>
      <c r="PN57" s="148"/>
      <c r="PO57" s="148"/>
      <c r="PP57" s="148"/>
      <c r="PQ57" s="148"/>
      <c r="PR57" s="148"/>
      <c r="PS57" s="148"/>
      <c r="PT57" s="148"/>
      <c r="PU57" s="148"/>
      <c r="PV57" s="148"/>
      <c r="PW57" s="148"/>
      <c r="PX57" s="148"/>
      <c r="PY57" s="148"/>
      <c r="PZ57" s="148"/>
      <c r="QA57" s="148"/>
      <c r="QB57" s="148"/>
      <c r="QC57" s="148"/>
      <c r="QD57" s="148"/>
      <c r="QE57" s="148"/>
      <c r="QF57" s="148"/>
      <c r="QG57" s="148"/>
      <c r="QH57" s="148"/>
      <c r="QI57" s="148"/>
      <c r="QJ57" s="148"/>
      <c r="QK57" s="148"/>
      <c r="QL57" s="148"/>
      <c r="QM57" s="148"/>
      <c r="QN57" s="148"/>
      <c r="QO57" s="148"/>
      <c r="QP57" s="148"/>
      <c r="QQ57" s="148"/>
      <c r="QR57" s="148"/>
      <c r="QS57" s="148"/>
      <c r="QT57" s="148"/>
      <c r="QU57" s="148"/>
      <c r="QV57" s="148"/>
      <c r="QW57" s="148"/>
      <c r="QX57" s="148"/>
      <c r="QY57" s="148"/>
      <c r="QZ57" s="148"/>
      <c r="RA57" s="148"/>
      <c r="RB57" s="148"/>
      <c r="RC57" s="148"/>
      <c r="RD57" s="148"/>
      <c r="RE57" s="148"/>
      <c r="RF57" s="148"/>
      <c r="RG57" s="148"/>
      <c r="RH57" s="148"/>
      <c r="RI57" s="148"/>
      <c r="RJ57" s="148"/>
      <c r="RK57" s="148"/>
      <c r="RL57" s="148"/>
      <c r="RM57" s="148"/>
      <c r="RN57" s="148"/>
      <c r="RO57" s="148"/>
      <c r="RP57" s="148"/>
      <c r="RQ57" s="148"/>
      <c r="RR57" s="148"/>
      <c r="RS57" s="148"/>
      <c r="RT57" s="148"/>
      <c r="RU57" s="148"/>
      <c r="RV57" s="148"/>
      <c r="RW57" s="148"/>
      <c r="RX57" s="148"/>
      <c r="RY57" s="148"/>
      <c r="RZ57" s="148"/>
      <c r="SA57" s="148"/>
      <c r="SB57" s="148"/>
      <c r="SC57" s="148"/>
      <c r="SD57" s="148"/>
      <c r="SE57" s="148"/>
      <c r="SF57" s="148"/>
      <c r="SG57" s="148"/>
      <c r="SH57" s="148"/>
      <c r="SI57" s="148"/>
      <c r="SJ57" s="148"/>
      <c r="SK57" s="148"/>
      <c r="SL57" s="148"/>
      <c r="SM57" s="148"/>
      <c r="SN57" s="148"/>
      <c r="SO57" s="148"/>
      <c r="SP57" s="148"/>
      <c r="SQ57" s="148"/>
      <c r="SR57" s="148"/>
      <c r="SS57" s="148"/>
      <c r="ST57" s="148"/>
      <c r="SU57" s="148"/>
      <c r="SV57" s="148"/>
      <c r="SW57" s="148"/>
      <c r="SX57" s="148"/>
      <c r="SY57" s="148"/>
      <c r="SZ57" s="148"/>
      <c r="TA57" s="148"/>
      <c r="TB57" s="148"/>
      <c r="TC57" s="148"/>
      <c r="TD57" s="148"/>
      <c r="TE57" s="148"/>
      <c r="TF57" s="148"/>
      <c r="TG57" s="148"/>
      <c r="TH57" s="148"/>
      <c r="TI57" s="148"/>
      <c r="TJ57" s="148"/>
      <c r="TK57" s="148"/>
      <c r="TL57" s="148"/>
      <c r="TM57" s="148"/>
      <c r="TN57" s="148"/>
      <c r="TO57" s="148"/>
      <c r="TP57" s="148"/>
      <c r="TQ57" s="148"/>
      <c r="TR57" s="148"/>
      <c r="TS57" s="148"/>
      <c r="TT57" s="148"/>
      <c r="TU57" s="148"/>
      <c r="TV57" s="148"/>
      <c r="TW57" s="148"/>
      <c r="TX57" s="148"/>
      <c r="TY57" s="148"/>
      <c r="TZ57" s="148"/>
      <c r="UA57" s="148"/>
      <c r="UB57" s="148"/>
      <c r="UC57" s="148"/>
      <c r="UD57" s="148"/>
      <c r="UE57" s="148"/>
      <c r="UF57" s="148"/>
      <c r="UG57" s="148"/>
      <c r="UH57" s="148"/>
      <c r="UI57" s="148"/>
      <c r="UJ57" s="148"/>
      <c r="UK57" s="148"/>
      <c r="UL57" s="148"/>
      <c r="UM57" s="148"/>
      <c r="UN57" s="148"/>
      <c r="UO57" s="148"/>
      <c r="UP57" s="148"/>
      <c r="UQ57" s="148"/>
      <c r="UR57" s="148"/>
      <c r="US57" s="148"/>
      <c r="UT57" s="148"/>
      <c r="UU57" s="148"/>
      <c r="UV57" s="148"/>
      <c r="UW57" s="148"/>
      <c r="UX57" s="148"/>
      <c r="UY57" s="148"/>
      <c r="UZ57" s="148"/>
      <c r="VA57" s="148"/>
      <c r="VB57" s="148"/>
      <c r="VC57" s="148"/>
      <c r="VD57" s="148"/>
      <c r="VE57" s="148"/>
      <c r="VF57" s="148"/>
      <c r="VG57" s="148"/>
      <c r="VH57" s="148"/>
      <c r="VI57" s="148"/>
      <c r="VJ57" s="148"/>
      <c r="VK57" s="148"/>
      <c r="VL57" s="148"/>
      <c r="VM57" s="148"/>
      <c r="VN57" s="148"/>
      <c r="VO57" s="148"/>
      <c r="VP57" s="148"/>
      <c r="VQ57" s="148"/>
      <c r="VR57" s="148"/>
      <c r="VS57" s="148"/>
      <c r="VT57" s="148"/>
      <c r="VU57" s="148"/>
      <c r="VV57" s="148"/>
      <c r="VW57" s="148"/>
      <c r="VX57" s="148"/>
      <c r="VY57" s="148"/>
      <c r="VZ57" s="148"/>
      <c r="WA57" s="148"/>
      <c r="WB57" s="148"/>
      <c r="WC57" s="148"/>
      <c r="WD57" s="148"/>
      <c r="WE57" s="148"/>
      <c r="WF57" s="148"/>
      <c r="WG57" s="148"/>
      <c r="WH57" s="148"/>
      <c r="WI57" s="148"/>
      <c r="WJ57" s="148"/>
      <c r="WK57" s="148"/>
      <c r="WL57" s="148"/>
      <c r="WM57" s="148"/>
      <c r="WN57" s="148"/>
      <c r="WO57" s="148"/>
      <c r="WP57" s="148"/>
      <c r="WQ57" s="148"/>
      <c r="WR57" s="148"/>
      <c r="WS57" s="148"/>
      <c r="WT57" s="148"/>
      <c r="WU57" s="148"/>
      <c r="WV57" s="148"/>
      <c r="WW57" s="148"/>
      <c r="WX57" s="148"/>
      <c r="WY57" s="148"/>
      <c r="WZ57" s="148"/>
      <c r="XA57" s="148"/>
      <c r="XB57" s="148"/>
      <c r="XC57" s="148"/>
      <c r="XD57" s="148"/>
      <c r="XE57" s="148"/>
      <c r="XF57" s="148"/>
      <c r="XG57" s="148"/>
      <c r="XH57" s="148"/>
      <c r="XI57" s="148"/>
      <c r="XJ57" s="148"/>
      <c r="XK57" s="148"/>
      <c r="XL57" s="148"/>
      <c r="XM57" s="148"/>
      <c r="XN57" s="148"/>
      <c r="XO57" s="148"/>
      <c r="XP57" s="148"/>
      <c r="XQ57" s="148"/>
      <c r="XR57" s="148"/>
      <c r="XS57" s="148"/>
      <c r="XT57" s="148"/>
      <c r="XU57" s="148"/>
      <c r="XV57" s="148"/>
      <c r="XW57" s="148"/>
      <c r="XX57" s="148"/>
      <c r="XY57" s="148"/>
      <c r="XZ57" s="148"/>
      <c r="YA57" s="148"/>
      <c r="YB57" s="148"/>
      <c r="YC57" s="148"/>
      <c r="YD57" s="148"/>
      <c r="YE57" s="148"/>
      <c r="YF57" s="148"/>
      <c r="YG57" s="148"/>
      <c r="YH57" s="148"/>
      <c r="YI57" s="148"/>
      <c r="YJ57" s="148"/>
      <c r="YK57" s="148"/>
      <c r="YL57" s="148"/>
      <c r="YM57" s="148"/>
      <c r="YN57" s="148"/>
      <c r="YO57" s="148"/>
      <c r="YP57" s="148"/>
      <c r="YQ57" s="148"/>
      <c r="YR57" s="148"/>
      <c r="YS57" s="148"/>
      <c r="YT57" s="148"/>
      <c r="YU57" s="148"/>
      <c r="YV57" s="148"/>
      <c r="YW57" s="148"/>
      <c r="YX57" s="148"/>
      <c r="YY57" s="148"/>
      <c r="YZ57" s="148"/>
      <c r="ZA57" s="148"/>
      <c r="ZB57" s="148"/>
      <c r="ZC57" s="148"/>
      <c r="ZD57" s="148"/>
      <c r="ZE57" s="148"/>
      <c r="ZF57" s="148"/>
      <c r="ZG57" s="148"/>
      <c r="ZH57" s="148"/>
      <c r="ZI57" s="148"/>
      <c r="ZJ57" s="148"/>
      <c r="ZK57" s="148"/>
      <c r="ZL57" s="148"/>
      <c r="ZM57" s="148"/>
      <c r="ZN57" s="148"/>
      <c r="ZO57" s="148"/>
      <c r="ZP57" s="148"/>
      <c r="ZQ57" s="148"/>
      <c r="ZR57" s="148"/>
      <c r="ZS57" s="148"/>
      <c r="ZT57" s="148"/>
      <c r="ZU57" s="148"/>
      <c r="ZV57" s="148"/>
      <c r="ZW57" s="148"/>
      <c r="ZX57" s="148"/>
      <c r="ZY57" s="148"/>
      <c r="ZZ57" s="148"/>
      <c r="AAA57" s="148"/>
      <c r="AAB57" s="148"/>
      <c r="AAC57" s="148"/>
      <c r="AAD57" s="148"/>
      <c r="AAE57" s="148"/>
      <c r="AAF57" s="148"/>
      <c r="AAG57" s="148"/>
      <c r="AAH57" s="148"/>
      <c r="AAI57" s="148"/>
      <c r="AAJ57" s="148"/>
      <c r="AAK57" s="148"/>
      <c r="AAL57" s="148"/>
      <c r="AAM57" s="148"/>
      <c r="AAN57" s="148"/>
      <c r="AAO57" s="148"/>
      <c r="AAP57" s="148"/>
      <c r="AAQ57" s="148"/>
      <c r="AAR57" s="148"/>
      <c r="AAS57" s="148"/>
      <c r="AAT57" s="148"/>
      <c r="AAU57" s="148"/>
      <c r="AAV57" s="148"/>
      <c r="AAW57" s="148"/>
      <c r="AAX57" s="148"/>
      <c r="AAY57" s="148"/>
      <c r="AAZ57" s="148"/>
      <c r="ABA57" s="148"/>
      <c r="ABB57" s="148"/>
      <c r="ABC57" s="148"/>
      <c r="ABD57" s="148"/>
      <c r="ABE57" s="148"/>
      <c r="ABF57" s="148"/>
      <c r="ABG57" s="148"/>
      <c r="ABH57" s="148"/>
      <c r="ABI57" s="148"/>
      <c r="ABJ57" s="148"/>
      <c r="ABK57" s="148"/>
      <c r="ABL57" s="148"/>
      <c r="ABM57" s="148"/>
      <c r="ABN57" s="148"/>
      <c r="ABO57" s="148"/>
      <c r="ABP57" s="148"/>
      <c r="ABQ57" s="148"/>
      <c r="ABR57" s="148"/>
      <c r="ABS57" s="148"/>
      <c r="ABT57" s="148"/>
      <c r="ABU57" s="148"/>
      <c r="ABV57" s="148"/>
      <c r="ABW57" s="148"/>
      <c r="ABX57" s="148"/>
      <c r="ABY57" s="148"/>
      <c r="ABZ57" s="148"/>
      <c r="ACA57" s="148"/>
      <c r="ACB57" s="148"/>
      <c r="ACC57" s="148"/>
      <c r="ACD57" s="148"/>
      <c r="ACE57" s="148"/>
      <c r="ACF57" s="148"/>
      <c r="ACG57" s="148"/>
      <c r="ACH57" s="148"/>
      <c r="ACI57" s="148"/>
      <c r="ACJ57" s="148"/>
      <c r="ACK57" s="148"/>
      <c r="ACL57" s="148"/>
      <c r="ACM57" s="148"/>
      <c r="ACN57" s="148"/>
      <c r="ACO57" s="148"/>
      <c r="ACP57" s="148"/>
      <c r="ACQ57" s="148"/>
      <c r="ACR57" s="148"/>
      <c r="ACS57" s="148"/>
      <c r="ACT57" s="148"/>
      <c r="ACU57" s="148"/>
      <c r="ACV57" s="148"/>
      <c r="ACW57" s="148"/>
      <c r="ACX57" s="148"/>
      <c r="ACY57" s="148"/>
      <c r="ACZ57" s="148"/>
      <c r="ADA57" s="148"/>
      <c r="ADB57" s="148"/>
      <c r="ADC57" s="148"/>
      <c r="ADD57" s="148"/>
      <c r="ADE57" s="148"/>
      <c r="ADF57" s="148"/>
      <c r="ADG57" s="148"/>
      <c r="ADH57" s="148"/>
      <c r="ADI57" s="148"/>
      <c r="ADJ57" s="148"/>
      <c r="ADK57" s="148"/>
      <c r="ADL57" s="148"/>
      <c r="ADM57" s="148"/>
      <c r="ADN57" s="148"/>
      <c r="ADO57" s="148"/>
      <c r="ADP57" s="148"/>
      <c r="ADQ57" s="148"/>
      <c r="ADR57" s="148"/>
      <c r="ADS57" s="148"/>
      <c r="ADT57" s="148"/>
      <c r="ADU57" s="148"/>
      <c r="ADV57" s="148"/>
      <c r="ADW57" s="148"/>
      <c r="ADX57" s="148"/>
      <c r="ADY57" s="148"/>
      <c r="ADZ57" s="148"/>
      <c r="AEA57" s="148"/>
      <c r="AEB57" s="148"/>
      <c r="AEC57" s="148"/>
      <c r="AED57" s="148"/>
      <c r="AEE57" s="148"/>
      <c r="AEF57" s="148"/>
      <c r="AEG57" s="148"/>
      <c r="AEH57" s="148"/>
      <c r="AEI57" s="148"/>
      <c r="AEJ57" s="148"/>
      <c r="AEK57" s="148"/>
      <c r="AEL57" s="148"/>
      <c r="AEM57" s="148"/>
      <c r="AEN57" s="148"/>
      <c r="AEO57" s="148"/>
      <c r="AEP57" s="148"/>
      <c r="AEQ57" s="148"/>
      <c r="AER57" s="148"/>
      <c r="AES57" s="148"/>
      <c r="AET57" s="148"/>
      <c r="AEU57" s="148"/>
      <c r="AEV57" s="148"/>
      <c r="AEW57" s="148"/>
      <c r="AEX57" s="148"/>
      <c r="AEY57" s="148"/>
      <c r="AEZ57" s="148"/>
      <c r="AFA57" s="148"/>
      <c r="AFB57" s="148"/>
      <c r="AFC57" s="148"/>
      <c r="AFD57" s="148"/>
      <c r="AFE57" s="148"/>
      <c r="AFF57" s="148"/>
      <c r="AFG57" s="148"/>
      <c r="AFH57" s="148"/>
      <c r="AFI57" s="148"/>
      <c r="AFJ57" s="148"/>
      <c r="AFK57" s="148"/>
      <c r="AFL57" s="148"/>
      <c r="AFM57" s="148"/>
      <c r="AFN57" s="148"/>
      <c r="AFO57" s="148"/>
      <c r="AFP57" s="148"/>
      <c r="AFQ57" s="148"/>
      <c r="AFR57" s="148"/>
      <c r="AFS57" s="148"/>
      <c r="AFT57" s="148"/>
      <c r="AFU57" s="148"/>
      <c r="AFV57" s="148"/>
      <c r="AFW57" s="148"/>
      <c r="AFX57" s="148"/>
      <c r="AFY57" s="148"/>
      <c r="AFZ57" s="148"/>
      <c r="AGA57" s="148"/>
      <c r="AGB57" s="148"/>
      <c r="AGC57" s="148"/>
      <c r="AGD57" s="148"/>
      <c r="AGE57" s="148"/>
      <c r="AGF57" s="148"/>
      <c r="AGG57" s="148"/>
      <c r="AGH57" s="148"/>
      <c r="AGI57" s="148"/>
      <c r="AGJ57" s="148"/>
      <c r="AGK57" s="148"/>
      <c r="AGL57" s="148"/>
      <c r="AGM57" s="148"/>
      <c r="AGN57" s="148"/>
      <c r="AGO57" s="148"/>
      <c r="AGP57" s="148"/>
      <c r="AGQ57" s="148"/>
      <c r="AGR57" s="148"/>
      <c r="AGS57" s="148"/>
      <c r="AGT57" s="148"/>
      <c r="AGU57" s="148"/>
      <c r="AGV57" s="148"/>
      <c r="AGW57" s="148"/>
      <c r="AGX57" s="148"/>
      <c r="AGY57" s="148"/>
      <c r="AGZ57" s="148"/>
      <c r="AHA57" s="148"/>
      <c r="AHB57" s="148"/>
      <c r="AHC57" s="148"/>
      <c r="AHD57" s="148"/>
      <c r="AHE57" s="148"/>
      <c r="AHF57" s="148"/>
      <c r="AHG57" s="148"/>
      <c r="AHH57" s="148"/>
      <c r="AHI57" s="148"/>
      <c r="AHJ57" s="148"/>
      <c r="AHK57" s="148"/>
      <c r="AHL57" s="148"/>
      <c r="AHM57" s="148"/>
      <c r="AHN57" s="148"/>
      <c r="AHO57" s="148"/>
      <c r="AHP57" s="148"/>
      <c r="AHQ57" s="148"/>
      <c r="AHR57" s="148"/>
      <c r="AHS57" s="148"/>
      <c r="AHT57" s="148"/>
      <c r="AHU57" s="148"/>
      <c r="AHV57" s="148"/>
      <c r="AHW57" s="148"/>
      <c r="AHX57" s="148"/>
      <c r="AHY57" s="148"/>
      <c r="AHZ57" s="148"/>
      <c r="AIA57" s="148"/>
      <c r="AIB57" s="148"/>
      <c r="AIC57" s="148"/>
      <c r="AID57" s="148"/>
      <c r="AIE57" s="148"/>
      <c r="AIF57" s="148"/>
      <c r="AIG57" s="148"/>
      <c r="AIH57" s="148"/>
      <c r="AII57" s="148"/>
      <c r="AIJ57" s="148"/>
      <c r="AIK57" s="148"/>
      <c r="AIL57" s="148"/>
      <c r="AIM57" s="148"/>
      <c r="AIN57" s="148"/>
      <c r="AIO57" s="148"/>
      <c r="AIP57" s="148"/>
      <c r="AIQ57" s="148"/>
      <c r="AIR57" s="148"/>
      <c r="AIS57" s="148"/>
      <c r="AIT57" s="148"/>
      <c r="AIU57" s="148"/>
      <c r="AIV57" s="148"/>
      <c r="AIW57" s="148"/>
      <c r="AIX57" s="148"/>
      <c r="AIY57" s="148"/>
      <c r="AIZ57" s="148"/>
      <c r="AJA57" s="148"/>
      <c r="AJB57" s="148"/>
      <c r="AJC57" s="148"/>
      <c r="AJD57" s="148"/>
      <c r="AJE57" s="148"/>
      <c r="AJF57" s="148"/>
      <c r="AJG57" s="148"/>
      <c r="AJH57" s="148"/>
      <c r="AJI57" s="148"/>
      <c r="AJJ57" s="148"/>
      <c r="AJK57" s="148"/>
      <c r="AJL57" s="148"/>
      <c r="AJM57" s="148"/>
      <c r="AJN57" s="148"/>
      <c r="AJO57" s="148"/>
      <c r="AJP57" s="148"/>
      <c r="AJQ57" s="148"/>
      <c r="AJR57" s="148"/>
      <c r="AJS57" s="148"/>
      <c r="AJT57" s="148"/>
      <c r="AJU57" s="148"/>
      <c r="AJV57" s="148"/>
      <c r="AJW57" s="148"/>
      <c r="AJX57" s="148"/>
      <c r="AJY57" s="148"/>
      <c r="AJZ57" s="148"/>
      <c r="AKA57" s="148"/>
      <c r="AKB57" s="148"/>
      <c r="AKC57" s="148"/>
      <c r="AKD57" s="148"/>
      <c r="AKE57" s="148"/>
      <c r="AKF57" s="148"/>
      <c r="AKG57" s="148"/>
      <c r="AKH57" s="148"/>
      <c r="AKI57" s="148"/>
      <c r="AKJ57" s="148"/>
      <c r="AKK57" s="148"/>
      <c r="AKL57" s="148"/>
      <c r="AKM57" s="148"/>
      <c r="AKN57" s="148"/>
      <c r="AKO57" s="148"/>
      <c r="AKP57" s="148"/>
      <c r="AKQ57" s="148"/>
      <c r="AKR57" s="148"/>
      <c r="AKS57" s="148"/>
      <c r="AKT57" s="148"/>
      <c r="AKU57" s="148"/>
      <c r="AKV57" s="148"/>
      <c r="AKW57" s="148"/>
      <c r="AKX57" s="148"/>
      <c r="AKY57" s="148"/>
      <c r="AKZ57" s="148"/>
      <c r="ALA57" s="148"/>
      <c r="ALB57" s="148"/>
      <c r="ALC57" s="148"/>
      <c r="ALD57" s="148"/>
      <c r="ALE57" s="148"/>
      <c r="ALF57" s="148"/>
      <c r="ALG57" s="148"/>
      <c r="ALH57" s="148"/>
      <c r="ALI57" s="148"/>
      <c r="ALJ57" s="148"/>
      <c r="ALK57" s="148"/>
      <c r="ALL57" s="148"/>
      <c r="ALM57" s="148"/>
      <c r="ALN57" s="148"/>
      <c r="ALO57" s="148"/>
      <c r="ALP57" s="148"/>
      <c r="ALQ57" s="148"/>
      <c r="ALR57" s="148"/>
      <c r="ALS57" s="148"/>
      <c r="ALT57" s="148"/>
      <c r="ALU57" s="148"/>
      <c r="ALV57" s="148"/>
      <c r="ALW57" s="148"/>
      <c r="ALX57" s="148"/>
      <c r="ALY57" s="148"/>
      <c r="ALZ57" s="148"/>
      <c r="AMA57" s="148"/>
      <c r="AMB57" s="148"/>
      <c r="AMC57" s="148"/>
      <c r="AMD57" s="148"/>
      <c r="AME57" s="148"/>
      <c r="AMF57" s="148"/>
      <c r="AMG57" s="148"/>
      <c r="AMH57" s="148"/>
      <c r="AMI57" s="148"/>
      <c r="AMJ57" s="148"/>
      <c r="AMK57" s="148"/>
      <c r="AML57" s="148"/>
      <c r="AMM57" s="148"/>
      <c r="AMN57" s="148"/>
      <c r="AMO57" s="148"/>
      <c r="AMP57" s="148"/>
      <c r="AMQ57" s="148"/>
      <c r="AMR57" s="148"/>
      <c r="AMS57" s="148"/>
      <c r="AMT57" s="148"/>
      <c r="AMU57" s="148"/>
      <c r="AMV57" s="148"/>
      <c r="AMW57" s="148"/>
      <c r="AMX57" s="148"/>
      <c r="AMY57" s="148"/>
      <c r="AMZ57" s="148"/>
      <c r="ANA57" s="148"/>
      <c r="ANB57" s="148"/>
      <c r="ANC57" s="148"/>
      <c r="AND57" s="148"/>
      <c r="ANE57" s="148"/>
      <c r="ANF57" s="148"/>
      <c r="ANG57" s="148"/>
      <c r="ANH57" s="148"/>
      <c r="ANI57" s="148"/>
      <c r="ANJ57" s="148"/>
      <c r="ANK57" s="148"/>
      <c r="ANL57" s="148"/>
      <c r="ANM57" s="148"/>
      <c r="ANN57" s="148"/>
      <c r="ANO57" s="148"/>
      <c r="ANP57" s="148"/>
      <c r="ANQ57" s="148"/>
      <c r="ANR57" s="148"/>
      <c r="ANS57" s="148"/>
      <c r="ANT57" s="148"/>
      <c r="ANU57" s="148"/>
      <c r="ANV57" s="148"/>
      <c r="ANW57" s="148"/>
      <c r="ANX57" s="148"/>
      <c r="ANY57" s="148"/>
      <c r="ANZ57" s="148"/>
      <c r="AOA57" s="148"/>
      <c r="AOB57" s="148"/>
      <c r="AOC57" s="148"/>
      <c r="AOD57" s="148"/>
      <c r="AOE57" s="148"/>
      <c r="AOF57" s="148"/>
      <c r="AOG57" s="148"/>
      <c r="AOH57" s="148"/>
      <c r="AOI57" s="148"/>
      <c r="AOJ57" s="148"/>
      <c r="AOK57" s="148"/>
      <c r="AOL57" s="148"/>
      <c r="AOM57" s="148"/>
      <c r="AON57" s="148"/>
      <c r="AOO57" s="148"/>
      <c r="AOP57" s="148"/>
      <c r="AOQ57" s="148"/>
      <c r="AOR57" s="148"/>
      <c r="AOS57" s="148"/>
      <c r="AOT57" s="148"/>
      <c r="AOU57" s="148"/>
      <c r="AOV57" s="148"/>
      <c r="AOW57" s="148"/>
      <c r="AOX57" s="148"/>
      <c r="AOY57" s="148"/>
      <c r="AOZ57" s="148"/>
      <c r="APA57" s="148"/>
      <c r="APB57" s="148"/>
      <c r="APC57" s="148"/>
      <c r="APD57" s="148"/>
      <c r="APE57" s="148"/>
      <c r="APF57" s="148"/>
      <c r="APG57" s="148"/>
      <c r="APH57" s="148"/>
      <c r="API57" s="148"/>
      <c r="APJ57" s="148"/>
      <c r="APK57" s="148"/>
      <c r="APL57" s="148"/>
      <c r="APM57" s="148"/>
      <c r="APN57" s="148"/>
      <c r="APO57" s="148"/>
      <c r="APP57" s="148"/>
      <c r="APQ57" s="148"/>
      <c r="APR57" s="148"/>
      <c r="APS57" s="148"/>
      <c r="APT57" s="148"/>
      <c r="APU57" s="148"/>
      <c r="APV57" s="148"/>
      <c r="APW57" s="148"/>
      <c r="APX57" s="148"/>
      <c r="APY57" s="148"/>
      <c r="APZ57" s="148"/>
      <c r="AQA57" s="148"/>
      <c r="AQB57" s="148"/>
      <c r="AQC57" s="148"/>
      <c r="AQD57" s="148"/>
      <c r="AQE57" s="148"/>
      <c r="AQF57" s="148"/>
      <c r="AQG57" s="148"/>
      <c r="AQH57" s="148"/>
      <c r="AQI57" s="148"/>
      <c r="AQJ57" s="148"/>
      <c r="AQK57" s="148"/>
      <c r="AQL57" s="148"/>
      <c r="AQM57" s="148"/>
      <c r="AQN57" s="148"/>
      <c r="AQO57" s="148"/>
      <c r="AQP57" s="148"/>
      <c r="AQQ57" s="148"/>
      <c r="AQR57" s="148"/>
      <c r="AQS57" s="148"/>
      <c r="AQT57" s="148"/>
      <c r="AQU57" s="148"/>
      <c r="AQV57" s="148"/>
      <c r="AQW57" s="148"/>
      <c r="AQX57" s="148"/>
      <c r="AQY57" s="148"/>
      <c r="AQZ57" s="148"/>
      <c r="ARA57" s="148"/>
      <c r="ARB57" s="148"/>
      <c r="ARC57" s="148"/>
      <c r="ARD57" s="148"/>
      <c r="ARE57" s="148"/>
      <c r="ARF57" s="148"/>
      <c r="ARG57" s="148"/>
      <c r="ARH57" s="148"/>
      <c r="ARI57" s="148"/>
      <c r="ARJ57" s="148"/>
      <c r="ARK57" s="148"/>
      <c r="ARL57" s="148"/>
      <c r="ARM57" s="148"/>
      <c r="ARN57" s="148"/>
      <c r="ARO57" s="148"/>
      <c r="ARP57" s="148"/>
      <c r="ARQ57" s="148"/>
      <c r="ARR57" s="148"/>
      <c r="ARS57" s="148"/>
      <c r="ART57" s="148"/>
      <c r="ARU57" s="148"/>
      <c r="ARV57" s="148"/>
      <c r="ARW57" s="148"/>
      <c r="ARX57" s="148"/>
      <c r="ARY57" s="148"/>
      <c r="ARZ57" s="148"/>
      <c r="ASA57" s="148"/>
      <c r="ASB57" s="148"/>
      <c r="ASC57" s="148"/>
      <c r="ASD57" s="148"/>
      <c r="ASE57" s="148"/>
      <c r="ASF57" s="148"/>
      <c r="ASG57" s="148"/>
      <c r="ASH57" s="148"/>
      <c r="ASI57" s="148"/>
      <c r="ASJ57" s="148"/>
      <c r="ASK57" s="148"/>
      <c r="ASL57" s="148"/>
      <c r="ASM57" s="148"/>
      <c r="ASN57" s="148"/>
      <c r="ASO57" s="148"/>
      <c r="ASP57" s="148"/>
      <c r="ASQ57" s="148"/>
      <c r="ASR57" s="148"/>
      <c r="ASS57" s="148"/>
      <c r="AST57" s="148"/>
      <c r="ASU57" s="148"/>
      <c r="ASV57" s="148"/>
      <c r="ASW57" s="148"/>
      <c r="ASX57" s="148"/>
      <c r="ASY57" s="148"/>
      <c r="ASZ57" s="148"/>
      <c r="ATA57" s="148"/>
      <c r="ATB57" s="148"/>
      <c r="ATC57" s="148"/>
      <c r="ATD57" s="148"/>
      <c r="ATE57" s="148"/>
      <c r="ATF57" s="148"/>
      <c r="ATG57" s="148"/>
      <c r="ATH57" s="148"/>
      <c r="ATI57" s="148"/>
      <c r="ATJ57" s="148"/>
      <c r="ATK57" s="148"/>
      <c r="ATL57" s="148"/>
      <c r="ATM57" s="148"/>
      <c r="ATN57" s="148"/>
      <c r="ATO57" s="148"/>
      <c r="ATP57" s="148"/>
      <c r="ATQ57" s="148"/>
      <c r="ATR57" s="148"/>
      <c r="ATS57" s="148"/>
      <c r="ATT57" s="148"/>
      <c r="ATU57" s="148"/>
      <c r="ATV57" s="148"/>
      <c r="ATW57" s="148"/>
      <c r="ATX57" s="148"/>
      <c r="ATY57" s="148"/>
      <c r="ATZ57" s="148"/>
      <c r="AUA57" s="148"/>
      <c r="AUB57" s="148"/>
      <c r="AUC57" s="148"/>
      <c r="AUD57" s="148"/>
      <c r="AUE57" s="148"/>
      <c r="AUF57" s="148"/>
      <c r="AUG57" s="148"/>
      <c r="AUH57" s="148"/>
      <c r="AUI57" s="148"/>
      <c r="AUJ57" s="148"/>
      <c r="AUK57" s="148"/>
      <c r="AUL57" s="148"/>
      <c r="AUM57" s="148"/>
      <c r="AUN57" s="148"/>
      <c r="AUO57" s="148"/>
      <c r="AUP57" s="148"/>
      <c r="AUQ57" s="148"/>
      <c r="AUR57" s="148"/>
      <c r="AUS57" s="148"/>
      <c r="AUT57" s="148"/>
      <c r="AUU57" s="148"/>
      <c r="AUV57" s="148"/>
      <c r="AUW57" s="148"/>
      <c r="AUX57" s="148"/>
      <c r="AUY57" s="148"/>
      <c r="AUZ57" s="148"/>
      <c r="AVA57" s="148"/>
      <c r="AVB57" s="148"/>
      <c r="AVC57" s="148"/>
      <c r="AVD57" s="148"/>
      <c r="AVE57" s="148"/>
      <c r="AVF57" s="148"/>
      <c r="AVG57" s="148"/>
      <c r="AVH57" s="148"/>
      <c r="AVI57" s="148"/>
      <c r="AVJ57" s="148"/>
      <c r="AVK57" s="148"/>
      <c r="AVL57" s="148"/>
      <c r="AVM57" s="148"/>
      <c r="AVN57" s="148"/>
      <c r="AVO57" s="148"/>
      <c r="AVP57" s="148"/>
      <c r="AVQ57" s="148"/>
      <c r="AVR57" s="148"/>
      <c r="AVS57" s="148"/>
      <c r="AVT57" s="148"/>
      <c r="AVU57" s="148"/>
      <c r="AVV57" s="148"/>
      <c r="AVW57" s="148"/>
      <c r="AVX57" s="148"/>
      <c r="AVY57" s="148"/>
      <c r="AVZ57" s="148"/>
      <c r="AWA57" s="148"/>
      <c r="AWB57" s="148"/>
      <c r="AWC57" s="148"/>
      <c r="AWD57" s="148"/>
      <c r="AWE57" s="148"/>
      <c r="AWF57" s="148"/>
      <c r="AWG57" s="148"/>
      <c r="AWH57" s="148"/>
      <c r="AWI57" s="148"/>
      <c r="AWJ57" s="148"/>
      <c r="AWK57" s="148"/>
      <c r="AWL57" s="148"/>
      <c r="AWM57" s="148"/>
      <c r="AWN57" s="148"/>
      <c r="AWO57" s="148"/>
      <c r="AWP57" s="148"/>
      <c r="AWQ57" s="148"/>
      <c r="AWR57" s="148"/>
      <c r="AWS57" s="148"/>
      <c r="AWT57" s="148"/>
      <c r="AWU57" s="148"/>
      <c r="AWV57" s="148"/>
      <c r="AWW57" s="148"/>
      <c r="AWX57" s="148"/>
      <c r="AWY57" s="148"/>
      <c r="AWZ57" s="148"/>
      <c r="AXA57" s="148"/>
      <c r="AXB57" s="148"/>
      <c r="AXC57" s="148"/>
      <c r="AXD57" s="148"/>
      <c r="AXE57" s="148"/>
      <c r="AXF57" s="148"/>
      <c r="AXG57" s="148"/>
      <c r="AXH57" s="148"/>
      <c r="AXI57" s="148"/>
      <c r="AXJ57" s="148"/>
      <c r="AXK57" s="148"/>
      <c r="AXL57" s="148"/>
      <c r="AXM57" s="148"/>
      <c r="AXN57" s="148"/>
      <c r="AXO57" s="148"/>
      <c r="AXP57" s="148"/>
      <c r="AXQ57" s="148"/>
      <c r="AXR57" s="148"/>
      <c r="AXS57" s="148"/>
      <c r="AXT57" s="148"/>
      <c r="AXU57" s="148"/>
      <c r="AXV57" s="148"/>
      <c r="AXW57" s="148"/>
      <c r="AXX57" s="148"/>
      <c r="AXY57" s="148"/>
      <c r="AXZ57" s="148"/>
      <c r="AYA57" s="148"/>
      <c r="AYB57" s="148"/>
      <c r="AYC57" s="148"/>
      <c r="AYD57" s="148"/>
      <c r="AYE57" s="148"/>
      <c r="AYF57" s="148"/>
      <c r="AYG57" s="148"/>
      <c r="AYH57" s="148"/>
      <c r="AYI57" s="148"/>
      <c r="AYJ57" s="148"/>
      <c r="AYK57" s="148"/>
      <c r="AYL57" s="148"/>
      <c r="AYM57" s="148"/>
      <c r="AYN57" s="148"/>
      <c r="AYO57" s="148"/>
      <c r="AYP57" s="148"/>
      <c r="AYQ57" s="148"/>
      <c r="AYR57" s="148"/>
      <c r="AYS57" s="148"/>
      <c r="AYT57" s="148"/>
      <c r="AYU57" s="148"/>
      <c r="AYV57" s="148"/>
      <c r="AYW57" s="148"/>
      <c r="AYX57" s="148"/>
      <c r="AYY57" s="148"/>
      <c r="AYZ57" s="148"/>
      <c r="AZA57" s="148"/>
      <c r="AZB57" s="148"/>
      <c r="AZC57" s="148"/>
      <c r="AZD57" s="148"/>
      <c r="AZE57" s="148"/>
      <c r="AZF57" s="148"/>
      <c r="AZG57" s="148"/>
      <c r="AZH57" s="148"/>
      <c r="AZI57" s="148"/>
      <c r="AZJ57" s="148"/>
      <c r="AZK57" s="148"/>
      <c r="AZL57" s="148"/>
      <c r="AZM57" s="148"/>
      <c r="AZN57" s="148"/>
      <c r="AZO57" s="148"/>
      <c r="AZP57" s="148"/>
      <c r="AZQ57" s="148"/>
      <c r="AZR57" s="148"/>
      <c r="AZS57" s="148"/>
      <c r="AZT57" s="148"/>
      <c r="AZU57" s="148"/>
      <c r="AZV57" s="148"/>
      <c r="AZW57" s="148"/>
      <c r="AZX57" s="148"/>
      <c r="AZY57" s="148"/>
      <c r="AZZ57" s="148"/>
      <c r="BAA57" s="148"/>
      <c r="BAB57" s="148"/>
      <c r="BAC57" s="148"/>
      <c r="BAD57" s="148"/>
      <c r="BAE57" s="148"/>
      <c r="BAF57" s="148"/>
      <c r="BAG57" s="148"/>
      <c r="BAH57" s="148"/>
      <c r="BAI57" s="148"/>
      <c r="BAJ57" s="148"/>
      <c r="BAK57" s="148"/>
      <c r="BAL57" s="148"/>
      <c r="BAM57" s="148"/>
      <c r="BAN57" s="148"/>
      <c r="BAO57" s="148"/>
      <c r="BAP57" s="148"/>
      <c r="BAQ57" s="148"/>
      <c r="BAR57" s="148"/>
      <c r="BAS57" s="148"/>
      <c r="BAT57" s="148"/>
      <c r="BAU57" s="148"/>
      <c r="BAV57" s="148"/>
      <c r="BAW57" s="148"/>
      <c r="BAX57" s="148"/>
      <c r="BAY57" s="148"/>
      <c r="BAZ57" s="148"/>
      <c r="BBA57" s="148"/>
      <c r="BBB57" s="148"/>
      <c r="BBC57" s="148"/>
      <c r="BBD57" s="148"/>
      <c r="BBE57" s="148"/>
      <c r="BBF57" s="148"/>
      <c r="BBG57" s="148"/>
      <c r="BBH57" s="148"/>
      <c r="BBI57" s="148"/>
      <c r="BBJ57" s="148"/>
      <c r="BBK57" s="148"/>
      <c r="BBL57" s="148"/>
      <c r="BBM57" s="148"/>
      <c r="BBN57" s="148"/>
      <c r="BBO57" s="148"/>
      <c r="BBP57" s="148"/>
      <c r="BBQ57" s="148"/>
      <c r="BBR57" s="148"/>
      <c r="BBS57" s="148"/>
      <c r="BBT57" s="148"/>
      <c r="BBU57" s="148"/>
      <c r="BBV57" s="148"/>
      <c r="BBW57" s="148"/>
      <c r="BBX57" s="148"/>
      <c r="BBY57" s="148"/>
      <c r="BBZ57" s="148"/>
      <c r="BCA57" s="148"/>
      <c r="BCB57" s="148"/>
      <c r="BCC57" s="148"/>
      <c r="BCD57" s="148"/>
      <c r="BCE57" s="148"/>
      <c r="BCF57" s="148"/>
      <c r="BCG57" s="148"/>
      <c r="BCH57" s="148"/>
      <c r="BCI57" s="148"/>
      <c r="BCJ57" s="148"/>
      <c r="BCK57" s="148"/>
      <c r="BCL57" s="148"/>
      <c r="BCM57" s="148"/>
      <c r="BCN57" s="148"/>
      <c r="BCO57" s="148"/>
      <c r="BCP57" s="148"/>
      <c r="BCQ57" s="148"/>
      <c r="BCR57" s="148"/>
      <c r="BCS57" s="148"/>
      <c r="BCT57" s="148"/>
      <c r="BCU57" s="148"/>
      <c r="BCV57" s="148"/>
      <c r="BCW57" s="148"/>
      <c r="BCX57" s="148"/>
      <c r="BCY57" s="148"/>
      <c r="BCZ57" s="148"/>
      <c r="BDA57" s="148"/>
      <c r="BDB57" s="148"/>
      <c r="BDC57" s="148"/>
      <c r="BDD57" s="148"/>
      <c r="BDE57" s="148"/>
      <c r="BDF57" s="148"/>
      <c r="BDG57" s="148"/>
      <c r="BDH57" s="148"/>
      <c r="BDI57" s="148"/>
      <c r="BDJ57" s="148"/>
      <c r="BDK57" s="148"/>
      <c r="BDL57" s="148"/>
      <c r="BDM57" s="148"/>
      <c r="BDN57" s="148"/>
      <c r="BDO57" s="148"/>
      <c r="BDP57" s="148"/>
      <c r="BDQ57" s="148"/>
      <c r="BDR57" s="148"/>
      <c r="BDS57" s="148"/>
      <c r="BDT57" s="148"/>
      <c r="BDU57" s="148"/>
      <c r="BDV57" s="148"/>
      <c r="BDW57" s="148"/>
      <c r="BDX57" s="148"/>
      <c r="BDY57" s="148"/>
      <c r="BDZ57" s="148"/>
      <c r="BEA57" s="148"/>
      <c r="BEB57" s="148"/>
      <c r="BEC57" s="148"/>
      <c r="BED57" s="148"/>
      <c r="BEE57" s="148"/>
      <c r="BEF57" s="148"/>
      <c r="BEG57" s="148"/>
      <c r="BEH57" s="148"/>
      <c r="BEI57" s="148"/>
      <c r="BEJ57" s="148"/>
      <c r="BEK57" s="148"/>
      <c r="BEL57" s="148"/>
      <c r="BEM57" s="148"/>
      <c r="BEN57" s="148"/>
      <c r="BEO57" s="148"/>
      <c r="BEP57" s="148"/>
      <c r="BEQ57" s="148"/>
      <c r="BER57" s="148"/>
      <c r="BES57" s="148"/>
      <c r="BET57" s="148"/>
      <c r="BEU57" s="148"/>
      <c r="BEV57" s="148"/>
      <c r="BEW57" s="148"/>
      <c r="BEX57" s="148"/>
      <c r="BEY57" s="148"/>
      <c r="BEZ57" s="148"/>
      <c r="BFA57" s="148"/>
      <c r="BFB57" s="148"/>
      <c r="BFC57" s="148"/>
      <c r="BFD57" s="148"/>
      <c r="BFE57" s="148"/>
      <c r="BFF57" s="148"/>
      <c r="BFG57" s="148"/>
      <c r="BFH57" s="148"/>
      <c r="BFI57" s="148"/>
      <c r="BFJ57" s="148"/>
      <c r="BFK57" s="148"/>
      <c r="BFL57" s="148"/>
      <c r="BFM57" s="148"/>
      <c r="BFN57" s="148"/>
      <c r="BFO57" s="148"/>
      <c r="BFP57" s="148"/>
      <c r="BFQ57" s="148"/>
      <c r="BFR57" s="148"/>
      <c r="BFS57" s="148"/>
      <c r="BFT57" s="148"/>
      <c r="BFU57" s="148"/>
      <c r="BFV57" s="148"/>
      <c r="BFW57" s="148"/>
      <c r="BFX57" s="148"/>
      <c r="BFY57" s="148"/>
      <c r="BFZ57" s="148"/>
      <c r="BGA57" s="148"/>
      <c r="BGB57" s="148"/>
      <c r="BGC57" s="148"/>
      <c r="BGD57" s="148"/>
      <c r="BGE57" s="148"/>
      <c r="BGF57" s="148"/>
      <c r="BGG57" s="148"/>
      <c r="BGH57" s="148"/>
      <c r="BGI57" s="148"/>
      <c r="BGJ57" s="148"/>
      <c r="BGK57" s="148"/>
      <c r="BGL57" s="148"/>
      <c r="BGM57" s="148"/>
      <c r="BGN57" s="148"/>
      <c r="BGO57" s="148"/>
      <c r="BGP57" s="148"/>
      <c r="BGQ57" s="148"/>
      <c r="BGR57" s="148"/>
      <c r="BGS57" s="148"/>
      <c r="BGT57" s="148"/>
      <c r="BGU57" s="148"/>
      <c r="BGV57" s="148"/>
      <c r="BGW57" s="148"/>
      <c r="BGX57" s="148"/>
      <c r="BGY57" s="148"/>
      <c r="BGZ57" s="148"/>
      <c r="BHA57" s="148"/>
      <c r="BHB57" s="148"/>
      <c r="BHC57" s="148"/>
      <c r="BHD57" s="148"/>
      <c r="BHE57" s="148"/>
      <c r="BHF57" s="148"/>
      <c r="BHG57" s="148"/>
      <c r="BHH57" s="148"/>
      <c r="BHI57" s="148"/>
      <c r="BHJ57" s="148"/>
      <c r="BHK57" s="148"/>
      <c r="BHL57" s="148"/>
      <c r="BHM57" s="148"/>
      <c r="BHN57" s="148"/>
      <c r="BHO57" s="148"/>
      <c r="BHP57" s="148"/>
      <c r="BHQ57" s="148"/>
      <c r="BHR57" s="148"/>
      <c r="BHS57" s="148"/>
      <c r="BHT57" s="148"/>
      <c r="BHU57" s="148"/>
      <c r="BHV57" s="148"/>
      <c r="BHW57" s="148"/>
      <c r="BHX57" s="148"/>
      <c r="BHY57" s="148"/>
      <c r="BHZ57" s="148"/>
      <c r="BIA57" s="148"/>
      <c r="BIB57" s="148"/>
      <c r="BIC57" s="148"/>
      <c r="BID57" s="148"/>
      <c r="BIE57" s="148"/>
      <c r="BIF57" s="148"/>
      <c r="BIG57" s="148"/>
      <c r="BIH57" s="148"/>
      <c r="BII57" s="148"/>
      <c r="BIJ57" s="148"/>
      <c r="BIK57" s="148"/>
      <c r="BIL57" s="148"/>
      <c r="BIM57" s="148"/>
      <c r="BIN57" s="148"/>
      <c r="BIO57" s="148"/>
      <c r="BIP57" s="148"/>
      <c r="BIQ57" s="148"/>
      <c r="BIR57" s="148"/>
      <c r="BIS57" s="148"/>
      <c r="BIT57" s="148"/>
      <c r="BIU57" s="148"/>
      <c r="BIV57" s="148"/>
      <c r="BIW57" s="148"/>
      <c r="BIX57" s="148"/>
      <c r="BIY57" s="148"/>
      <c r="BIZ57" s="148"/>
      <c r="BJA57" s="148"/>
      <c r="BJB57" s="148"/>
      <c r="BJC57" s="148"/>
      <c r="BJD57" s="148"/>
      <c r="BJE57" s="148"/>
      <c r="BJF57" s="148"/>
      <c r="BJG57" s="148"/>
      <c r="BJH57" s="148"/>
      <c r="BJI57" s="148"/>
      <c r="BJJ57" s="148"/>
      <c r="BJK57" s="148"/>
      <c r="BJL57" s="148"/>
      <c r="BJM57" s="148"/>
      <c r="BJN57" s="148"/>
      <c r="BJO57" s="148"/>
      <c r="BJP57" s="148"/>
      <c r="BJQ57" s="148"/>
      <c r="BJR57" s="148"/>
      <c r="BJS57" s="148"/>
      <c r="BJT57" s="148"/>
      <c r="BJU57" s="148"/>
      <c r="BJV57" s="148"/>
      <c r="BJW57" s="148"/>
      <c r="BJX57" s="148"/>
      <c r="BJY57" s="148"/>
      <c r="BJZ57" s="148"/>
      <c r="BKA57" s="148"/>
      <c r="BKB57" s="148"/>
      <c r="BKC57" s="148"/>
      <c r="BKD57" s="148"/>
      <c r="BKE57" s="148"/>
      <c r="BKF57" s="148"/>
      <c r="BKG57" s="148"/>
      <c r="BKH57" s="148"/>
      <c r="BKI57" s="148"/>
      <c r="BKJ57" s="148"/>
      <c r="BKK57" s="148"/>
      <c r="BKL57" s="148"/>
      <c r="BKM57" s="148"/>
      <c r="BKN57" s="148"/>
      <c r="BKO57" s="148"/>
      <c r="BKP57" s="148"/>
      <c r="BKQ57" s="148"/>
      <c r="BKR57" s="148"/>
      <c r="BKS57" s="148"/>
      <c r="BKT57" s="148"/>
      <c r="BKU57" s="148"/>
      <c r="BKV57" s="148"/>
      <c r="BKW57" s="148"/>
      <c r="BKX57" s="148"/>
      <c r="BKY57" s="148"/>
      <c r="BKZ57" s="148"/>
      <c r="BLA57" s="148"/>
      <c r="BLB57" s="148"/>
      <c r="BLC57" s="148"/>
      <c r="BLD57" s="148"/>
      <c r="BLE57" s="148"/>
      <c r="BLF57" s="148"/>
      <c r="BLG57" s="148"/>
      <c r="BLH57" s="148"/>
      <c r="BLI57" s="148"/>
      <c r="BLJ57" s="148"/>
      <c r="BLK57" s="148"/>
      <c r="BLL57" s="148"/>
      <c r="BLM57" s="148"/>
      <c r="BLN57" s="148"/>
      <c r="BLO57" s="148"/>
      <c r="BLP57" s="148"/>
      <c r="BLQ57" s="148"/>
      <c r="BLR57" s="148"/>
      <c r="BLS57" s="148"/>
      <c r="BLT57" s="148"/>
      <c r="BLU57" s="148"/>
      <c r="BLV57" s="148"/>
      <c r="BLW57" s="148"/>
      <c r="BLX57" s="148"/>
      <c r="BLY57" s="148"/>
      <c r="BLZ57" s="148"/>
      <c r="BMA57" s="148"/>
      <c r="BMB57" s="148"/>
      <c r="BMC57" s="148"/>
      <c r="BMD57" s="148"/>
      <c r="BME57" s="148"/>
      <c r="BMF57" s="148"/>
      <c r="BMG57" s="148"/>
      <c r="BMH57" s="148"/>
      <c r="BMI57" s="148"/>
      <c r="BMJ57" s="148"/>
      <c r="BMK57" s="148"/>
      <c r="BML57" s="148"/>
      <c r="BMM57" s="148"/>
      <c r="BMN57" s="148"/>
      <c r="BMO57" s="148"/>
      <c r="BMP57" s="148"/>
      <c r="BMQ57" s="148"/>
      <c r="BMR57" s="148"/>
      <c r="BMS57" s="148"/>
      <c r="BMT57" s="148"/>
      <c r="BMU57" s="148"/>
      <c r="BMV57" s="148"/>
      <c r="BMW57" s="148"/>
      <c r="BMX57" s="148"/>
      <c r="BMY57" s="148"/>
      <c r="BMZ57" s="148"/>
      <c r="BNA57" s="148"/>
      <c r="BNB57" s="148"/>
      <c r="BNC57" s="148"/>
      <c r="BND57" s="148"/>
      <c r="BNE57" s="148"/>
      <c r="BNF57" s="148"/>
      <c r="BNG57" s="148"/>
      <c r="BNH57" s="148"/>
      <c r="BNI57" s="148"/>
      <c r="BNJ57" s="148"/>
      <c r="BNK57" s="148"/>
      <c r="BNL57" s="148"/>
      <c r="BNM57" s="148"/>
      <c r="BNN57" s="148"/>
      <c r="BNO57" s="148"/>
      <c r="BNP57" s="148"/>
      <c r="BNQ57" s="148"/>
      <c r="BNR57" s="148"/>
      <c r="BNS57" s="148"/>
      <c r="BNT57" s="148"/>
      <c r="BNU57" s="148"/>
      <c r="BNV57" s="148"/>
      <c r="BNW57" s="148"/>
      <c r="BNX57" s="148"/>
      <c r="BNY57" s="148"/>
      <c r="BNZ57" s="148"/>
      <c r="BOA57" s="148"/>
      <c r="BOB57" s="148"/>
      <c r="BOC57" s="148"/>
      <c r="BOD57" s="148"/>
      <c r="BOE57" s="148"/>
      <c r="BOF57" s="148"/>
      <c r="BOG57" s="148"/>
      <c r="BOH57" s="148"/>
      <c r="BOI57" s="148"/>
      <c r="BOJ57" s="148"/>
      <c r="BOK57" s="148"/>
      <c r="BOL57" s="148"/>
      <c r="BOM57" s="148"/>
      <c r="BON57" s="148"/>
      <c r="BOO57" s="148"/>
      <c r="BOP57" s="148"/>
      <c r="BOQ57" s="148"/>
      <c r="BOR57" s="148"/>
      <c r="BOS57" s="148"/>
      <c r="BOT57" s="148"/>
      <c r="BOU57" s="148"/>
      <c r="BOV57" s="148"/>
      <c r="BOW57" s="148"/>
      <c r="BOX57" s="148"/>
      <c r="BOY57" s="148"/>
      <c r="BOZ57" s="148"/>
      <c r="BPA57" s="148"/>
      <c r="BPB57" s="148"/>
      <c r="BPC57" s="148"/>
      <c r="BPD57" s="148"/>
      <c r="BPE57" s="148"/>
      <c r="BPF57" s="148"/>
      <c r="BPG57" s="148"/>
      <c r="BPH57" s="148"/>
      <c r="BPI57" s="148"/>
      <c r="BPJ57" s="148"/>
      <c r="BPK57" s="148"/>
      <c r="BPL57" s="148"/>
      <c r="BPM57" s="148"/>
      <c r="BPN57" s="148"/>
      <c r="BPO57" s="148"/>
      <c r="BPP57" s="148"/>
      <c r="BPQ57" s="148"/>
      <c r="BPR57" s="148"/>
      <c r="BPS57" s="148"/>
      <c r="BPT57" s="148"/>
      <c r="BPU57" s="148"/>
      <c r="BPV57" s="148"/>
      <c r="BPW57" s="148"/>
      <c r="BPX57" s="148"/>
      <c r="BPY57" s="148"/>
      <c r="BPZ57" s="148"/>
      <c r="BQA57" s="148"/>
      <c r="BQB57" s="148"/>
      <c r="BQC57" s="148"/>
      <c r="BQD57" s="148"/>
      <c r="BQE57" s="148"/>
      <c r="BQF57" s="148"/>
      <c r="BQG57" s="148"/>
      <c r="BQH57" s="148"/>
      <c r="BQI57" s="148"/>
      <c r="BQJ57" s="148"/>
      <c r="BQK57" s="148"/>
      <c r="BQL57" s="148"/>
      <c r="BQM57" s="148"/>
      <c r="BQN57" s="148"/>
      <c r="BQO57" s="148"/>
      <c r="BQP57" s="148"/>
      <c r="BQQ57" s="148"/>
      <c r="BQR57" s="148"/>
      <c r="BQS57" s="148"/>
      <c r="BQT57" s="148"/>
      <c r="BQU57" s="148"/>
      <c r="BQV57" s="148"/>
      <c r="BQW57" s="148"/>
      <c r="BQX57" s="148"/>
      <c r="BQY57" s="148"/>
      <c r="BQZ57" s="148"/>
      <c r="BRA57" s="148"/>
      <c r="BRB57" s="148"/>
      <c r="BRC57" s="148"/>
      <c r="BRD57" s="148"/>
      <c r="BRE57" s="148"/>
      <c r="BRF57" s="148"/>
      <c r="BRG57" s="148"/>
      <c r="BRH57" s="148"/>
      <c r="BRI57" s="148"/>
      <c r="BRJ57" s="148"/>
      <c r="BRK57" s="148"/>
      <c r="BRL57" s="148"/>
      <c r="BRM57" s="148"/>
      <c r="BRN57" s="148"/>
      <c r="BRO57" s="148"/>
      <c r="BRP57" s="148"/>
      <c r="BRQ57" s="148"/>
      <c r="BRR57" s="148"/>
      <c r="BRS57" s="148"/>
      <c r="BRT57" s="148"/>
      <c r="BRU57" s="148"/>
      <c r="BRV57" s="148"/>
      <c r="BRW57" s="148"/>
      <c r="BRX57" s="148"/>
      <c r="BRY57" s="148"/>
      <c r="BRZ57" s="148"/>
      <c r="BSA57" s="148"/>
      <c r="BSB57" s="148"/>
      <c r="BSC57" s="148"/>
      <c r="BSD57" s="148"/>
      <c r="BSE57" s="148"/>
      <c r="BSF57" s="148"/>
      <c r="BSG57" s="148"/>
      <c r="BSH57" s="148"/>
      <c r="BSI57" s="148"/>
      <c r="BSJ57" s="148"/>
      <c r="BSK57" s="148"/>
      <c r="BSL57" s="148"/>
      <c r="BSM57" s="148"/>
      <c r="BSN57" s="148"/>
      <c r="BSO57" s="148"/>
      <c r="BSP57" s="148"/>
      <c r="BSQ57" s="148"/>
      <c r="BSR57" s="148"/>
      <c r="BSS57" s="148"/>
      <c r="BST57" s="148"/>
      <c r="BSU57" s="148"/>
      <c r="BSV57" s="148"/>
      <c r="BSW57" s="148"/>
      <c r="BSX57" s="148"/>
      <c r="BSY57" s="148"/>
      <c r="BSZ57" s="148"/>
      <c r="BTA57" s="148"/>
      <c r="BTB57" s="148"/>
      <c r="BTC57" s="148"/>
      <c r="BTD57" s="148"/>
      <c r="BTE57" s="148"/>
      <c r="BTF57" s="148"/>
      <c r="BTG57" s="148"/>
      <c r="BTH57" s="148"/>
      <c r="BTI57" s="148"/>
      <c r="BTJ57" s="148"/>
      <c r="BTK57" s="148"/>
      <c r="BTL57" s="148"/>
      <c r="BTM57" s="148"/>
      <c r="BTN57" s="148"/>
      <c r="BTO57" s="148"/>
      <c r="BTP57" s="148"/>
      <c r="BTQ57" s="148"/>
      <c r="BTR57" s="148"/>
      <c r="BTS57" s="148"/>
      <c r="BTT57" s="148"/>
      <c r="BTU57" s="148"/>
      <c r="BTV57" s="148"/>
      <c r="BTW57" s="148"/>
      <c r="BTX57" s="148"/>
      <c r="BTY57" s="148"/>
      <c r="BTZ57" s="148"/>
      <c r="BUA57" s="148"/>
      <c r="BUB57" s="148"/>
      <c r="BUC57" s="148"/>
      <c r="BUD57" s="148"/>
      <c r="BUE57" s="148"/>
      <c r="BUF57" s="148"/>
      <c r="BUG57" s="148"/>
      <c r="BUH57" s="148"/>
      <c r="BUI57" s="148"/>
      <c r="BUJ57" s="148"/>
      <c r="BUK57" s="148"/>
      <c r="BUL57" s="148"/>
      <c r="BUM57" s="148"/>
      <c r="BUN57" s="148"/>
      <c r="BUO57" s="148"/>
      <c r="BUP57" s="148"/>
      <c r="BUQ57" s="148"/>
      <c r="BUR57" s="148"/>
      <c r="BUS57" s="148"/>
      <c r="BUT57" s="148"/>
      <c r="BUU57" s="148"/>
      <c r="BUV57" s="148"/>
      <c r="BUW57" s="148"/>
      <c r="BUX57" s="148"/>
      <c r="BUY57" s="148"/>
      <c r="BUZ57" s="148"/>
      <c r="BVA57" s="148"/>
      <c r="BVB57" s="148"/>
      <c r="BVC57" s="148"/>
      <c r="BVD57" s="148"/>
      <c r="BVE57" s="148"/>
      <c r="BVF57" s="148"/>
      <c r="BVG57" s="148"/>
      <c r="BVH57" s="148"/>
      <c r="BVI57" s="148"/>
      <c r="BVJ57" s="148"/>
      <c r="BVK57" s="148"/>
      <c r="BVL57" s="148"/>
      <c r="BVM57" s="148"/>
      <c r="BVN57" s="148"/>
      <c r="BVO57" s="148"/>
      <c r="BVP57" s="148"/>
      <c r="BVQ57" s="148"/>
      <c r="BVR57" s="148"/>
      <c r="BVS57" s="148"/>
      <c r="BVT57" s="148"/>
      <c r="BVU57" s="148"/>
      <c r="BVV57" s="148"/>
      <c r="BVW57" s="148"/>
      <c r="BVX57" s="148"/>
      <c r="BVY57" s="148"/>
      <c r="BVZ57" s="148"/>
      <c r="BWA57" s="148"/>
      <c r="BWB57" s="148"/>
      <c r="BWC57" s="148"/>
      <c r="BWD57" s="148"/>
      <c r="BWE57" s="148"/>
      <c r="BWF57" s="148"/>
      <c r="BWG57" s="148"/>
      <c r="BWH57" s="148"/>
      <c r="BWI57" s="148"/>
      <c r="BWJ57" s="148"/>
      <c r="BWK57" s="148"/>
      <c r="BWL57" s="148"/>
      <c r="BWM57" s="148"/>
      <c r="BWN57" s="148"/>
      <c r="BWO57" s="148"/>
      <c r="BWP57" s="148"/>
      <c r="BWQ57" s="148"/>
      <c r="BWR57" s="148"/>
      <c r="BWS57" s="148"/>
      <c r="BWT57" s="148"/>
      <c r="BWU57" s="148"/>
      <c r="BWV57" s="148"/>
      <c r="BWW57" s="148"/>
      <c r="BWX57" s="148"/>
      <c r="BWY57" s="148"/>
      <c r="BWZ57" s="148"/>
      <c r="BXA57" s="148"/>
      <c r="BXB57" s="148"/>
      <c r="BXC57" s="148"/>
      <c r="BXD57" s="148"/>
      <c r="BXE57" s="148"/>
      <c r="BXF57" s="148"/>
      <c r="BXG57" s="148"/>
      <c r="BXH57" s="148"/>
      <c r="BXI57" s="148"/>
      <c r="BXJ57" s="148"/>
      <c r="BXK57" s="148"/>
      <c r="BXL57" s="148"/>
      <c r="BXM57" s="148"/>
      <c r="BXN57" s="148"/>
      <c r="BXO57" s="148"/>
      <c r="BXP57" s="148"/>
      <c r="BXQ57" s="148"/>
      <c r="BXR57" s="148"/>
      <c r="BXS57" s="148"/>
      <c r="BXT57" s="148"/>
      <c r="BXU57" s="148"/>
      <c r="BXV57" s="148"/>
      <c r="BXW57" s="148"/>
      <c r="BXX57" s="148"/>
      <c r="BXY57" s="148"/>
      <c r="BXZ57" s="148"/>
      <c r="BYA57" s="148"/>
      <c r="BYB57" s="148"/>
      <c r="BYC57" s="148"/>
      <c r="BYD57" s="148"/>
      <c r="BYE57" s="148"/>
      <c r="BYF57" s="148"/>
      <c r="BYG57" s="148"/>
      <c r="BYH57" s="148"/>
      <c r="BYI57" s="148"/>
      <c r="BYJ57" s="148"/>
      <c r="BYK57" s="148"/>
      <c r="BYL57" s="148"/>
      <c r="BYM57" s="148"/>
      <c r="BYN57" s="148"/>
      <c r="BYO57" s="148"/>
      <c r="BYP57" s="148"/>
      <c r="BYQ57" s="148"/>
      <c r="BYR57" s="148"/>
      <c r="BYS57" s="148"/>
      <c r="BYT57" s="148"/>
      <c r="BYU57" s="148"/>
      <c r="BYV57" s="148"/>
      <c r="BYW57" s="148"/>
      <c r="BYX57" s="148"/>
      <c r="BYY57" s="148"/>
      <c r="BYZ57" s="148"/>
      <c r="BZA57" s="148"/>
      <c r="BZB57" s="148"/>
      <c r="BZC57" s="148"/>
      <c r="BZD57" s="148"/>
      <c r="BZE57" s="148"/>
      <c r="BZF57" s="148"/>
      <c r="BZG57" s="148"/>
      <c r="BZH57" s="148"/>
      <c r="BZI57" s="148"/>
      <c r="BZJ57" s="148"/>
      <c r="BZK57" s="148"/>
      <c r="BZL57" s="148"/>
      <c r="BZM57" s="148"/>
      <c r="BZN57" s="148"/>
      <c r="BZO57" s="148"/>
      <c r="BZP57" s="148"/>
      <c r="BZQ57" s="148"/>
      <c r="BZR57" s="148"/>
      <c r="BZS57" s="148"/>
      <c r="BZT57" s="148"/>
      <c r="BZU57" s="148"/>
      <c r="BZV57" s="148"/>
      <c r="BZW57" s="148"/>
      <c r="BZX57" s="148"/>
      <c r="BZY57" s="148"/>
      <c r="BZZ57" s="148"/>
      <c r="CAA57" s="148"/>
      <c r="CAB57" s="148"/>
      <c r="CAC57" s="148"/>
      <c r="CAD57" s="148"/>
      <c r="CAE57" s="148"/>
      <c r="CAF57" s="148"/>
      <c r="CAG57" s="148"/>
      <c r="CAH57" s="148"/>
      <c r="CAI57" s="148"/>
      <c r="CAJ57" s="148"/>
      <c r="CAK57" s="148"/>
      <c r="CAL57" s="148"/>
      <c r="CAM57" s="148"/>
      <c r="CAN57" s="148"/>
      <c r="CAO57" s="148"/>
      <c r="CAP57" s="148"/>
      <c r="CAQ57" s="148"/>
      <c r="CAR57" s="148"/>
      <c r="CAS57" s="148"/>
      <c r="CAT57" s="148"/>
      <c r="CAU57" s="148"/>
      <c r="CAV57" s="148"/>
      <c r="CAW57" s="148"/>
      <c r="CAX57" s="148"/>
      <c r="CAY57" s="148"/>
      <c r="CAZ57" s="148"/>
      <c r="CBA57" s="148"/>
      <c r="CBB57" s="148"/>
      <c r="CBC57" s="148"/>
      <c r="CBD57" s="148"/>
      <c r="CBE57" s="148"/>
      <c r="CBF57" s="148"/>
      <c r="CBG57" s="148"/>
      <c r="CBH57" s="148"/>
      <c r="CBI57" s="148"/>
      <c r="CBJ57" s="148"/>
      <c r="CBK57" s="148"/>
      <c r="CBL57" s="148"/>
      <c r="CBM57" s="148"/>
      <c r="CBN57" s="148"/>
      <c r="CBO57" s="148"/>
      <c r="CBP57" s="148"/>
      <c r="CBQ57" s="148"/>
      <c r="CBR57" s="148"/>
      <c r="CBS57" s="148"/>
      <c r="CBT57" s="148"/>
      <c r="CBU57" s="148"/>
      <c r="CBV57" s="148"/>
      <c r="CBW57" s="148"/>
      <c r="CBX57" s="148"/>
      <c r="CBY57" s="148"/>
      <c r="CBZ57" s="148"/>
      <c r="CCA57" s="148"/>
      <c r="CCB57" s="148"/>
      <c r="CCC57" s="148"/>
      <c r="CCD57" s="148"/>
      <c r="CCE57" s="148"/>
      <c r="CCF57" s="148"/>
      <c r="CCG57" s="148"/>
      <c r="CCH57" s="148"/>
      <c r="CCI57" s="148"/>
      <c r="CCJ57" s="148"/>
      <c r="CCK57" s="148"/>
      <c r="CCL57" s="148"/>
      <c r="CCM57" s="148"/>
      <c r="CCN57" s="148"/>
      <c r="CCO57" s="148"/>
      <c r="CCP57" s="148"/>
      <c r="CCQ57" s="148"/>
      <c r="CCR57" s="148"/>
      <c r="CCS57" s="148"/>
      <c r="CCT57" s="148"/>
      <c r="CCU57" s="148"/>
      <c r="CCV57" s="148"/>
      <c r="CCW57" s="148"/>
      <c r="CCX57" s="148"/>
      <c r="CCY57" s="148"/>
      <c r="CCZ57" s="148"/>
      <c r="CDA57" s="148"/>
      <c r="CDB57" s="148"/>
      <c r="CDC57" s="148"/>
      <c r="CDD57" s="148"/>
      <c r="CDE57" s="148"/>
      <c r="CDF57" s="148"/>
      <c r="CDG57" s="148"/>
      <c r="CDH57" s="148"/>
      <c r="CDI57" s="148"/>
      <c r="CDJ57" s="148"/>
      <c r="CDK57" s="148"/>
      <c r="CDL57" s="148"/>
      <c r="CDM57" s="148"/>
      <c r="CDN57" s="148"/>
      <c r="CDO57" s="148"/>
      <c r="CDP57" s="148"/>
      <c r="CDQ57" s="148"/>
      <c r="CDR57" s="148"/>
      <c r="CDS57" s="148"/>
      <c r="CDT57" s="148"/>
      <c r="CDU57" s="148"/>
      <c r="CDV57" s="148"/>
      <c r="CDW57" s="148"/>
      <c r="CDX57" s="148"/>
      <c r="CDY57" s="148"/>
      <c r="CDZ57" s="148"/>
      <c r="CEA57" s="148"/>
      <c r="CEB57" s="148"/>
      <c r="CEC57" s="148"/>
      <c r="CED57" s="148"/>
      <c r="CEE57" s="148"/>
      <c r="CEF57" s="148"/>
      <c r="CEG57" s="148"/>
      <c r="CEH57" s="148"/>
      <c r="CEI57" s="148"/>
      <c r="CEJ57" s="148"/>
      <c r="CEK57" s="148"/>
      <c r="CEL57" s="148"/>
      <c r="CEM57" s="148"/>
      <c r="CEN57" s="148"/>
      <c r="CEO57" s="148"/>
      <c r="CEP57" s="148"/>
      <c r="CEQ57" s="148"/>
      <c r="CER57" s="148"/>
      <c r="CES57" s="148"/>
      <c r="CET57" s="148"/>
      <c r="CEU57" s="148"/>
      <c r="CEV57" s="148"/>
      <c r="CEW57" s="148"/>
      <c r="CEX57" s="148"/>
      <c r="CEY57" s="148"/>
      <c r="CEZ57" s="148"/>
      <c r="CFA57" s="148"/>
      <c r="CFB57" s="148"/>
      <c r="CFC57" s="148"/>
      <c r="CFD57" s="148"/>
      <c r="CFE57" s="148"/>
      <c r="CFF57" s="148"/>
      <c r="CFG57" s="148"/>
      <c r="CFH57" s="148"/>
      <c r="CFI57" s="148"/>
      <c r="CFJ57" s="148"/>
      <c r="CFK57" s="148"/>
      <c r="CFL57" s="148"/>
      <c r="CFM57" s="148"/>
      <c r="CFN57" s="148"/>
      <c r="CFO57" s="148"/>
      <c r="CFP57" s="148"/>
      <c r="CFQ57" s="148"/>
      <c r="CFR57" s="148"/>
      <c r="CFS57" s="148"/>
      <c r="CFT57" s="148"/>
      <c r="CFU57" s="148"/>
      <c r="CFV57" s="148"/>
      <c r="CFW57" s="148"/>
      <c r="CFX57" s="148"/>
      <c r="CFY57" s="148"/>
      <c r="CFZ57" s="148"/>
      <c r="CGA57" s="148"/>
      <c r="CGB57" s="148"/>
      <c r="CGC57" s="148"/>
      <c r="CGD57" s="148"/>
      <c r="CGE57" s="148"/>
      <c r="CGF57" s="148"/>
      <c r="CGG57" s="148"/>
      <c r="CGH57" s="148"/>
      <c r="CGI57" s="148"/>
      <c r="CGJ57" s="148"/>
      <c r="CGK57" s="148"/>
      <c r="CGL57" s="148"/>
      <c r="CGM57" s="148"/>
      <c r="CGN57" s="148"/>
      <c r="CGO57" s="148"/>
      <c r="CGP57" s="148"/>
      <c r="CGQ57" s="148"/>
      <c r="CGR57" s="148"/>
      <c r="CGS57" s="148"/>
      <c r="CGT57" s="148"/>
      <c r="CGU57" s="148"/>
      <c r="CGV57" s="148"/>
      <c r="CGW57" s="148"/>
      <c r="CGX57" s="148"/>
      <c r="CGY57" s="148"/>
      <c r="CGZ57" s="148"/>
      <c r="CHA57" s="148"/>
      <c r="CHB57" s="148"/>
      <c r="CHC57" s="148"/>
      <c r="CHD57" s="148"/>
      <c r="CHE57" s="148"/>
      <c r="CHF57" s="148"/>
      <c r="CHG57" s="148"/>
      <c r="CHH57" s="148"/>
      <c r="CHI57" s="148"/>
      <c r="CHJ57" s="148"/>
      <c r="CHK57" s="148"/>
      <c r="CHL57" s="148"/>
      <c r="CHM57" s="148"/>
      <c r="CHN57" s="148"/>
      <c r="CHO57" s="148"/>
      <c r="CHP57" s="148"/>
      <c r="CHQ57" s="148"/>
      <c r="CHR57" s="148"/>
      <c r="CHS57" s="148"/>
      <c r="CHT57" s="148"/>
      <c r="CHU57" s="148"/>
      <c r="CHV57" s="148"/>
      <c r="CHW57" s="148"/>
      <c r="CHX57" s="148"/>
      <c r="CHY57" s="148"/>
      <c r="CHZ57" s="148"/>
      <c r="CIA57" s="148"/>
      <c r="CIB57" s="148"/>
      <c r="CIC57" s="148"/>
      <c r="CID57" s="148"/>
      <c r="CIE57" s="148"/>
      <c r="CIF57" s="148"/>
      <c r="CIG57" s="148"/>
      <c r="CIH57" s="148"/>
      <c r="CII57" s="148"/>
      <c r="CIJ57" s="148"/>
      <c r="CIK57" s="148"/>
      <c r="CIL57" s="148"/>
      <c r="CIM57" s="148"/>
      <c r="CIN57" s="148"/>
      <c r="CIO57" s="148"/>
      <c r="CIP57" s="148"/>
      <c r="CIQ57" s="148"/>
      <c r="CIR57" s="148"/>
      <c r="CIS57" s="148"/>
      <c r="CIT57" s="148"/>
      <c r="CIU57" s="148"/>
      <c r="CIV57" s="148"/>
      <c r="CIW57" s="148"/>
      <c r="CIX57" s="148"/>
      <c r="CIY57" s="148"/>
      <c r="CIZ57" s="148"/>
      <c r="CJA57" s="148"/>
      <c r="CJB57" s="148"/>
      <c r="CJC57" s="148"/>
      <c r="CJD57" s="148"/>
      <c r="CJE57" s="148"/>
      <c r="CJF57" s="148"/>
      <c r="CJG57" s="148"/>
      <c r="CJH57" s="148"/>
      <c r="CJI57" s="148"/>
      <c r="CJJ57" s="148"/>
      <c r="CJK57" s="148"/>
      <c r="CJL57" s="148"/>
      <c r="CJM57" s="148"/>
      <c r="CJN57" s="148"/>
      <c r="CJO57" s="148"/>
      <c r="CJP57" s="148"/>
      <c r="CJQ57" s="148"/>
      <c r="CJR57" s="148"/>
      <c r="CJS57" s="148"/>
      <c r="CJT57" s="148"/>
      <c r="CJU57" s="148"/>
      <c r="CJV57" s="148"/>
      <c r="CJW57" s="148"/>
      <c r="CJX57" s="148"/>
      <c r="CJY57" s="148"/>
      <c r="CJZ57" s="148"/>
      <c r="CKA57" s="148"/>
      <c r="CKB57" s="148"/>
      <c r="CKC57" s="148"/>
      <c r="CKD57" s="148"/>
      <c r="CKE57" s="148"/>
      <c r="CKF57" s="148"/>
      <c r="CKG57" s="148"/>
      <c r="CKH57" s="148"/>
      <c r="CKI57" s="148"/>
      <c r="CKJ57" s="148"/>
      <c r="CKK57" s="148"/>
      <c r="CKL57" s="148"/>
      <c r="CKM57" s="148"/>
      <c r="CKN57" s="148"/>
      <c r="CKO57" s="148"/>
      <c r="CKP57" s="148"/>
      <c r="CKQ57" s="148"/>
      <c r="CKR57" s="148"/>
      <c r="CKS57" s="148"/>
      <c r="CKT57" s="148"/>
      <c r="CKU57" s="148"/>
      <c r="CKV57" s="148"/>
      <c r="CKW57" s="148"/>
      <c r="CKX57" s="148"/>
      <c r="CKY57" s="148"/>
      <c r="CKZ57" s="148"/>
      <c r="CLA57" s="148"/>
      <c r="CLB57" s="148"/>
      <c r="CLC57" s="148"/>
      <c r="CLD57" s="148"/>
      <c r="CLE57" s="148"/>
      <c r="CLF57" s="148"/>
      <c r="CLG57" s="148"/>
      <c r="CLH57" s="148"/>
      <c r="CLI57" s="148"/>
      <c r="CLJ57" s="148"/>
      <c r="CLK57" s="148"/>
      <c r="CLL57" s="148"/>
      <c r="CLM57" s="148"/>
      <c r="CLN57" s="148"/>
      <c r="CLO57" s="148"/>
      <c r="CLP57" s="148"/>
      <c r="CLQ57" s="148"/>
      <c r="CLR57" s="148"/>
      <c r="CLS57" s="148"/>
      <c r="CLT57" s="148"/>
      <c r="CLU57" s="148"/>
      <c r="CLV57" s="148"/>
      <c r="CLW57" s="148"/>
      <c r="CLX57" s="148"/>
      <c r="CLY57" s="148"/>
      <c r="CLZ57" s="148"/>
      <c r="CMA57" s="148"/>
      <c r="CMB57" s="148"/>
      <c r="CMC57" s="148"/>
      <c r="CMD57" s="148"/>
      <c r="CME57" s="148"/>
      <c r="CMF57" s="148"/>
      <c r="CMG57" s="148"/>
      <c r="CMH57" s="148"/>
      <c r="CMI57" s="148"/>
      <c r="CMJ57" s="148"/>
      <c r="CMK57" s="148"/>
      <c r="CML57" s="148"/>
      <c r="CMM57" s="148"/>
      <c r="CMN57" s="148"/>
      <c r="CMO57" s="148"/>
      <c r="CMP57" s="148"/>
      <c r="CMQ57" s="148"/>
      <c r="CMR57" s="148"/>
      <c r="CMS57" s="148"/>
      <c r="CMT57" s="148"/>
      <c r="CMU57" s="148"/>
      <c r="CMV57" s="148"/>
      <c r="CMW57" s="148"/>
      <c r="CMX57" s="148"/>
      <c r="CMY57" s="148"/>
      <c r="CMZ57" s="148"/>
      <c r="CNA57" s="148"/>
      <c r="CNB57" s="148"/>
      <c r="CNC57" s="148"/>
      <c r="CND57" s="148"/>
      <c r="CNE57" s="148"/>
      <c r="CNF57" s="148"/>
      <c r="CNG57" s="148"/>
      <c r="CNH57" s="148"/>
      <c r="CNI57" s="148"/>
      <c r="CNJ57" s="148"/>
      <c r="CNK57" s="148"/>
      <c r="CNL57" s="148"/>
      <c r="CNM57" s="148"/>
      <c r="CNN57" s="148"/>
      <c r="CNO57" s="148"/>
      <c r="CNP57" s="148"/>
      <c r="CNQ57" s="148"/>
      <c r="CNR57" s="148"/>
      <c r="CNS57" s="148"/>
      <c r="CNT57" s="148"/>
      <c r="CNU57" s="148"/>
      <c r="CNV57" s="148"/>
      <c r="CNW57" s="148"/>
      <c r="CNX57" s="148"/>
      <c r="CNY57" s="148"/>
      <c r="CNZ57" s="148"/>
      <c r="COA57" s="148"/>
      <c r="COB57" s="148"/>
      <c r="COC57" s="148"/>
      <c r="COD57" s="148"/>
      <c r="COE57" s="148"/>
      <c r="COF57" s="148"/>
      <c r="COG57" s="148"/>
      <c r="COH57" s="148"/>
      <c r="COI57" s="148"/>
      <c r="COJ57" s="148"/>
      <c r="COK57" s="148"/>
      <c r="COL57" s="148"/>
      <c r="COM57" s="148"/>
      <c r="CON57" s="148"/>
      <c r="COO57" s="148"/>
      <c r="COP57" s="148"/>
      <c r="COQ57" s="148"/>
      <c r="COR57" s="148"/>
      <c r="COS57" s="148"/>
      <c r="COT57" s="148"/>
      <c r="COU57" s="148"/>
      <c r="COV57" s="148"/>
      <c r="COW57" s="148"/>
      <c r="COX57" s="148"/>
      <c r="COY57" s="148"/>
      <c r="COZ57" s="148"/>
      <c r="CPA57" s="148"/>
      <c r="CPB57" s="148"/>
      <c r="CPC57" s="148"/>
      <c r="CPD57" s="148"/>
      <c r="CPE57" s="148"/>
      <c r="CPF57" s="148"/>
      <c r="CPG57" s="148"/>
      <c r="CPH57" s="148"/>
      <c r="CPI57" s="148"/>
      <c r="CPJ57" s="148"/>
      <c r="CPK57" s="148"/>
      <c r="CPL57" s="148"/>
      <c r="CPM57" s="148"/>
      <c r="CPN57" s="148"/>
      <c r="CPO57" s="148"/>
      <c r="CPP57" s="148"/>
      <c r="CPQ57" s="148"/>
      <c r="CPR57" s="148"/>
      <c r="CPS57" s="148"/>
      <c r="CPT57" s="148"/>
      <c r="CPU57" s="148"/>
      <c r="CPV57" s="148"/>
      <c r="CPW57" s="148"/>
      <c r="CPX57" s="148"/>
      <c r="CPY57" s="148"/>
      <c r="CPZ57" s="148"/>
      <c r="CQA57" s="148"/>
      <c r="CQB57" s="148"/>
      <c r="CQC57" s="148"/>
      <c r="CQD57" s="148"/>
      <c r="CQE57" s="148"/>
      <c r="CQF57" s="148"/>
      <c r="CQG57" s="148"/>
      <c r="CQH57" s="148"/>
      <c r="CQI57" s="148"/>
      <c r="CQJ57" s="148"/>
      <c r="CQK57" s="148"/>
      <c r="CQL57" s="148"/>
      <c r="CQM57" s="148"/>
      <c r="CQN57" s="148"/>
      <c r="CQO57" s="148"/>
      <c r="CQP57" s="148"/>
      <c r="CQQ57" s="148"/>
      <c r="CQR57" s="148"/>
      <c r="CQS57" s="148"/>
      <c r="CQT57" s="148"/>
      <c r="CQU57" s="148"/>
      <c r="CQV57" s="148"/>
      <c r="CQW57" s="148"/>
      <c r="CQX57" s="148"/>
      <c r="CQY57" s="148"/>
      <c r="CQZ57" s="148"/>
      <c r="CRA57" s="148"/>
      <c r="CRB57" s="148"/>
      <c r="CRC57" s="148"/>
      <c r="CRD57" s="148"/>
      <c r="CRE57" s="148"/>
      <c r="CRF57" s="148"/>
      <c r="CRG57" s="148"/>
      <c r="CRH57" s="148"/>
      <c r="CRI57" s="148"/>
      <c r="CRJ57" s="148"/>
      <c r="CRK57" s="148"/>
      <c r="CRL57" s="148"/>
      <c r="CRM57" s="148"/>
      <c r="CRN57" s="148"/>
      <c r="CRO57" s="148"/>
      <c r="CRP57" s="148"/>
      <c r="CRQ57" s="148"/>
      <c r="CRR57" s="148"/>
      <c r="CRS57" s="148"/>
      <c r="CRT57" s="148"/>
      <c r="CRU57" s="148"/>
      <c r="CRV57" s="148"/>
      <c r="CRW57" s="148"/>
      <c r="CRX57" s="148"/>
      <c r="CRY57" s="148"/>
      <c r="CRZ57" s="148"/>
      <c r="CSA57" s="148"/>
      <c r="CSB57" s="148"/>
      <c r="CSC57" s="148"/>
      <c r="CSD57" s="148"/>
      <c r="CSE57" s="148"/>
      <c r="CSF57" s="148"/>
      <c r="CSG57" s="148"/>
      <c r="CSH57" s="148"/>
      <c r="CSI57" s="148"/>
      <c r="CSJ57" s="148"/>
      <c r="CSK57" s="148"/>
      <c r="CSL57" s="148"/>
      <c r="CSM57" s="148"/>
      <c r="CSN57" s="148"/>
      <c r="CSO57" s="148"/>
      <c r="CSP57" s="148"/>
      <c r="CSQ57" s="148"/>
      <c r="CSR57" s="148"/>
      <c r="CSS57" s="148"/>
      <c r="CST57" s="148"/>
      <c r="CSU57" s="148"/>
      <c r="CSV57" s="148"/>
      <c r="CSW57" s="148"/>
      <c r="CSX57" s="148"/>
      <c r="CSY57" s="148"/>
      <c r="CSZ57" s="148"/>
      <c r="CTA57" s="148"/>
      <c r="CTB57" s="148"/>
      <c r="CTC57" s="148"/>
      <c r="CTD57" s="148"/>
      <c r="CTE57" s="148"/>
      <c r="CTF57" s="148"/>
      <c r="CTG57" s="148"/>
      <c r="CTH57" s="148"/>
      <c r="CTI57" s="148"/>
      <c r="CTJ57" s="148"/>
      <c r="CTK57" s="148"/>
      <c r="CTL57" s="148"/>
      <c r="CTM57" s="148"/>
      <c r="CTN57" s="148"/>
      <c r="CTO57" s="148"/>
      <c r="CTP57" s="148"/>
      <c r="CTQ57" s="148"/>
      <c r="CTR57" s="148"/>
      <c r="CTS57" s="148"/>
      <c r="CTT57" s="148"/>
      <c r="CTU57" s="148"/>
      <c r="CTV57" s="148"/>
      <c r="CTW57" s="148"/>
      <c r="CTX57" s="148"/>
      <c r="CTY57" s="148"/>
      <c r="CTZ57" s="148"/>
      <c r="CUA57" s="148"/>
      <c r="CUB57" s="148"/>
      <c r="CUC57" s="148"/>
      <c r="CUD57" s="148"/>
      <c r="CUE57" s="148"/>
      <c r="CUF57" s="148"/>
      <c r="CUG57" s="148"/>
      <c r="CUH57" s="148"/>
      <c r="CUI57" s="148"/>
      <c r="CUJ57" s="148"/>
      <c r="CUK57" s="148"/>
      <c r="CUL57" s="148"/>
      <c r="CUM57" s="148"/>
      <c r="CUN57" s="148"/>
      <c r="CUO57" s="148"/>
      <c r="CUP57" s="148"/>
      <c r="CUQ57" s="148"/>
      <c r="CUR57" s="148"/>
      <c r="CUS57" s="148"/>
      <c r="CUT57" s="148"/>
      <c r="CUU57" s="148"/>
      <c r="CUV57" s="148"/>
      <c r="CUW57" s="148"/>
      <c r="CUX57" s="148"/>
      <c r="CUY57" s="148"/>
      <c r="CUZ57" s="148"/>
      <c r="CVA57" s="148"/>
      <c r="CVB57" s="148"/>
      <c r="CVC57" s="148"/>
      <c r="CVD57" s="148"/>
      <c r="CVE57" s="148"/>
      <c r="CVF57" s="148"/>
      <c r="CVG57" s="148"/>
      <c r="CVH57" s="148"/>
      <c r="CVI57" s="148"/>
      <c r="CVJ57" s="148"/>
      <c r="CVK57" s="148"/>
      <c r="CVL57" s="148"/>
      <c r="CVM57" s="148"/>
      <c r="CVN57" s="148"/>
      <c r="CVO57" s="148"/>
      <c r="CVP57" s="148"/>
      <c r="CVQ57" s="148"/>
      <c r="CVR57" s="148"/>
      <c r="CVS57" s="148"/>
      <c r="CVT57" s="148"/>
      <c r="CVU57" s="148"/>
      <c r="CVV57" s="148"/>
      <c r="CVW57" s="148"/>
      <c r="CVX57" s="148"/>
      <c r="CVY57" s="148"/>
      <c r="CVZ57" s="148"/>
      <c r="CWA57" s="148"/>
      <c r="CWB57" s="148"/>
      <c r="CWC57" s="148"/>
      <c r="CWD57" s="148"/>
      <c r="CWE57" s="148"/>
      <c r="CWF57" s="148"/>
      <c r="CWG57" s="148"/>
      <c r="CWH57" s="148"/>
      <c r="CWI57" s="148"/>
      <c r="CWJ57" s="148"/>
      <c r="CWK57" s="148"/>
      <c r="CWL57" s="148"/>
      <c r="CWM57" s="148"/>
      <c r="CWN57" s="148"/>
      <c r="CWO57" s="148"/>
      <c r="CWP57" s="148"/>
      <c r="CWQ57" s="148"/>
      <c r="CWR57" s="148"/>
      <c r="CWS57" s="148"/>
      <c r="CWT57" s="148"/>
      <c r="CWU57" s="148"/>
      <c r="CWV57" s="148"/>
      <c r="CWW57" s="148"/>
      <c r="CWX57" s="148"/>
      <c r="CWY57" s="148"/>
      <c r="CWZ57" s="148"/>
      <c r="CXA57" s="148"/>
      <c r="CXB57" s="148"/>
      <c r="CXC57" s="148"/>
      <c r="CXD57" s="148"/>
      <c r="CXE57" s="148"/>
      <c r="CXF57" s="148"/>
      <c r="CXG57" s="148"/>
      <c r="CXH57" s="148"/>
      <c r="CXI57" s="148"/>
      <c r="CXJ57" s="148"/>
      <c r="CXK57" s="148"/>
      <c r="CXL57" s="148"/>
      <c r="CXM57" s="148"/>
      <c r="CXN57" s="148"/>
      <c r="CXO57" s="148"/>
      <c r="CXP57" s="148"/>
      <c r="CXQ57" s="148"/>
      <c r="CXR57" s="148"/>
      <c r="CXS57" s="148"/>
      <c r="CXT57" s="148"/>
      <c r="CXU57" s="148"/>
      <c r="CXV57" s="148"/>
      <c r="CXW57" s="148"/>
      <c r="CXX57" s="148"/>
      <c r="CXY57" s="148"/>
      <c r="CXZ57" s="148"/>
      <c r="CYA57" s="148"/>
      <c r="CYB57" s="148"/>
      <c r="CYC57" s="148"/>
      <c r="CYD57" s="148"/>
      <c r="CYE57" s="148"/>
      <c r="CYF57" s="148"/>
      <c r="CYG57" s="148"/>
      <c r="CYH57" s="148"/>
      <c r="CYI57" s="148"/>
      <c r="CYJ57" s="148"/>
      <c r="CYK57" s="148"/>
      <c r="CYL57" s="148"/>
      <c r="CYM57" s="148"/>
      <c r="CYN57" s="148"/>
      <c r="CYO57" s="148"/>
      <c r="CYP57" s="148"/>
      <c r="CYQ57" s="148"/>
      <c r="CYR57" s="148"/>
      <c r="CYS57" s="148"/>
      <c r="CYT57" s="148"/>
      <c r="CYU57" s="148"/>
      <c r="CYV57" s="148"/>
      <c r="CYW57" s="148"/>
      <c r="CYX57" s="148"/>
      <c r="CYY57" s="148"/>
      <c r="CYZ57" s="148"/>
      <c r="CZA57" s="148"/>
      <c r="CZB57" s="148"/>
      <c r="CZC57" s="148"/>
      <c r="CZD57" s="148"/>
      <c r="CZE57" s="148"/>
      <c r="CZF57" s="148"/>
      <c r="CZG57" s="148"/>
      <c r="CZH57" s="148"/>
      <c r="CZI57" s="148"/>
      <c r="CZJ57" s="148"/>
      <c r="CZK57" s="148"/>
      <c r="CZL57" s="148"/>
      <c r="CZM57" s="148"/>
      <c r="CZN57" s="148"/>
      <c r="CZO57" s="148"/>
      <c r="CZP57" s="148"/>
      <c r="CZQ57" s="148"/>
      <c r="CZR57" s="148"/>
      <c r="CZS57" s="148"/>
      <c r="CZT57" s="148"/>
      <c r="CZU57" s="148"/>
      <c r="CZV57" s="148"/>
      <c r="CZW57" s="148"/>
      <c r="CZX57" s="148"/>
      <c r="CZY57" s="148"/>
      <c r="CZZ57" s="148"/>
      <c r="DAA57" s="148"/>
      <c r="DAB57" s="148"/>
      <c r="DAC57" s="148"/>
      <c r="DAD57" s="148"/>
      <c r="DAE57" s="148"/>
      <c r="DAF57" s="148"/>
      <c r="DAG57" s="148"/>
      <c r="DAH57" s="148"/>
      <c r="DAI57" s="148"/>
      <c r="DAJ57" s="148"/>
      <c r="DAK57" s="148"/>
      <c r="DAL57" s="148"/>
      <c r="DAM57" s="148"/>
      <c r="DAN57" s="148"/>
      <c r="DAO57" s="148"/>
      <c r="DAP57" s="148"/>
      <c r="DAQ57" s="148"/>
      <c r="DAR57" s="148"/>
      <c r="DAS57" s="148"/>
      <c r="DAT57" s="148"/>
      <c r="DAU57" s="148"/>
      <c r="DAV57" s="148"/>
      <c r="DAW57" s="148"/>
      <c r="DAX57" s="148"/>
      <c r="DAY57" s="148"/>
      <c r="DAZ57" s="148"/>
      <c r="DBA57" s="148"/>
      <c r="DBB57" s="148"/>
      <c r="DBC57" s="148"/>
      <c r="DBD57" s="148"/>
      <c r="DBE57" s="148"/>
      <c r="DBF57" s="148"/>
      <c r="DBG57" s="148"/>
      <c r="DBH57" s="148"/>
      <c r="DBI57" s="148"/>
      <c r="DBJ57" s="148"/>
      <c r="DBK57" s="148"/>
      <c r="DBL57" s="148"/>
      <c r="DBM57" s="148"/>
      <c r="DBN57" s="148"/>
      <c r="DBO57" s="148"/>
      <c r="DBP57" s="148"/>
      <c r="DBQ57" s="148"/>
      <c r="DBR57" s="148"/>
      <c r="DBS57" s="148"/>
      <c r="DBT57" s="148"/>
      <c r="DBU57" s="148"/>
      <c r="DBV57" s="148"/>
      <c r="DBW57" s="148"/>
      <c r="DBX57" s="148"/>
      <c r="DBY57" s="148"/>
      <c r="DBZ57" s="148"/>
      <c r="DCA57" s="148"/>
      <c r="DCB57" s="148"/>
      <c r="DCC57" s="148"/>
      <c r="DCD57" s="148"/>
      <c r="DCE57" s="148"/>
      <c r="DCF57" s="148"/>
      <c r="DCG57" s="148"/>
      <c r="DCH57" s="148"/>
      <c r="DCI57" s="148"/>
      <c r="DCJ57" s="148"/>
      <c r="DCK57" s="148"/>
      <c r="DCL57" s="148"/>
      <c r="DCM57" s="148"/>
      <c r="DCN57" s="148"/>
      <c r="DCO57" s="148"/>
      <c r="DCP57" s="148"/>
      <c r="DCQ57" s="148"/>
      <c r="DCR57" s="148"/>
      <c r="DCS57" s="148"/>
      <c r="DCT57" s="148"/>
      <c r="DCU57" s="148"/>
      <c r="DCV57" s="148"/>
      <c r="DCW57" s="148"/>
      <c r="DCX57" s="148"/>
      <c r="DCY57" s="148"/>
      <c r="DCZ57" s="148"/>
      <c r="DDA57" s="148"/>
      <c r="DDB57" s="148"/>
      <c r="DDC57" s="148"/>
      <c r="DDD57" s="148"/>
      <c r="DDE57" s="148"/>
      <c r="DDF57" s="148"/>
      <c r="DDG57" s="148"/>
      <c r="DDH57" s="148"/>
      <c r="DDI57" s="148"/>
      <c r="DDJ57" s="148"/>
      <c r="DDK57" s="148"/>
      <c r="DDL57" s="148"/>
      <c r="DDM57" s="148"/>
      <c r="DDN57" s="148"/>
      <c r="DDO57" s="148"/>
      <c r="DDP57" s="148"/>
      <c r="DDQ57" s="148"/>
      <c r="DDR57" s="148"/>
      <c r="DDS57" s="148"/>
      <c r="DDT57" s="148"/>
      <c r="DDU57" s="148"/>
      <c r="DDV57" s="148"/>
      <c r="DDW57" s="148"/>
      <c r="DDX57" s="148"/>
      <c r="DDY57" s="148"/>
      <c r="DDZ57" s="148"/>
      <c r="DEA57" s="148"/>
      <c r="DEB57" s="148"/>
      <c r="DEC57" s="148"/>
      <c r="DED57" s="148"/>
      <c r="DEE57" s="148"/>
      <c r="DEF57" s="148"/>
      <c r="DEG57" s="148"/>
      <c r="DEH57" s="148"/>
      <c r="DEI57" s="148"/>
      <c r="DEJ57" s="148"/>
      <c r="DEK57" s="148"/>
      <c r="DEL57" s="148"/>
      <c r="DEM57" s="148"/>
      <c r="DEN57" s="148"/>
      <c r="DEO57" s="148"/>
      <c r="DEP57" s="148"/>
      <c r="DEQ57" s="148"/>
      <c r="DER57" s="148"/>
      <c r="DES57" s="148"/>
      <c r="DET57" s="148"/>
      <c r="DEU57" s="148"/>
      <c r="DEV57" s="148"/>
      <c r="DEW57" s="148"/>
      <c r="DEX57" s="148"/>
      <c r="DEY57" s="148"/>
      <c r="DEZ57" s="148"/>
      <c r="DFA57" s="148"/>
      <c r="DFB57" s="148"/>
      <c r="DFC57" s="148"/>
      <c r="DFD57" s="148"/>
      <c r="DFE57" s="148"/>
      <c r="DFF57" s="148"/>
      <c r="DFG57" s="148"/>
      <c r="DFH57" s="148"/>
      <c r="DFI57" s="148"/>
      <c r="DFJ57" s="148"/>
      <c r="DFK57" s="148"/>
      <c r="DFL57" s="148"/>
      <c r="DFM57" s="148"/>
      <c r="DFN57" s="148"/>
      <c r="DFO57" s="148"/>
      <c r="DFP57" s="148"/>
      <c r="DFQ57" s="148"/>
      <c r="DFR57" s="148"/>
      <c r="DFS57" s="148"/>
      <c r="DFT57" s="148"/>
      <c r="DFU57" s="148"/>
      <c r="DFV57" s="148"/>
      <c r="DFW57" s="148"/>
      <c r="DFX57" s="148"/>
      <c r="DFY57" s="148"/>
      <c r="DFZ57" s="148"/>
      <c r="DGA57" s="148"/>
      <c r="DGB57" s="148"/>
      <c r="DGC57" s="148"/>
      <c r="DGD57" s="148"/>
      <c r="DGE57" s="148"/>
      <c r="DGF57" s="148"/>
      <c r="DGG57" s="148"/>
      <c r="DGH57" s="148"/>
      <c r="DGI57" s="148"/>
      <c r="DGJ57" s="148"/>
      <c r="DGK57" s="148"/>
      <c r="DGL57" s="148"/>
      <c r="DGM57" s="148"/>
      <c r="DGN57" s="148"/>
      <c r="DGO57" s="148"/>
      <c r="DGP57" s="148"/>
      <c r="DGQ57" s="148"/>
      <c r="DGR57" s="148"/>
      <c r="DGS57" s="148"/>
      <c r="DGT57" s="148"/>
      <c r="DGU57" s="148"/>
      <c r="DGV57" s="148"/>
      <c r="DGW57" s="148"/>
      <c r="DGX57" s="148"/>
      <c r="DGY57" s="148"/>
      <c r="DGZ57" s="148"/>
      <c r="DHA57" s="148"/>
      <c r="DHB57" s="148"/>
      <c r="DHC57" s="148"/>
      <c r="DHD57" s="148"/>
      <c r="DHE57" s="148"/>
      <c r="DHF57" s="148"/>
      <c r="DHG57" s="148"/>
      <c r="DHH57" s="148"/>
      <c r="DHI57" s="148"/>
      <c r="DHJ57" s="148"/>
      <c r="DHK57" s="148"/>
      <c r="DHL57" s="148"/>
      <c r="DHM57" s="148"/>
      <c r="DHN57" s="148"/>
      <c r="DHO57" s="148"/>
      <c r="DHP57" s="148"/>
      <c r="DHQ57" s="148"/>
      <c r="DHR57" s="148"/>
      <c r="DHS57" s="148"/>
      <c r="DHT57" s="148"/>
      <c r="DHU57" s="148"/>
      <c r="DHV57" s="148"/>
      <c r="DHW57" s="148"/>
      <c r="DHX57" s="148"/>
      <c r="DHY57" s="148"/>
      <c r="DHZ57" s="148"/>
      <c r="DIA57" s="148"/>
      <c r="DIB57" s="148"/>
      <c r="DIC57" s="148"/>
      <c r="DID57" s="148"/>
      <c r="DIE57" s="148"/>
      <c r="DIF57" s="148"/>
      <c r="DIG57" s="148"/>
      <c r="DIH57" s="148"/>
      <c r="DII57" s="148"/>
      <c r="DIJ57" s="148"/>
      <c r="DIK57" s="148"/>
      <c r="DIL57" s="148"/>
      <c r="DIM57" s="148"/>
      <c r="DIN57" s="148"/>
      <c r="DIO57" s="148"/>
      <c r="DIP57" s="148"/>
      <c r="DIQ57" s="148"/>
      <c r="DIR57" s="148"/>
      <c r="DIS57" s="148"/>
      <c r="DIT57" s="148"/>
      <c r="DIU57" s="148"/>
      <c r="DIV57" s="148"/>
      <c r="DIW57" s="148"/>
      <c r="DIX57" s="148"/>
      <c r="DIY57" s="148"/>
      <c r="DIZ57" s="148"/>
      <c r="DJA57" s="148"/>
      <c r="DJB57" s="148"/>
      <c r="DJC57" s="148"/>
      <c r="DJD57" s="148"/>
      <c r="DJE57" s="148"/>
      <c r="DJF57" s="148"/>
      <c r="DJG57" s="148"/>
      <c r="DJH57" s="148"/>
      <c r="DJI57" s="148"/>
      <c r="DJJ57" s="148"/>
      <c r="DJK57" s="148"/>
      <c r="DJL57" s="148"/>
      <c r="DJM57" s="148"/>
      <c r="DJN57" s="148"/>
      <c r="DJO57" s="148"/>
      <c r="DJP57" s="148"/>
      <c r="DJQ57" s="148"/>
      <c r="DJR57" s="148"/>
      <c r="DJS57" s="148"/>
      <c r="DJT57" s="148"/>
      <c r="DJU57" s="148"/>
      <c r="DJV57" s="148"/>
      <c r="DJW57" s="148"/>
      <c r="DJX57" s="148"/>
      <c r="DJY57" s="148"/>
      <c r="DJZ57" s="148"/>
      <c r="DKA57" s="148"/>
      <c r="DKB57" s="148"/>
      <c r="DKC57" s="148"/>
      <c r="DKD57" s="148"/>
      <c r="DKE57" s="148"/>
      <c r="DKF57" s="148"/>
      <c r="DKG57" s="148"/>
      <c r="DKH57" s="148"/>
      <c r="DKI57" s="148"/>
      <c r="DKJ57" s="148"/>
      <c r="DKK57" s="148"/>
      <c r="DKL57" s="148"/>
      <c r="DKM57" s="148"/>
      <c r="DKN57" s="148"/>
      <c r="DKO57" s="148"/>
      <c r="DKP57" s="148"/>
      <c r="DKQ57" s="148"/>
      <c r="DKR57" s="148"/>
      <c r="DKS57" s="148"/>
      <c r="DKT57" s="148"/>
      <c r="DKU57" s="148"/>
      <c r="DKV57" s="148"/>
      <c r="DKW57" s="148"/>
      <c r="DKX57" s="148"/>
      <c r="DKY57" s="148"/>
      <c r="DKZ57" s="148"/>
      <c r="DLA57" s="148"/>
      <c r="DLB57" s="148"/>
      <c r="DLC57" s="148"/>
      <c r="DLD57" s="148"/>
      <c r="DLE57" s="148"/>
      <c r="DLF57" s="148"/>
      <c r="DLG57" s="148"/>
      <c r="DLH57" s="148"/>
      <c r="DLI57" s="148"/>
      <c r="DLJ57" s="148"/>
      <c r="DLK57" s="148"/>
      <c r="DLL57" s="148"/>
      <c r="DLM57" s="148"/>
      <c r="DLN57" s="148"/>
      <c r="DLO57" s="148"/>
      <c r="DLP57" s="148"/>
      <c r="DLQ57" s="148"/>
      <c r="DLR57" s="148"/>
      <c r="DLS57" s="148"/>
      <c r="DLT57" s="148"/>
      <c r="DLU57" s="148"/>
      <c r="DLV57" s="148"/>
      <c r="DLW57" s="148"/>
      <c r="DLX57" s="148"/>
      <c r="DLY57" s="148"/>
      <c r="DLZ57" s="148"/>
      <c r="DMA57" s="148"/>
      <c r="DMB57" s="148"/>
      <c r="DMC57" s="148"/>
      <c r="DMD57" s="148"/>
      <c r="DME57" s="148"/>
      <c r="DMF57" s="148"/>
      <c r="DMG57" s="148"/>
      <c r="DMH57" s="148"/>
      <c r="DMI57" s="148"/>
      <c r="DMJ57" s="148"/>
      <c r="DMK57" s="148"/>
      <c r="DML57" s="148"/>
      <c r="DMM57" s="148"/>
      <c r="DMN57" s="148"/>
      <c r="DMO57" s="148"/>
      <c r="DMP57" s="148"/>
      <c r="DMQ57" s="148"/>
      <c r="DMR57" s="148"/>
      <c r="DMS57" s="148"/>
      <c r="DMT57" s="148"/>
      <c r="DMU57" s="148"/>
      <c r="DMV57" s="148"/>
      <c r="DMW57" s="148"/>
      <c r="DMX57" s="148"/>
      <c r="DMY57" s="148"/>
      <c r="DMZ57" s="148"/>
      <c r="DNA57" s="148"/>
      <c r="DNB57" s="148"/>
      <c r="DNC57" s="148"/>
      <c r="DND57" s="148"/>
      <c r="DNE57" s="148"/>
      <c r="DNF57" s="148"/>
      <c r="DNG57" s="148"/>
      <c r="DNH57" s="148"/>
      <c r="DNI57" s="148"/>
      <c r="DNJ57" s="148"/>
      <c r="DNK57" s="148"/>
      <c r="DNL57" s="148"/>
      <c r="DNM57" s="148"/>
      <c r="DNN57" s="148"/>
      <c r="DNO57" s="148"/>
      <c r="DNP57" s="148"/>
      <c r="DNQ57" s="148"/>
      <c r="DNR57" s="148"/>
      <c r="DNS57" s="148"/>
      <c r="DNT57" s="148"/>
      <c r="DNU57" s="148"/>
      <c r="DNV57" s="148"/>
      <c r="DNW57" s="148"/>
      <c r="DNX57" s="148"/>
      <c r="DNY57" s="148"/>
      <c r="DNZ57" s="148"/>
      <c r="DOA57" s="148"/>
      <c r="DOB57" s="148"/>
      <c r="DOC57" s="148"/>
      <c r="DOD57" s="148"/>
      <c r="DOE57" s="148"/>
      <c r="DOF57" s="148"/>
      <c r="DOG57" s="148"/>
      <c r="DOH57" s="148"/>
      <c r="DOI57" s="148"/>
      <c r="DOJ57" s="148"/>
      <c r="DOK57" s="148"/>
      <c r="DOL57" s="148"/>
      <c r="DOM57" s="148"/>
      <c r="DON57" s="148"/>
      <c r="DOO57" s="148"/>
      <c r="DOP57" s="148"/>
      <c r="DOQ57" s="148"/>
      <c r="DOR57" s="148"/>
      <c r="DOS57" s="148"/>
      <c r="DOT57" s="148"/>
      <c r="DOU57" s="148"/>
      <c r="DOV57" s="148"/>
      <c r="DOW57" s="148"/>
      <c r="DOX57" s="148"/>
      <c r="DOY57" s="148"/>
      <c r="DOZ57" s="148"/>
      <c r="DPA57" s="148"/>
      <c r="DPB57" s="148"/>
      <c r="DPC57" s="148"/>
      <c r="DPD57" s="148"/>
      <c r="DPE57" s="148"/>
      <c r="DPF57" s="148"/>
      <c r="DPG57" s="148"/>
      <c r="DPH57" s="148"/>
      <c r="DPI57" s="148"/>
      <c r="DPJ57" s="148"/>
      <c r="DPK57" s="148"/>
      <c r="DPL57" s="148"/>
      <c r="DPM57" s="148"/>
      <c r="DPN57" s="148"/>
      <c r="DPO57" s="148"/>
      <c r="DPP57" s="148"/>
      <c r="DPQ57" s="148"/>
      <c r="DPR57" s="148"/>
      <c r="DPS57" s="148"/>
      <c r="DPT57" s="148"/>
      <c r="DPU57" s="148"/>
      <c r="DPV57" s="148"/>
      <c r="DPW57" s="148"/>
      <c r="DPX57" s="148"/>
      <c r="DPY57" s="148"/>
      <c r="DPZ57" s="148"/>
      <c r="DQA57" s="148"/>
      <c r="DQB57" s="148"/>
      <c r="DQC57" s="148"/>
      <c r="DQD57" s="148"/>
      <c r="DQE57" s="148"/>
      <c r="DQF57" s="148"/>
      <c r="DQG57" s="148"/>
      <c r="DQH57" s="148"/>
      <c r="DQI57" s="148"/>
      <c r="DQJ57" s="148"/>
      <c r="DQK57" s="148"/>
      <c r="DQL57" s="148"/>
      <c r="DQM57" s="148"/>
      <c r="DQN57" s="148"/>
      <c r="DQO57" s="148"/>
      <c r="DQP57" s="148"/>
      <c r="DQQ57" s="148"/>
      <c r="DQR57" s="148"/>
      <c r="DQS57" s="148"/>
      <c r="DQT57" s="148"/>
      <c r="DQU57" s="148"/>
      <c r="DQV57" s="148"/>
      <c r="DQW57" s="148"/>
      <c r="DQX57" s="148"/>
      <c r="DQY57" s="148"/>
      <c r="DQZ57" s="148"/>
      <c r="DRA57" s="148"/>
      <c r="DRB57" s="148"/>
      <c r="DRC57" s="148"/>
      <c r="DRD57" s="148"/>
      <c r="DRE57" s="148"/>
      <c r="DRF57" s="148"/>
      <c r="DRG57" s="148"/>
      <c r="DRH57" s="148"/>
      <c r="DRI57" s="148"/>
      <c r="DRJ57" s="148"/>
      <c r="DRK57" s="148"/>
      <c r="DRL57" s="148"/>
      <c r="DRM57" s="148"/>
      <c r="DRN57" s="148"/>
      <c r="DRO57" s="148"/>
      <c r="DRP57" s="148"/>
      <c r="DRQ57" s="148"/>
      <c r="DRR57" s="148"/>
      <c r="DRS57" s="148"/>
      <c r="DRT57" s="148"/>
      <c r="DRU57" s="148"/>
      <c r="DRV57" s="148"/>
      <c r="DRW57" s="148"/>
      <c r="DRX57" s="148"/>
      <c r="DRY57" s="148"/>
      <c r="DRZ57" s="148"/>
      <c r="DSA57" s="148"/>
      <c r="DSB57" s="148"/>
      <c r="DSC57" s="148"/>
      <c r="DSD57" s="148"/>
      <c r="DSE57" s="148"/>
      <c r="DSF57" s="148"/>
      <c r="DSG57" s="148"/>
      <c r="DSH57" s="148"/>
      <c r="DSI57" s="148"/>
      <c r="DSJ57" s="148"/>
      <c r="DSK57" s="148"/>
      <c r="DSL57" s="148"/>
      <c r="DSM57" s="148"/>
      <c r="DSN57" s="148"/>
      <c r="DSO57" s="148"/>
      <c r="DSP57" s="148"/>
      <c r="DSQ57" s="148"/>
      <c r="DSR57" s="148"/>
      <c r="DSS57" s="148"/>
      <c r="DST57" s="148"/>
      <c r="DSU57" s="148"/>
      <c r="DSV57" s="148"/>
      <c r="DSW57" s="148"/>
      <c r="DSX57" s="148"/>
      <c r="DSY57" s="148"/>
      <c r="DSZ57" s="148"/>
      <c r="DTA57" s="148"/>
      <c r="DTB57" s="148"/>
      <c r="DTC57" s="148"/>
      <c r="DTD57" s="148"/>
      <c r="DTE57" s="148"/>
      <c r="DTF57" s="148"/>
      <c r="DTG57" s="148"/>
      <c r="DTH57" s="148"/>
      <c r="DTI57" s="148"/>
      <c r="DTJ57" s="148"/>
      <c r="DTK57" s="148"/>
      <c r="DTL57" s="148"/>
      <c r="DTM57" s="148"/>
      <c r="DTN57" s="148"/>
      <c r="DTO57" s="148"/>
      <c r="DTP57" s="148"/>
      <c r="DTQ57" s="148"/>
      <c r="DTR57" s="148"/>
      <c r="DTS57" s="148"/>
      <c r="DTT57" s="148"/>
      <c r="DTU57" s="148"/>
      <c r="DTV57" s="148"/>
      <c r="DTW57" s="148"/>
      <c r="DTX57" s="148"/>
      <c r="DTY57" s="148"/>
      <c r="DTZ57" s="148"/>
      <c r="DUA57" s="148"/>
      <c r="DUB57" s="148"/>
      <c r="DUC57" s="148"/>
      <c r="DUD57" s="148"/>
      <c r="DUE57" s="148"/>
      <c r="DUF57" s="148"/>
      <c r="DUG57" s="148"/>
      <c r="DUH57" s="148"/>
      <c r="DUI57" s="148"/>
      <c r="DUJ57" s="148"/>
      <c r="DUK57" s="148"/>
      <c r="DUL57" s="148"/>
      <c r="DUM57" s="148"/>
      <c r="DUN57" s="148"/>
      <c r="DUO57" s="148"/>
      <c r="DUP57" s="148"/>
      <c r="DUQ57" s="148"/>
      <c r="DUR57" s="148"/>
      <c r="DUS57" s="148"/>
      <c r="DUT57" s="148"/>
      <c r="DUU57" s="148"/>
      <c r="DUV57" s="148"/>
      <c r="DUW57" s="148"/>
      <c r="DUX57" s="148"/>
      <c r="DUY57" s="148"/>
      <c r="DUZ57" s="148"/>
      <c r="DVA57" s="148"/>
      <c r="DVB57" s="148"/>
      <c r="DVC57" s="148"/>
      <c r="DVD57" s="148"/>
      <c r="DVE57" s="148"/>
      <c r="DVF57" s="148"/>
      <c r="DVG57" s="148"/>
      <c r="DVH57" s="148"/>
      <c r="DVI57" s="148"/>
      <c r="DVJ57" s="148"/>
      <c r="DVK57" s="148"/>
      <c r="DVL57" s="148"/>
      <c r="DVM57" s="148"/>
      <c r="DVN57" s="148"/>
      <c r="DVO57" s="148"/>
      <c r="DVP57" s="148"/>
      <c r="DVQ57" s="148"/>
      <c r="DVR57" s="148"/>
      <c r="DVS57" s="148"/>
      <c r="DVT57" s="148"/>
      <c r="DVU57" s="148"/>
      <c r="DVV57" s="148"/>
      <c r="DVW57" s="148"/>
      <c r="DVX57" s="148"/>
      <c r="DVY57" s="148"/>
      <c r="DVZ57" s="148"/>
      <c r="DWA57" s="148"/>
      <c r="DWB57" s="148"/>
      <c r="DWC57" s="148"/>
      <c r="DWD57" s="148"/>
      <c r="DWE57" s="148"/>
      <c r="DWF57" s="148"/>
      <c r="DWG57" s="148"/>
      <c r="DWH57" s="148"/>
      <c r="DWI57" s="148"/>
      <c r="DWJ57" s="148"/>
      <c r="DWK57" s="148"/>
      <c r="DWL57" s="148"/>
      <c r="DWM57" s="148"/>
      <c r="DWN57" s="148"/>
      <c r="DWO57" s="148"/>
      <c r="DWP57" s="148"/>
      <c r="DWQ57" s="148"/>
      <c r="DWR57" s="148"/>
      <c r="DWS57" s="148"/>
      <c r="DWT57" s="148"/>
      <c r="DWU57" s="148"/>
      <c r="DWV57" s="148"/>
      <c r="DWW57" s="148"/>
      <c r="DWX57" s="148"/>
      <c r="DWY57" s="148"/>
      <c r="DWZ57" s="148"/>
      <c r="DXA57" s="148"/>
      <c r="DXB57" s="148"/>
      <c r="DXC57" s="148"/>
      <c r="DXD57" s="148"/>
      <c r="DXE57" s="148"/>
      <c r="DXF57" s="148"/>
      <c r="DXG57" s="148"/>
      <c r="DXH57" s="148"/>
      <c r="DXI57" s="148"/>
      <c r="DXJ57" s="148"/>
      <c r="DXK57" s="148"/>
      <c r="DXL57" s="148"/>
      <c r="DXM57" s="148"/>
      <c r="DXN57" s="148"/>
      <c r="DXO57" s="148"/>
      <c r="DXP57" s="148"/>
      <c r="DXQ57" s="148"/>
      <c r="DXR57" s="148"/>
      <c r="DXS57" s="148"/>
      <c r="DXT57" s="148"/>
      <c r="DXU57" s="148"/>
      <c r="DXV57" s="148"/>
      <c r="DXW57" s="148"/>
      <c r="DXX57" s="148"/>
      <c r="DXY57" s="148"/>
      <c r="DXZ57" s="148"/>
      <c r="DYA57" s="148"/>
      <c r="DYB57" s="148"/>
      <c r="DYC57" s="148"/>
      <c r="DYD57" s="148"/>
      <c r="DYE57" s="148"/>
      <c r="DYF57" s="148"/>
      <c r="DYG57" s="148"/>
      <c r="DYH57" s="148"/>
      <c r="DYI57" s="148"/>
      <c r="DYJ57" s="148"/>
      <c r="DYK57" s="148"/>
      <c r="DYL57" s="148"/>
      <c r="DYM57" s="148"/>
      <c r="DYN57" s="148"/>
      <c r="DYO57" s="148"/>
      <c r="DYP57" s="148"/>
      <c r="DYQ57" s="148"/>
      <c r="DYR57" s="148"/>
      <c r="DYS57" s="148"/>
      <c r="DYT57" s="148"/>
      <c r="DYU57" s="148"/>
      <c r="DYV57" s="148"/>
      <c r="DYW57" s="148"/>
      <c r="DYX57" s="148"/>
      <c r="DYY57" s="148"/>
      <c r="DYZ57" s="148"/>
      <c r="DZA57" s="148"/>
      <c r="DZB57" s="148"/>
      <c r="DZC57" s="148"/>
      <c r="DZD57" s="148"/>
      <c r="DZE57" s="148"/>
      <c r="DZF57" s="148"/>
      <c r="DZG57" s="148"/>
      <c r="DZH57" s="148"/>
      <c r="DZI57" s="148"/>
      <c r="DZJ57" s="148"/>
      <c r="DZK57" s="148"/>
      <c r="DZL57" s="148"/>
      <c r="DZM57" s="148"/>
      <c r="DZN57" s="148"/>
      <c r="DZO57" s="148"/>
      <c r="DZP57" s="148"/>
      <c r="DZQ57" s="148"/>
      <c r="DZR57" s="148"/>
      <c r="DZS57" s="148"/>
      <c r="DZT57" s="148"/>
      <c r="DZU57" s="148"/>
      <c r="DZV57" s="148"/>
      <c r="DZW57" s="148"/>
      <c r="DZX57" s="148"/>
      <c r="DZY57" s="148"/>
      <c r="DZZ57" s="148"/>
      <c r="EAA57" s="148"/>
      <c r="EAB57" s="148"/>
      <c r="EAC57" s="148"/>
      <c r="EAD57" s="148"/>
      <c r="EAE57" s="148"/>
      <c r="EAF57" s="148"/>
      <c r="EAG57" s="148"/>
      <c r="EAH57" s="148"/>
      <c r="EAI57" s="148"/>
      <c r="EAJ57" s="148"/>
      <c r="EAK57" s="148"/>
      <c r="EAL57" s="148"/>
      <c r="EAM57" s="148"/>
      <c r="EAN57" s="148"/>
      <c r="EAO57" s="148"/>
      <c r="EAP57" s="148"/>
      <c r="EAQ57" s="148"/>
      <c r="EAR57" s="148"/>
      <c r="EAS57" s="148"/>
      <c r="EAT57" s="148"/>
      <c r="EAU57" s="148"/>
      <c r="EAV57" s="148"/>
      <c r="EAW57" s="148"/>
      <c r="EAX57" s="148"/>
      <c r="EAY57" s="148"/>
      <c r="EAZ57" s="148"/>
      <c r="EBA57" s="148"/>
      <c r="EBB57" s="148"/>
      <c r="EBC57" s="148"/>
      <c r="EBD57" s="148"/>
      <c r="EBE57" s="148"/>
      <c r="EBF57" s="148"/>
      <c r="EBG57" s="148"/>
      <c r="EBH57" s="148"/>
      <c r="EBI57" s="148"/>
      <c r="EBJ57" s="148"/>
      <c r="EBK57" s="148"/>
      <c r="EBL57" s="148"/>
      <c r="EBM57" s="148"/>
      <c r="EBN57" s="148"/>
      <c r="EBO57" s="148"/>
      <c r="EBP57" s="148"/>
      <c r="EBQ57" s="148"/>
      <c r="EBR57" s="148"/>
      <c r="EBS57" s="148"/>
      <c r="EBT57" s="148"/>
      <c r="EBU57" s="148"/>
      <c r="EBV57" s="148"/>
      <c r="EBW57" s="148"/>
      <c r="EBX57" s="148"/>
      <c r="EBY57" s="148"/>
      <c r="EBZ57" s="148"/>
      <c r="ECA57" s="148"/>
      <c r="ECB57" s="148"/>
      <c r="ECC57" s="148"/>
      <c r="ECD57" s="148"/>
      <c r="ECE57" s="148"/>
      <c r="ECF57" s="148"/>
      <c r="ECG57" s="148"/>
      <c r="ECH57" s="148"/>
      <c r="ECI57" s="148"/>
      <c r="ECJ57" s="148"/>
      <c r="ECK57" s="148"/>
      <c r="ECL57" s="148"/>
      <c r="ECM57" s="148"/>
      <c r="ECN57" s="148"/>
      <c r="ECO57" s="148"/>
      <c r="ECP57" s="148"/>
      <c r="ECQ57" s="148"/>
      <c r="ECR57" s="148"/>
      <c r="ECS57" s="148"/>
      <c r="ECT57" s="148"/>
      <c r="ECU57" s="148"/>
      <c r="ECV57" s="148"/>
      <c r="ECW57" s="148"/>
      <c r="ECX57" s="148"/>
      <c r="ECY57" s="148"/>
      <c r="ECZ57" s="148"/>
      <c r="EDA57" s="148"/>
      <c r="EDB57" s="148"/>
      <c r="EDC57" s="148"/>
      <c r="EDD57" s="148"/>
      <c r="EDE57" s="148"/>
      <c r="EDF57" s="148"/>
      <c r="EDG57" s="148"/>
      <c r="EDH57" s="148"/>
      <c r="EDI57" s="148"/>
      <c r="EDJ57" s="148"/>
      <c r="EDK57" s="148"/>
      <c r="EDL57" s="148"/>
      <c r="EDM57" s="148"/>
      <c r="EDN57" s="148"/>
      <c r="EDO57" s="148"/>
      <c r="EDP57" s="148"/>
      <c r="EDQ57" s="148"/>
      <c r="EDR57" s="148"/>
      <c r="EDS57" s="148"/>
      <c r="EDT57" s="148"/>
      <c r="EDU57" s="148"/>
      <c r="EDV57" s="148"/>
      <c r="EDW57" s="148"/>
      <c r="EDX57" s="148"/>
      <c r="EDY57" s="148"/>
      <c r="EDZ57" s="148"/>
      <c r="EEA57" s="148"/>
      <c r="EEB57" s="148"/>
      <c r="EEC57" s="148"/>
      <c r="EED57" s="148"/>
      <c r="EEE57" s="148"/>
      <c r="EEF57" s="148"/>
      <c r="EEG57" s="148"/>
      <c r="EEH57" s="148"/>
      <c r="EEI57" s="148"/>
      <c r="EEJ57" s="148"/>
      <c r="EEK57" s="148"/>
      <c r="EEL57" s="148"/>
      <c r="EEM57" s="148"/>
      <c r="EEN57" s="148"/>
      <c r="EEO57" s="148"/>
      <c r="EEP57" s="148"/>
      <c r="EEQ57" s="148"/>
      <c r="EER57" s="148"/>
      <c r="EES57" s="148"/>
      <c r="EET57" s="148"/>
      <c r="EEU57" s="148"/>
      <c r="EEV57" s="148"/>
      <c r="EEW57" s="148"/>
      <c r="EEX57" s="148"/>
      <c r="EEY57" s="148"/>
      <c r="EEZ57" s="148"/>
      <c r="EFA57" s="148"/>
      <c r="EFB57" s="148"/>
      <c r="EFC57" s="148"/>
      <c r="EFD57" s="148"/>
      <c r="EFE57" s="148"/>
      <c r="EFF57" s="148"/>
      <c r="EFG57" s="148"/>
      <c r="EFH57" s="148"/>
      <c r="EFI57" s="148"/>
      <c r="EFJ57" s="148"/>
      <c r="EFK57" s="148"/>
      <c r="EFL57" s="148"/>
      <c r="EFM57" s="148"/>
      <c r="EFN57" s="148"/>
      <c r="EFO57" s="148"/>
      <c r="EFP57" s="148"/>
      <c r="EFQ57" s="148"/>
      <c r="EFR57" s="148"/>
      <c r="EFS57" s="148"/>
      <c r="EFT57" s="148"/>
      <c r="EFU57" s="148"/>
      <c r="EFV57" s="148"/>
      <c r="EFW57" s="148"/>
      <c r="EFX57" s="148"/>
      <c r="EFY57" s="148"/>
      <c r="EFZ57" s="148"/>
      <c r="EGA57" s="148"/>
      <c r="EGB57" s="148"/>
      <c r="EGC57" s="148"/>
      <c r="EGD57" s="148"/>
      <c r="EGE57" s="148"/>
      <c r="EGF57" s="148"/>
      <c r="EGG57" s="148"/>
      <c r="EGH57" s="148"/>
      <c r="EGI57" s="148"/>
      <c r="EGJ57" s="148"/>
      <c r="EGK57" s="148"/>
      <c r="EGL57" s="148"/>
      <c r="EGM57" s="148"/>
      <c r="EGN57" s="148"/>
      <c r="EGO57" s="148"/>
      <c r="EGP57" s="148"/>
      <c r="EGQ57" s="148"/>
      <c r="EGR57" s="148"/>
      <c r="EGS57" s="148"/>
      <c r="EGT57" s="148"/>
      <c r="EGU57" s="148"/>
      <c r="EGV57" s="148"/>
      <c r="EGW57" s="148"/>
      <c r="EGX57" s="148"/>
      <c r="EGY57" s="148"/>
      <c r="EGZ57" s="148"/>
      <c r="EHA57" s="148"/>
      <c r="EHB57" s="148"/>
      <c r="EHC57" s="148"/>
      <c r="EHD57" s="148"/>
      <c r="EHE57" s="148"/>
      <c r="EHF57" s="148"/>
      <c r="EHG57" s="148"/>
      <c r="EHH57" s="148"/>
      <c r="EHI57" s="148"/>
      <c r="EHJ57" s="148"/>
      <c r="EHK57" s="148"/>
      <c r="EHL57" s="148"/>
      <c r="EHM57" s="148"/>
      <c r="EHN57" s="148"/>
      <c r="EHO57" s="148"/>
      <c r="EHP57" s="148"/>
      <c r="EHQ57" s="148"/>
      <c r="EHR57" s="148"/>
      <c r="EHS57" s="148"/>
      <c r="EHT57" s="148"/>
      <c r="EHU57" s="148"/>
      <c r="EHV57" s="148"/>
      <c r="EHW57" s="148"/>
      <c r="EHX57" s="148"/>
      <c r="EHY57" s="148"/>
      <c r="EHZ57" s="148"/>
      <c r="EIA57" s="148"/>
      <c r="EIB57" s="148"/>
      <c r="EIC57" s="148"/>
      <c r="EID57" s="148"/>
      <c r="EIE57" s="148"/>
      <c r="EIF57" s="148"/>
      <c r="EIG57" s="148"/>
      <c r="EIH57" s="148"/>
      <c r="EII57" s="148"/>
      <c r="EIJ57" s="148"/>
      <c r="EIK57" s="148"/>
      <c r="EIL57" s="148"/>
      <c r="EIM57" s="148"/>
      <c r="EIN57" s="148"/>
      <c r="EIO57" s="148"/>
      <c r="EIP57" s="148"/>
      <c r="EIQ57" s="148"/>
      <c r="EIR57" s="148"/>
      <c r="EIS57" s="148"/>
      <c r="EIT57" s="148"/>
      <c r="EIU57" s="148"/>
      <c r="EIV57" s="148"/>
      <c r="EIW57" s="148"/>
      <c r="EIX57" s="148"/>
      <c r="EIY57" s="148"/>
      <c r="EIZ57" s="148"/>
      <c r="EJA57" s="148"/>
      <c r="EJB57" s="148"/>
      <c r="EJC57" s="148"/>
      <c r="EJD57" s="148"/>
      <c r="EJE57" s="148"/>
      <c r="EJF57" s="148"/>
      <c r="EJG57" s="148"/>
      <c r="EJH57" s="148"/>
      <c r="EJI57" s="148"/>
      <c r="EJJ57" s="148"/>
      <c r="EJK57" s="148"/>
      <c r="EJL57" s="148"/>
      <c r="EJM57" s="148"/>
      <c r="EJN57" s="148"/>
      <c r="EJO57" s="148"/>
      <c r="EJP57" s="148"/>
      <c r="EJQ57" s="148"/>
      <c r="EJR57" s="148"/>
      <c r="EJS57" s="148"/>
      <c r="EJT57" s="148"/>
      <c r="EJU57" s="148"/>
      <c r="EJV57" s="148"/>
      <c r="EJW57" s="148"/>
      <c r="EJX57" s="148"/>
      <c r="EJY57" s="148"/>
      <c r="EJZ57" s="148"/>
      <c r="EKA57" s="148"/>
      <c r="EKB57" s="148"/>
      <c r="EKC57" s="148"/>
      <c r="EKD57" s="148"/>
      <c r="EKE57" s="148"/>
      <c r="EKF57" s="148"/>
      <c r="EKG57" s="148"/>
      <c r="EKH57" s="148"/>
      <c r="EKI57" s="148"/>
      <c r="EKJ57" s="148"/>
      <c r="EKK57" s="148"/>
      <c r="EKL57" s="148"/>
      <c r="EKM57" s="148"/>
      <c r="EKN57" s="148"/>
      <c r="EKO57" s="148"/>
      <c r="EKP57" s="148"/>
      <c r="EKQ57" s="148"/>
      <c r="EKR57" s="148"/>
      <c r="EKS57" s="148"/>
      <c r="EKT57" s="148"/>
      <c r="EKU57" s="148"/>
      <c r="EKV57" s="148"/>
      <c r="EKW57" s="148"/>
      <c r="EKX57" s="148"/>
      <c r="EKY57" s="148"/>
      <c r="EKZ57" s="148"/>
      <c r="ELA57" s="148"/>
      <c r="ELB57" s="148"/>
      <c r="ELC57" s="148"/>
      <c r="ELD57" s="148"/>
      <c r="ELE57" s="148"/>
      <c r="ELF57" s="148"/>
      <c r="ELG57" s="148"/>
      <c r="ELH57" s="148"/>
      <c r="ELI57" s="148"/>
      <c r="ELJ57" s="148"/>
      <c r="ELK57" s="148"/>
      <c r="ELL57" s="148"/>
      <c r="ELM57" s="148"/>
      <c r="ELN57" s="148"/>
      <c r="ELO57" s="148"/>
      <c r="ELP57" s="148"/>
      <c r="ELQ57" s="148"/>
      <c r="ELR57" s="148"/>
      <c r="ELS57" s="148"/>
      <c r="ELT57" s="148"/>
      <c r="ELU57" s="148"/>
      <c r="ELV57" s="148"/>
      <c r="ELW57" s="148"/>
      <c r="ELX57" s="148"/>
      <c r="ELY57" s="148"/>
      <c r="ELZ57" s="148"/>
      <c r="EMA57" s="148"/>
      <c r="EMB57" s="148"/>
      <c r="EMC57" s="148"/>
      <c r="EMD57" s="148"/>
      <c r="EME57" s="148"/>
      <c r="EMF57" s="148"/>
      <c r="EMG57" s="148"/>
      <c r="EMH57" s="148"/>
      <c r="EMI57" s="148"/>
      <c r="EMJ57" s="148"/>
      <c r="EMK57" s="148"/>
      <c r="EML57" s="148"/>
      <c r="EMM57" s="148"/>
      <c r="EMN57" s="148"/>
      <c r="EMO57" s="148"/>
      <c r="EMP57" s="148"/>
      <c r="EMQ57" s="148"/>
      <c r="EMR57" s="148"/>
      <c r="EMS57" s="148"/>
      <c r="EMT57" s="148"/>
      <c r="EMU57" s="148"/>
      <c r="EMV57" s="148"/>
      <c r="EMW57" s="148"/>
      <c r="EMX57" s="148"/>
      <c r="EMY57" s="148"/>
      <c r="EMZ57" s="148"/>
      <c r="ENA57" s="148"/>
      <c r="ENB57" s="148"/>
      <c r="ENC57" s="148"/>
      <c r="END57" s="148"/>
      <c r="ENE57" s="148"/>
      <c r="ENF57" s="148"/>
      <c r="ENG57" s="148"/>
      <c r="ENH57" s="148"/>
      <c r="ENI57" s="148"/>
      <c r="ENJ57" s="148"/>
      <c r="ENK57" s="148"/>
      <c r="ENL57" s="148"/>
      <c r="ENM57" s="148"/>
      <c r="ENN57" s="148"/>
      <c r="ENO57" s="148"/>
      <c r="ENP57" s="148"/>
      <c r="ENQ57" s="148"/>
      <c r="ENR57" s="148"/>
      <c r="ENS57" s="148"/>
      <c r="ENT57" s="148"/>
      <c r="ENU57" s="148"/>
      <c r="ENV57" s="148"/>
      <c r="ENW57" s="148"/>
      <c r="ENX57" s="148"/>
      <c r="ENY57" s="148"/>
      <c r="ENZ57" s="148"/>
      <c r="EOA57" s="148"/>
      <c r="EOB57" s="148"/>
      <c r="EOC57" s="148"/>
      <c r="EOD57" s="148"/>
      <c r="EOE57" s="148"/>
      <c r="EOF57" s="148"/>
      <c r="EOG57" s="148"/>
      <c r="EOH57" s="148"/>
      <c r="EOI57" s="148"/>
      <c r="EOJ57" s="148"/>
      <c r="EOK57" s="148"/>
      <c r="EOL57" s="148"/>
      <c r="EOM57" s="148"/>
      <c r="EON57" s="148"/>
      <c r="EOO57" s="148"/>
      <c r="EOP57" s="148"/>
      <c r="EOQ57" s="148"/>
      <c r="EOR57" s="148"/>
      <c r="EOS57" s="148"/>
      <c r="EOT57" s="148"/>
      <c r="EOU57" s="148"/>
      <c r="EOV57" s="148"/>
      <c r="EOW57" s="148"/>
      <c r="EOX57" s="148"/>
      <c r="EOY57" s="148"/>
      <c r="EOZ57" s="148"/>
      <c r="EPA57" s="148"/>
      <c r="EPB57" s="148"/>
      <c r="EPC57" s="148"/>
      <c r="EPD57" s="148"/>
      <c r="EPE57" s="148"/>
      <c r="EPF57" s="148"/>
      <c r="EPG57" s="148"/>
      <c r="EPH57" s="148"/>
      <c r="EPI57" s="148"/>
      <c r="EPJ57" s="148"/>
      <c r="EPK57" s="148"/>
      <c r="EPL57" s="148"/>
      <c r="EPM57" s="148"/>
      <c r="EPN57" s="148"/>
      <c r="EPO57" s="148"/>
      <c r="EPP57" s="148"/>
      <c r="EPQ57" s="148"/>
      <c r="EPR57" s="148"/>
      <c r="EPS57" s="148"/>
      <c r="EPT57" s="148"/>
      <c r="EPU57" s="148"/>
      <c r="EPV57" s="148"/>
      <c r="EPW57" s="148"/>
      <c r="EPX57" s="148"/>
      <c r="EPY57" s="148"/>
      <c r="EPZ57" s="148"/>
      <c r="EQA57" s="148"/>
      <c r="EQB57" s="148"/>
      <c r="EQC57" s="148"/>
      <c r="EQD57" s="148"/>
      <c r="EQE57" s="148"/>
      <c r="EQF57" s="148"/>
      <c r="EQG57" s="148"/>
      <c r="EQH57" s="148"/>
      <c r="EQI57" s="148"/>
      <c r="EQJ57" s="148"/>
      <c r="EQK57" s="148"/>
      <c r="EQL57" s="148"/>
      <c r="EQM57" s="148"/>
      <c r="EQN57" s="148"/>
      <c r="EQO57" s="148"/>
      <c r="EQP57" s="148"/>
      <c r="EQQ57" s="148"/>
      <c r="EQR57" s="148"/>
      <c r="EQS57" s="148"/>
      <c r="EQT57" s="148"/>
      <c r="EQU57" s="148"/>
      <c r="EQV57" s="148"/>
      <c r="EQW57" s="148"/>
      <c r="EQX57" s="148"/>
      <c r="EQY57" s="148"/>
      <c r="EQZ57" s="148"/>
      <c r="ERA57" s="148"/>
      <c r="ERB57" s="148"/>
      <c r="ERC57" s="148"/>
      <c r="ERD57" s="148"/>
      <c r="ERE57" s="148"/>
      <c r="ERF57" s="148"/>
      <c r="ERG57" s="148"/>
      <c r="ERH57" s="148"/>
      <c r="ERI57" s="148"/>
      <c r="ERJ57" s="148"/>
      <c r="ERK57" s="148"/>
      <c r="ERL57" s="148"/>
      <c r="ERM57" s="148"/>
      <c r="ERN57" s="148"/>
      <c r="ERO57" s="148"/>
      <c r="ERP57" s="148"/>
      <c r="ERQ57" s="148"/>
      <c r="ERR57" s="148"/>
      <c r="ERS57" s="148"/>
      <c r="ERT57" s="148"/>
      <c r="ERU57" s="148"/>
      <c r="ERV57" s="148"/>
      <c r="ERW57" s="148"/>
      <c r="ERX57" s="148"/>
      <c r="ERY57" s="148"/>
      <c r="ERZ57" s="148"/>
      <c r="ESA57" s="148"/>
      <c r="ESB57" s="148"/>
      <c r="ESC57" s="148"/>
      <c r="ESD57" s="148"/>
      <c r="ESE57" s="148"/>
      <c r="ESF57" s="148"/>
      <c r="ESG57" s="148"/>
      <c r="ESH57" s="148"/>
      <c r="ESI57" s="148"/>
      <c r="ESJ57" s="148"/>
      <c r="ESK57" s="148"/>
      <c r="ESL57" s="148"/>
      <c r="ESM57" s="148"/>
      <c r="ESN57" s="148"/>
      <c r="ESO57" s="148"/>
      <c r="ESP57" s="148"/>
      <c r="ESQ57" s="148"/>
      <c r="ESR57" s="148"/>
      <c r="ESS57" s="148"/>
      <c r="EST57" s="148"/>
      <c r="ESU57" s="148"/>
      <c r="ESV57" s="148"/>
      <c r="ESW57" s="148"/>
      <c r="ESX57" s="148"/>
      <c r="ESY57" s="148"/>
      <c r="ESZ57" s="148"/>
      <c r="ETA57" s="148"/>
      <c r="ETB57" s="148"/>
      <c r="ETC57" s="148"/>
      <c r="ETD57" s="148"/>
      <c r="ETE57" s="148"/>
      <c r="ETF57" s="148"/>
      <c r="ETG57" s="148"/>
      <c r="ETH57" s="148"/>
      <c r="ETI57" s="148"/>
      <c r="ETJ57" s="148"/>
      <c r="ETK57" s="148"/>
      <c r="ETL57" s="148"/>
      <c r="ETM57" s="148"/>
      <c r="ETN57" s="148"/>
      <c r="ETO57" s="148"/>
      <c r="ETP57" s="148"/>
      <c r="ETQ57" s="148"/>
      <c r="ETR57" s="148"/>
      <c r="ETS57" s="148"/>
      <c r="ETT57" s="148"/>
      <c r="ETU57" s="148"/>
      <c r="ETV57" s="148"/>
      <c r="ETW57" s="148"/>
      <c r="ETX57" s="148"/>
      <c r="ETY57" s="148"/>
      <c r="ETZ57" s="148"/>
      <c r="EUA57" s="148"/>
      <c r="EUB57" s="148"/>
      <c r="EUC57" s="148"/>
      <c r="EUD57" s="148"/>
      <c r="EUE57" s="148"/>
      <c r="EUF57" s="148"/>
      <c r="EUG57" s="148"/>
      <c r="EUH57" s="148"/>
      <c r="EUI57" s="148"/>
      <c r="EUJ57" s="148"/>
      <c r="EUK57" s="148"/>
      <c r="EUL57" s="148"/>
      <c r="EUM57" s="148"/>
      <c r="EUN57" s="148"/>
      <c r="EUO57" s="148"/>
      <c r="EUP57" s="148"/>
      <c r="EUQ57" s="148"/>
      <c r="EUR57" s="148"/>
      <c r="EUS57" s="148"/>
      <c r="EUT57" s="148"/>
      <c r="EUU57" s="148"/>
      <c r="EUV57" s="148"/>
      <c r="EUW57" s="148"/>
      <c r="EUX57" s="148"/>
      <c r="EUY57" s="148"/>
      <c r="EUZ57" s="148"/>
      <c r="EVA57" s="148"/>
      <c r="EVB57" s="148"/>
      <c r="EVC57" s="148"/>
      <c r="EVD57" s="148"/>
      <c r="EVE57" s="148"/>
      <c r="EVF57" s="148"/>
      <c r="EVG57" s="148"/>
      <c r="EVH57" s="148"/>
      <c r="EVI57" s="148"/>
      <c r="EVJ57" s="148"/>
      <c r="EVK57" s="148"/>
      <c r="EVL57" s="148"/>
      <c r="EVM57" s="148"/>
      <c r="EVN57" s="148"/>
      <c r="EVO57" s="148"/>
      <c r="EVP57" s="148"/>
      <c r="EVQ57" s="148"/>
      <c r="EVR57" s="148"/>
      <c r="EVS57" s="148"/>
      <c r="EVT57" s="148"/>
      <c r="EVU57" s="148"/>
      <c r="EVV57" s="148"/>
      <c r="EVW57" s="148"/>
      <c r="EVX57" s="148"/>
      <c r="EVY57" s="148"/>
      <c r="EVZ57" s="148"/>
      <c r="EWA57" s="148"/>
      <c r="EWB57" s="148"/>
      <c r="EWC57" s="148"/>
      <c r="EWD57" s="148"/>
      <c r="EWE57" s="148"/>
      <c r="EWF57" s="148"/>
      <c r="EWG57" s="148"/>
      <c r="EWH57" s="148"/>
      <c r="EWI57" s="148"/>
      <c r="EWJ57" s="148"/>
      <c r="EWK57" s="148"/>
      <c r="EWL57" s="148"/>
      <c r="EWM57" s="148"/>
      <c r="EWN57" s="148"/>
      <c r="EWO57" s="148"/>
      <c r="EWP57" s="148"/>
      <c r="EWQ57" s="148"/>
      <c r="EWR57" s="148"/>
      <c r="EWS57" s="148"/>
      <c r="EWT57" s="148"/>
      <c r="EWU57" s="148"/>
      <c r="EWV57" s="148"/>
      <c r="EWW57" s="148"/>
      <c r="EWX57" s="148"/>
      <c r="EWY57" s="148"/>
      <c r="EWZ57" s="148"/>
      <c r="EXA57" s="148"/>
      <c r="EXB57" s="148"/>
      <c r="EXC57" s="148"/>
      <c r="EXD57" s="148"/>
      <c r="EXE57" s="148"/>
      <c r="EXF57" s="148"/>
      <c r="EXG57" s="148"/>
      <c r="EXH57" s="148"/>
      <c r="EXI57" s="148"/>
      <c r="EXJ57" s="148"/>
      <c r="EXK57" s="148"/>
      <c r="EXL57" s="148"/>
      <c r="EXM57" s="148"/>
      <c r="EXN57" s="148"/>
      <c r="EXO57" s="148"/>
      <c r="EXP57" s="148"/>
      <c r="EXQ57" s="148"/>
      <c r="EXR57" s="148"/>
      <c r="EXS57" s="148"/>
      <c r="EXT57" s="148"/>
      <c r="EXU57" s="148"/>
      <c r="EXV57" s="148"/>
      <c r="EXW57" s="148"/>
      <c r="EXX57" s="148"/>
      <c r="EXY57" s="148"/>
      <c r="EXZ57" s="148"/>
      <c r="EYA57" s="148"/>
      <c r="EYB57" s="148"/>
      <c r="EYC57" s="148"/>
      <c r="EYD57" s="148"/>
      <c r="EYE57" s="148"/>
      <c r="EYF57" s="148"/>
      <c r="EYG57" s="148"/>
      <c r="EYH57" s="148"/>
      <c r="EYI57" s="148"/>
      <c r="EYJ57" s="148"/>
      <c r="EYK57" s="148"/>
      <c r="EYL57" s="148"/>
      <c r="EYM57" s="148"/>
      <c r="EYN57" s="148"/>
      <c r="EYO57" s="148"/>
      <c r="EYP57" s="148"/>
      <c r="EYQ57" s="148"/>
      <c r="EYR57" s="148"/>
      <c r="EYS57" s="148"/>
      <c r="EYT57" s="148"/>
      <c r="EYU57" s="148"/>
      <c r="EYV57" s="148"/>
      <c r="EYW57" s="148"/>
      <c r="EYX57" s="148"/>
      <c r="EYY57" s="148"/>
      <c r="EYZ57" s="148"/>
      <c r="EZA57" s="148"/>
      <c r="EZB57" s="148"/>
      <c r="EZC57" s="148"/>
      <c r="EZD57" s="148"/>
      <c r="EZE57" s="148"/>
      <c r="EZF57" s="148"/>
      <c r="EZG57" s="148"/>
      <c r="EZH57" s="148"/>
      <c r="EZI57" s="148"/>
      <c r="EZJ57" s="148"/>
      <c r="EZK57" s="148"/>
      <c r="EZL57" s="148"/>
      <c r="EZM57" s="148"/>
      <c r="EZN57" s="148"/>
      <c r="EZO57" s="148"/>
      <c r="EZP57" s="148"/>
      <c r="EZQ57" s="148"/>
      <c r="EZR57" s="148"/>
      <c r="EZS57" s="148"/>
      <c r="EZT57" s="148"/>
      <c r="EZU57" s="148"/>
      <c r="EZV57" s="148"/>
      <c r="EZW57" s="148"/>
      <c r="EZX57" s="148"/>
      <c r="EZY57" s="148"/>
      <c r="EZZ57" s="148"/>
      <c r="FAA57" s="148"/>
      <c r="FAB57" s="148"/>
      <c r="FAC57" s="148"/>
      <c r="FAD57" s="148"/>
      <c r="FAE57" s="148"/>
      <c r="FAF57" s="148"/>
      <c r="FAG57" s="148"/>
      <c r="FAH57" s="148"/>
      <c r="FAI57" s="148"/>
      <c r="FAJ57" s="148"/>
      <c r="FAK57" s="148"/>
      <c r="FAL57" s="148"/>
      <c r="FAM57" s="148"/>
      <c r="FAN57" s="148"/>
      <c r="FAO57" s="148"/>
      <c r="FAP57" s="148"/>
      <c r="FAQ57" s="148"/>
      <c r="FAR57" s="148"/>
      <c r="FAS57" s="148"/>
      <c r="FAT57" s="148"/>
      <c r="FAU57" s="148"/>
      <c r="FAV57" s="148"/>
      <c r="FAW57" s="148"/>
      <c r="FAX57" s="148"/>
      <c r="FAY57" s="148"/>
      <c r="FAZ57" s="148"/>
      <c r="FBA57" s="148"/>
      <c r="FBB57" s="148"/>
      <c r="FBC57" s="148"/>
      <c r="FBD57" s="148"/>
      <c r="FBE57" s="148"/>
      <c r="FBF57" s="148"/>
      <c r="FBG57" s="148"/>
      <c r="FBH57" s="148"/>
      <c r="FBI57" s="148"/>
      <c r="FBJ57" s="148"/>
      <c r="FBK57" s="148"/>
      <c r="FBL57" s="148"/>
      <c r="FBM57" s="148"/>
      <c r="FBN57" s="148"/>
      <c r="FBO57" s="148"/>
      <c r="FBP57" s="148"/>
      <c r="FBQ57" s="148"/>
      <c r="FBR57" s="148"/>
      <c r="FBS57" s="148"/>
      <c r="FBT57" s="148"/>
      <c r="FBU57" s="148"/>
      <c r="FBV57" s="148"/>
      <c r="FBW57" s="148"/>
      <c r="FBX57" s="148"/>
      <c r="FBY57" s="148"/>
      <c r="FBZ57" s="148"/>
      <c r="FCA57" s="148"/>
      <c r="FCB57" s="148"/>
      <c r="FCC57" s="148"/>
      <c r="FCD57" s="148"/>
      <c r="FCE57" s="148"/>
      <c r="FCF57" s="148"/>
      <c r="FCG57" s="148"/>
      <c r="FCH57" s="148"/>
      <c r="FCI57" s="148"/>
      <c r="FCJ57" s="148"/>
      <c r="FCK57" s="148"/>
      <c r="FCL57" s="148"/>
      <c r="FCM57" s="148"/>
      <c r="FCN57" s="148"/>
      <c r="FCO57" s="148"/>
      <c r="FCP57" s="148"/>
      <c r="FCQ57" s="148"/>
      <c r="FCR57" s="148"/>
      <c r="FCS57" s="148"/>
      <c r="FCT57" s="148"/>
      <c r="FCU57" s="148"/>
      <c r="FCV57" s="148"/>
      <c r="FCW57" s="148"/>
      <c r="FCX57" s="148"/>
      <c r="FCY57" s="148"/>
      <c r="FCZ57" s="148"/>
      <c r="FDA57" s="148"/>
      <c r="FDB57" s="148"/>
      <c r="FDC57" s="148"/>
      <c r="FDD57" s="148"/>
      <c r="FDE57" s="148"/>
      <c r="FDF57" s="148"/>
      <c r="FDG57" s="148"/>
      <c r="FDH57" s="148"/>
      <c r="FDI57" s="148"/>
      <c r="FDJ57" s="148"/>
      <c r="FDK57" s="148"/>
      <c r="FDL57" s="148"/>
      <c r="FDM57" s="148"/>
      <c r="FDN57" s="148"/>
      <c r="FDO57" s="148"/>
      <c r="FDP57" s="148"/>
      <c r="FDQ57" s="148"/>
      <c r="FDR57" s="148"/>
      <c r="FDS57" s="148"/>
      <c r="FDT57" s="148"/>
      <c r="FDU57" s="148"/>
      <c r="FDV57" s="148"/>
      <c r="FDW57" s="148"/>
      <c r="FDX57" s="148"/>
      <c r="FDY57" s="148"/>
      <c r="FDZ57" s="148"/>
      <c r="FEA57" s="148"/>
      <c r="FEB57" s="148"/>
      <c r="FEC57" s="148"/>
      <c r="FED57" s="148"/>
      <c r="FEE57" s="148"/>
      <c r="FEF57" s="148"/>
      <c r="FEG57" s="148"/>
      <c r="FEH57" s="148"/>
      <c r="FEI57" s="148"/>
      <c r="FEJ57" s="148"/>
      <c r="FEK57" s="148"/>
      <c r="FEL57" s="148"/>
      <c r="FEM57" s="148"/>
      <c r="FEN57" s="148"/>
      <c r="FEO57" s="148"/>
      <c r="FEP57" s="148"/>
      <c r="FEQ57" s="148"/>
      <c r="FER57" s="148"/>
      <c r="FES57" s="148"/>
      <c r="FET57" s="148"/>
      <c r="FEU57" s="148"/>
      <c r="FEV57" s="148"/>
      <c r="FEW57" s="148"/>
      <c r="FEX57" s="148"/>
      <c r="FEY57" s="148"/>
      <c r="FEZ57" s="148"/>
      <c r="FFA57" s="148"/>
      <c r="FFB57" s="148"/>
      <c r="FFC57" s="148"/>
      <c r="FFD57" s="148"/>
      <c r="FFE57" s="148"/>
      <c r="FFF57" s="148"/>
      <c r="FFG57" s="148"/>
      <c r="FFH57" s="148"/>
      <c r="FFI57" s="148"/>
      <c r="FFJ57" s="148"/>
      <c r="FFK57" s="148"/>
      <c r="FFL57" s="148"/>
      <c r="FFM57" s="148"/>
      <c r="FFN57" s="148"/>
      <c r="FFO57" s="148"/>
      <c r="FFP57" s="148"/>
      <c r="FFQ57" s="148"/>
      <c r="FFR57" s="148"/>
      <c r="FFS57" s="148"/>
      <c r="FFT57" s="148"/>
      <c r="FFU57" s="148"/>
      <c r="FFV57" s="148"/>
      <c r="FFW57" s="148"/>
      <c r="FFX57" s="148"/>
      <c r="FFY57" s="148"/>
      <c r="FFZ57" s="148"/>
      <c r="FGA57" s="148"/>
      <c r="FGB57" s="148"/>
      <c r="FGC57" s="148"/>
      <c r="FGD57" s="148"/>
      <c r="FGE57" s="148"/>
      <c r="FGF57" s="148"/>
      <c r="FGG57" s="148"/>
      <c r="FGH57" s="148"/>
      <c r="FGI57" s="148"/>
      <c r="FGJ57" s="148"/>
      <c r="FGK57" s="148"/>
      <c r="FGL57" s="148"/>
      <c r="FGM57" s="148"/>
      <c r="FGN57" s="148"/>
      <c r="FGO57" s="148"/>
      <c r="FGP57" s="148"/>
      <c r="FGQ57" s="148"/>
      <c r="FGR57" s="148"/>
      <c r="FGS57" s="148"/>
      <c r="FGT57" s="148"/>
      <c r="FGU57" s="148"/>
      <c r="FGV57" s="148"/>
      <c r="FGW57" s="148"/>
      <c r="FGX57" s="148"/>
      <c r="FGY57" s="148"/>
      <c r="FGZ57" s="148"/>
      <c r="FHA57" s="148"/>
      <c r="FHB57" s="148"/>
      <c r="FHC57" s="148"/>
      <c r="FHD57" s="148"/>
      <c r="FHE57" s="148"/>
      <c r="FHF57" s="148"/>
      <c r="FHG57" s="148"/>
      <c r="FHH57" s="148"/>
      <c r="FHI57" s="148"/>
      <c r="FHJ57" s="148"/>
      <c r="FHK57" s="148"/>
      <c r="FHL57" s="148"/>
      <c r="FHM57" s="148"/>
      <c r="FHN57" s="148"/>
      <c r="FHO57" s="148"/>
      <c r="FHP57" s="148"/>
      <c r="FHQ57" s="148"/>
      <c r="FHR57" s="148"/>
      <c r="FHS57" s="148"/>
      <c r="FHT57" s="148"/>
      <c r="FHU57" s="148"/>
      <c r="FHV57" s="148"/>
      <c r="FHW57" s="148"/>
      <c r="FHX57" s="148"/>
      <c r="FHY57" s="148"/>
      <c r="FHZ57" s="148"/>
      <c r="FIA57" s="148"/>
      <c r="FIB57" s="148"/>
      <c r="FIC57" s="148"/>
      <c r="FID57" s="148"/>
      <c r="FIE57" s="148"/>
      <c r="FIF57" s="148"/>
      <c r="FIG57" s="148"/>
      <c r="FIH57" s="148"/>
      <c r="FII57" s="148"/>
      <c r="FIJ57" s="148"/>
      <c r="FIK57" s="148"/>
      <c r="FIL57" s="148"/>
      <c r="FIM57" s="148"/>
      <c r="FIN57" s="148"/>
      <c r="FIO57" s="148"/>
      <c r="FIP57" s="148"/>
      <c r="FIQ57" s="148"/>
      <c r="FIR57" s="148"/>
      <c r="FIS57" s="148"/>
      <c r="FIT57" s="148"/>
      <c r="FIU57" s="148"/>
      <c r="FIV57" s="148"/>
      <c r="FIW57" s="148"/>
      <c r="FIX57" s="148"/>
      <c r="FIY57" s="148"/>
      <c r="FIZ57" s="148"/>
      <c r="FJA57" s="148"/>
      <c r="FJB57" s="148"/>
      <c r="FJC57" s="148"/>
      <c r="FJD57" s="148"/>
      <c r="FJE57" s="148"/>
      <c r="FJF57" s="148"/>
      <c r="FJG57" s="148"/>
      <c r="FJH57" s="148"/>
      <c r="FJI57" s="148"/>
      <c r="FJJ57" s="148"/>
      <c r="FJK57" s="148"/>
      <c r="FJL57" s="148"/>
      <c r="FJM57" s="148"/>
      <c r="FJN57" s="148"/>
      <c r="FJO57" s="148"/>
      <c r="FJP57" s="148"/>
      <c r="FJQ57" s="148"/>
      <c r="FJR57" s="148"/>
      <c r="FJS57" s="148"/>
      <c r="FJT57" s="148"/>
      <c r="FJU57" s="148"/>
      <c r="FJV57" s="148"/>
      <c r="FJW57" s="148"/>
      <c r="FJX57" s="148"/>
      <c r="FJY57" s="148"/>
      <c r="FJZ57" s="148"/>
      <c r="FKA57" s="148"/>
      <c r="FKB57" s="148"/>
      <c r="FKC57" s="148"/>
      <c r="FKD57" s="148"/>
      <c r="FKE57" s="148"/>
      <c r="FKF57" s="148"/>
      <c r="FKG57" s="148"/>
      <c r="FKH57" s="148"/>
      <c r="FKI57" s="148"/>
      <c r="FKJ57" s="148"/>
      <c r="FKK57" s="148"/>
      <c r="FKL57" s="148"/>
      <c r="FKM57" s="148"/>
      <c r="FKN57" s="148"/>
      <c r="FKO57" s="148"/>
      <c r="FKP57" s="148"/>
      <c r="FKQ57" s="148"/>
      <c r="FKR57" s="148"/>
      <c r="FKS57" s="148"/>
      <c r="FKT57" s="148"/>
      <c r="FKU57" s="148"/>
      <c r="FKV57" s="148"/>
      <c r="FKW57" s="148"/>
      <c r="FKX57" s="148"/>
      <c r="FKY57" s="148"/>
      <c r="FKZ57" s="148"/>
      <c r="FLA57" s="148"/>
      <c r="FLB57" s="148"/>
      <c r="FLC57" s="148"/>
      <c r="FLD57" s="148"/>
      <c r="FLE57" s="148"/>
      <c r="FLF57" s="148"/>
      <c r="FLG57" s="148"/>
      <c r="FLH57" s="148"/>
      <c r="FLI57" s="148"/>
      <c r="FLJ57" s="148"/>
      <c r="FLK57" s="148"/>
      <c r="FLL57" s="148"/>
      <c r="FLM57" s="148"/>
      <c r="FLN57" s="148"/>
      <c r="FLO57" s="148"/>
      <c r="FLP57" s="148"/>
      <c r="FLQ57" s="148"/>
      <c r="FLR57" s="148"/>
      <c r="FLS57" s="148"/>
      <c r="FLT57" s="148"/>
      <c r="FLU57" s="148"/>
      <c r="FLV57" s="148"/>
      <c r="FLW57" s="148"/>
      <c r="FLX57" s="148"/>
      <c r="FLY57" s="148"/>
      <c r="FLZ57" s="148"/>
      <c r="FMA57" s="148"/>
      <c r="FMB57" s="148"/>
      <c r="FMC57" s="148"/>
      <c r="FMD57" s="148"/>
      <c r="FME57" s="148"/>
      <c r="FMF57" s="148"/>
      <c r="FMG57" s="148"/>
      <c r="FMH57" s="148"/>
      <c r="FMI57" s="148"/>
      <c r="FMJ57" s="148"/>
      <c r="FMK57" s="148"/>
      <c r="FML57" s="148"/>
      <c r="FMM57" s="148"/>
      <c r="FMN57" s="148"/>
      <c r="FMO57" s="148"/>
      <c r="FMP57" s="148"/>
      <c r="FMQ57" s="148"/>
      <c r="FMR57" s="148"/>
      <c r="FMS57" s="148"/>
      <c r="FMT57" s="148"/>
      <c r="FMU57" s="148"/>
      <c r="FMV57" s="148"/>
      <c r="FMW57" s="148"/>
      <c r="FMX57" s="148"/>
      <c r="FMY57" s="148"/>
      <c r="FMZ57" s="148"/>
      <c r="FNA57" s="148"/>
      <c r="FNB57" s="148"/>
      <c r="FNC57" s="148"/>
      <c r="FND57" s="148"/>
      <c r="FNE57" s="148"/>
      <c r="FNF57" s="148"/>
      <c r="FNG57" s="148"/>
      <c r="FNH57" s="148"/>
      <c r="FNI57" s="148"/>
      <c r="FNJ57" s="148"/>
      <c r="FNK57" s="148"/>
      <c r="FNL57" s="148"/>
      <c r="FNM57" s="148"/>
      <c r="FNN57" s="148"/>
      <c r="FNO57" s="148"/>
      <c r="FNP57" s="148"/>
      <c r="FNQ57" s="148"/>
      <c r="FNR57" s="148"/>
      <c r="FNS57" s="148"/>
      <c r="FNT57" s="148"/>
      <c r="FNU57" s="148"/>
      <c r="FNV57" s="148"/>
      <c r="FNW57" s="148"/>
      <c r="FNX57" s="148"/>
      <c r="FNY57" s="148"/>
      <c r="FNZ57" s="148"/>
      <c r="FOA57" s="148"/>
      <c r="FOB57" s="148"/>
      <c r="FOC57" s="148"/>
      <c r="FOD57" s="148"/>
      <c r="FOE57" s="148"/>
      <c r="FOF57" s="148"/>
      <c r="FOG57" s="148"/>
      <c r="FOH57" s="148"/>
      <c r="FOI57" s="148"/>
      <c r="FOJ57" s="148"/>
      <c r="FOK57" s="148"/>
      <c r="FOL57" s="148"/>
      <c r="FOM57" s="148"/>
      <c r="FON57" s="148"/>
      <c r="FOO57" s="148"/>
      <c r="FOP57" s="148"/>
      <c r="FOQ57" s="148"/>
      <c r="FOR57" s="148"/>
      <c r="FOS57" s="148"/>
      <c r="FOT57" s="148"/>
      <c r="FOU57" s="148"/>
      <c r="FOV57" s="148"/>
      <c r="FOW57" s="148"/>
      <c r="FOX57" s="148"/>
      <c r="FOY57" s="148"/>
      <c r="FOZ57" s="148"/>
      <c r="FPA57" s="148"/>
      <c r="FPB57" s="148"/>
      <c r="FPC57" s="148"/>
      <c r="FPD57" s="148"/>
      <c r="FPE57" s="148"/>
      <c r="FPF57" s="148"/>
      <c r="FPG57" s="148"/>
      <c r="FPH57" s="148"/>
      <c r="FPI57" s="148"/>
      <c r="FPJ57" s="148"/>
      <c r="FPK57" s="148"/>
      <c r="FPL57" s="148"/>
      <c r="FPM57" s="148"/>
      <c r="FPN57" s="148"/>
      <c r="FPO57" s="148"/>
      <c r="FPP57" s="148"/>
      <c r="FPQ57" s="148"/>
      <c r="FPR57" s="148"/>
      <c r="FPS57" s="148"/>
      <c r="FPT57" s="148"/>
      <c r="FPU57" s="148"/>
      <c r="FPV57" s="148"/>
      <c r="FPW57" s="148"/>
      <c r="FPX57" s="148"/>
      <c r="FPY57" s="148"/>
      <c r="FPZ57" s="148"/>
      <c r="FQA57" s="148"/>
      <c r="FQB57" s="148"/>
      <c r="FQC57" s="148"/>
      <c r="FQD57" s="148"/>
      <c r="FQE57" s="148"/>
      <c r="FQF57" s="148"/>
      <c r="FQG57" s="148"/>
      <c r="FQH57" s="148"/>
      <c r="FQI57" s="148"/>
      <c r="FQJ57" s="148"/>
      <c r="FQK57" s="148"/>
      <c r="FQL57" s="148"/>
      <c r="FQM57" s="148"/>
      <c r="FQN57" s="148"/>
      <c r="FQO57" s="148"/>
      <c r="FQP57" s="148"/>
      <c r="FQQ57" s="148"/>
      <c r="FQR57" s="148"/>
      <c r="FQS57" s="148"/>
      <c r="FQT57" s="148"/>
      <c r="FQU57" s="148"/>
      <c r="FQV57" s="148"/>
      <c r="FQW57" s="148"/>
      <c r="FQX57" s="148"/>
      <c r="FQY57" s="148"/>
      <c r="FQZ57" s="148"/>
      <c r="FRA57" s="148"/>
      <c r="FRB57" s="148"/>
      <c r="FRC57" s="148"/>
      <c r="FRD57" s="148"/>
      <c r="FRE57" s="148"/>
      <c r="FRF57" s="148"/>
      <c r="FRG57" s="148"/>
      <c r="FRH57" s="148"/>
      <c r="FRI57" s="148"/>
      <c r="FRJ57" s="148"/>
      <c r="FRK57" s="148"/>
      <c r="FRL57" s="148"/>
      <c r="FRM57" s="148"/>
      <c r="FRN57" s="148"/>
      <c r="FRO57" s="148"/>
      <c r="FRP57" s="148"/>
      <c r="FRQ57" s="148"/>
      <c r="FRR57" s="148"/>
      <c r="FRS57" s="148"/>
      <c r="FRT57" s="148"/>
      <c r="FRU57" s="148"/>
      <c r="FRV57" s="148"/>
      <c r="FRW57" s="148"/>
      <c r="FRX57" s="148"/>
      <c r="FRY57" s="148"/>
      <c r="FRZ57" s="148"/>
      <c r="FSA57" s="148"/>
      <c r="FSB57" s="148"/>
      <c r="FSC57" s="148"/>
      <c r="FSD57" s="148"/>
      <c r="FSE57" s="148"/>
      <c r="FSF57" s="148"/>
      <c r="FSG57" s="148"/>
      <c r="FSH57" s="148"/>
      <c r="FSI57" s="148"/>
      <c r="FSJ57" s="148"/>
      <c r="FSK57" s="148"/>
      <c r="FSL57" s="148"/>
      <c r="FSM57" s="148"/>
      <c r="FSN57" s="148"/>
      <c r="FSO57" s="148"/>
      <c r="FSP57" s="148"/>
      <c r="FSQ57" s="148"/>
      <c r="FSR57" s="148"/>
      <c r="FSS57" s="148"/>
      <c r="FST57" s="148"/>
      <c r="FSU57" s="148"/>
      <c r="FSV57" s="148"/>
      <c r="FSW57" s="148"/>
      <c r="FSX57" s="148"/>
      <c r="FSY57" s="148"/>
      <c r="FSZ57" s="148"/>
      <c r="FTA57" s="148"/>
      <c r="FTB57" s="148"/>
      <c r="FTC57" s="148"/>
      <c r="FTD57" s="148"/>
      <c r="FTE57" s="148"/>
      <c r="FTF57" s="148"/>
      <c r="FTG57" s="148"/>
      <c r="FTH57" s="148"/>
      <c r="FTI57" s="148"/>
      <c r="FTJ57" s="148"/>
      <c r="FTK57" s="148"/>
      <c r="FTL57" s="148"/>
      <c r="FTM57" s="148"/>
      <c r="FTN57" s="148"/>
      <c r="FTO57" s="148"/>
      <c r="FTP57" s="148"/>
      <c r="FTQ57" s="148"/>
      <c r="FTR57" s="148"/>
      <c r="FTS57" s="148"/>
      <c r="FTT57" s="148"/>
      <c r="FTU57" s="148"/>
      <c r="FTV57" s="148"/>
      <c r="FTW57" s="148"/>
      <c r="FTX57" s="148"/>
      <c r="FTY57" s="148"/>
      <c r="FTZ57" s="148"/>
      <c r="FUA57" s="148"/>
      <c r="FUB57" s="148"/>
      <c r="FUC57" s="148"/>
      <c r="FUD57" s="148"/>
      <c r="FUE57" s="148"/>
      <c r="FUF57" s="148"/>
      <c r="FUG57" s="148"/>
      <c r="FUH57" s="148"/>
      <c r="FUI57" s="148"/>
      <c r="FUJ57" s="148"/>
      <c r="FUK57" s="148"/>
      <c r="FUL57" s="148"/>
      <c r="FUM57" s="148"/>
      <c r="FUN57" s="148"/>
      <c r="FUO57" s="148"/>
      <c r="FUP57" s="148"/>
      <c r="FUQ57" s="148"/>
      <c r="FUR57" s="148"/>
      <c r="FUS57" s="148"/>
      <c r="FUT57" s="148"/>
      <c r="FUU57" s="148"/>
      <c r="FUV57" s="148"/>
      <c r="FUW57" s="148"/>
      <c r="FUX57" s="148"/>
      <c r="FUY57" s="148"/>
      <c r="FUZ57" s="148"/>
      <c r="FVA57" s="148"/>
      <c r="FVB57" s="148"/>
      <c r="FVC57" s="148"/>
      <c r="FVD57" s="148"/>
      <c r="FVE57" s="148"/>
      <c r="FVF57" s="148"/>
      <c r="FVG57" s="148"/>
      <c r="FVH57" s="148"/>
      <c r="FVI57" s="148"/>
      <c r="FVJ57" s="148"/>
      <c r="FVK57" s="148"/>
      <c r="FVL57" s="148"/>
      <c r="FVM57" s="148"/>
      <c r="FVN57" s="148"/>
      <c r="FVO57" s="148"/>
      <c r="FVP57" s="148"/>
      <c r="FVQ57" s="148"/>
      <c r="FVR57" s="148"/>
      <c r="FVS57" s="148"/>
      <c r="FVT57" s="148"/>
      <c r="FVU57" s="148"/>
      <c r="FVV57" s="148"/>
      <c r="FVW57" s="148"/>
      <c r="FVX57" s="148"/>
      <c r="FVY57" s="148"/>
      <c r="FVZ57" s="148"/>
      <c r="FWA57" s="148"/>
      <c r="FWB57" s="148"/>
      <c r="FWC57" s="148"/>
      <c r="FWD57" s="148"/>
      <c r="FWE57" s="148"/>
      <c r="FWF57" s="148"/>
      <c r="FWG57" s="148"/>
      <c r="FWH57" s="148"/>
      <c r="FWI57" s="148"/>
      <c r="FWJ57" s="148"/>
      <c r="FWK57" s="148"/>
      <c r="FWL57" s="148"/>
      <c r="FWM57" s="148"/>
      <c r="FWN57" s="148"/>
      <c r="FWO57" s="148"/>
      <c r="FWP57" s="148"/>
      <c r="FWQ57" s="148"/>
      <c r="FWR57" s="148"/>
      <c r="FWS57" s="148"/>
      <c r="FWT57" s="148"/>
      <c r="FWU57" s="148"/>
      <c r="FWV57" s="148"/>
      <c r="FWW57" s="148"/>
      <c r="FWX57" s="148"/>
      <c r="FWY57" s="148"/>
      <c r="FWZ57" s="148"/>
      <c r="FXA57" s="148"/>
      <c r="FXB57" s="148"/>
      <c r="FXC57" s="148"/>
      <c r="FXD57" s="148"/>
      <c r="FXE57" s="148"/>
      <c r="FXF57" s="148"/>
      <c r="FXG57" s="148"/>
      <c r="FXH57" s="148"/>
      <c r="FXI57" s="148"/>
      <c r="FXJ57" s="148"/>
      <c r="FXK57" s="148"/>
      <c r="FXL57" s="148"/>
      <c r="FXM57" s="148"/>
      <c r="FXN57" s="148"/>
      <c r="FXO57" s="148"/>
      <c r="FXP57" s="148"/>
      <c r="FXQ57" s="148"/>
      <c r="FXR57" s="148"/>
      <c r="FXS57" s="148"/>
      <c r="FXT57" s="148"/>
      <c r="FXU57" s="148"/>
      <c r="FXV57" s="148"/>
      <c r="FXW57" s="148"/>
      <c r="FXX57" s="148"/>
      <c r="FXY57" s="148"/>
      <c r="FXZ57" s="148"/>
      <c r="FYA57" s="148"/>
      <c r="FYB57" s="148"/>
      <c r="FYC57" s="148"/>
      <c r="FYD57" s="148"/>
      <c r="FYE57" s="148"/>
      <c r="FYF57" s="148"/>
      <c r="FYG57" s="148"/>
      <c r="FYH57" s="148"/>
      <c r="FYI57" s="148"/>
      <c r="FYJ57" s="148"/>
      <c r="FYK57" s="148"/>
      <c r="FYL57" s="148"/>
      <c r="FYM57" s="148"/>
      <c r="FYN57" s="148"/>
      <c r="FYO57" s="148"/>
      <c r="FYP57" s="148"/>
      <c r="FYQ57" s="148"/>
      <c r="FYR57" s="148"/>
      <c r="FYS57" s="148"/>
      <c r="FYT57" s="148"/>
      <c r="FYU57" s="148"/>
      <c r="FYV57" s="148"/>
      <c r="FYW57" s="148"/>
      <c r="FYX57" s="148"/>
      <c r="FYY57" s="148"/>
      <c r="FYZ57" s="148"/>
      <c r="FZA57" s="148"/>
      <c r="FZB57" s="148"/>
      <c r="FZC57" s="148"/>
      <c r="FZD57" s="148"/>
      <c r="FZE57" s="148"/>
      <c r="FZF57" s="148"/>
      <c r="FZG57" s="148"/>
      <c r="FZH57" s="148"/>
      <c r="FZI57" s="148"/>
      <c r="FZJ57" s="148"/>
      <c r="FZK57" s="148"/>
      <c r="FZL57" s="148"/>
      <c r="FZM57" s="148"/>
      <c r="FZN57" s="148"/>
      <c r="FZO57" s="148"/>
      <c r="FZP57" s="148"/>
      <c r="FZQ57" s="148"/>
      <c r="FZR57" s="148"/>
      <c r="FZS57" s="148"/>
      <c r="FZT57" s="148"/>
      <c r="FZU57" s="148"/>
      <c r="FZV57" s="148"/>
      <c r="FZW57" s="148"/>
      <c r="FZX57" s="148"/>
      <c r="FZY57" s="148"/>
      <c r="FZZ57" s="148"/>
      <c r="GAA57" s="148"/>
      <c r="GAB57" s="148"/>
      <c r="GAC57" s="148"/>
      <c r="GAD57" s="148"/>
      <c r="GAE57" s="148"/>
      <c r="GAF57" s="148"/>
      <c r="GAG57" s="148"/>
      <c r="GAH57" s="148"/>
      <c r="GAI57" s="148"/>
      <c r="GAJ57" s="148"/>
      <c r="GAK57" s="148"/>
      <c r="GAL57" s="148"/>
      <c r="GAM57" s="148"/>
      <c r="GAN57" s="148"/>
      <c r="GAO57" s="148"/>
      <c r="GAP57" s="148"/>
      <c r="GAQ57" s="148"/>
      <c r="GAR57" s="148"/>
      <c r="GAS57" s="148"/>
      <c r="GAT57" s="148"/>
      <c r="GAU57" s="148"/>
      <c r="GAV57" s="148"/>
      <c r="GAW57" s="148"/>
      <c r="GAX57" s="148"/>
      <c r="GAY57" s="148"/>
      <c r="GAZ57" s="148"/>
      <c r="GBA57" s="148"/>
      <c r="GBB57" s="148"/>
      <c r="GBC57" s="148"/>
      <c r="GBD57" s="148"/>
      <c r="GBE57" s="148"/>
      <c r="GBF57" s="148"/>
      <c r="GBG57" s="148"/>
      <c r="GBH57" s="148"/>
      <c r="GBI57" s="148"/>
      <c r="GBJ57" s="148"/>
      <c r="GBK57" s="148"/>
      <c r="GBL57" s="148"/>
      <c r="GBM57" s="148"/>
      <c r="GBN57" s="148"/>
      <c r="GBO57" s="148"/>
      <c r="GBP57" s="148"/>
      <c r="GBQ57" s="148"/>
      <c r="GBR57" s="148"/>
      <c r="GBS57" s="148"/>
      <c r="GBT57" s="148"/>
      <c r="GBU57" s="148"/>
      <c r="GBV57" s="148"/>
      <c r="GBW57" s="148"/>
      <c r="GBX57" s="148"/>
      <c r="GBY57" s="148"/>
      <c r="GBZ57" s="148"/>
      <c r="GCA57" s="148"/>
      <c r="GCB57" s="148"/>
      <c r="GCC57" s="148"/>
      <c r="GCD57" s="148"/>
      <c r="GCE57" s="148"/>
      <c r="GCF57" s="148"/>
      <c r="GCG57" s="148"/>
      <c r="GCH57" s="148"/>
      <c r="GCI57" s="148"/>
      <c r="GCJ57" s="148"/>
      <c r="GCK57" s="148"/>
      <c r="GCL57" s="148"/>
      <c r="GCM57" s="148"/>
      <c r="GCN57" s="148"/>
      <c r="GCO57" s="148"/>
      <c r="GCP57" s="148"/>
      <c r="GCQ57" s="148"/>
      <c r="GCR57" s="148"/>
      <c r="GCS57" s="148"/>
      <c r="GCT57" s="148"/>
      <c r="GCU57" s="148"/>
      <c r="GCV57" s="148"/>
      <c r="GCW57" s="148"/>
      <c r="GCX57" s="148"/>
      <c r="GCY57" s="148"/>
      <c r="GCZ57" s="148"/>
      <c r="GDA57" s="148"/>
      <c r="GDB57" s="148"/>
      <c r="GDC57" s="148"/>
      <c r="GDD57" s="148"/>
      <c r="GDE57" s="148"/>
      <c r="GDF57" s="148"/>
      <c r="GDG57" s="148"/>
      <c r="GDH57" s="148"/>
      <c r="GDI57" s="148"/>
      <c r="GDJ57" s="148"/>
      <c r="GDK57" s="148"/>
      <c r="GDL57" s="148"/>
      <c r="GDM57" s="148"/>
      <c r="GDN57" s="148"/>
      <c r="GDO57" s="148"/>
      <c r="GDP57" s="148"/>
      <c r="GDQ57" s="148"/>
      <c r="GDR57" s="148"/>
      <c r="GDS57" s="148"/>
      <c r="GDT57" s="148"/>
      <c r="GDU57" s="148"/>
      <c r="GDV57" s="148"/>
      <c r="GDW57" s="148"/>
      <c r="GDX57" s="148"/>
      <c r="GDY57" s="148"/>
      <c r="GDZ57" s="148"/>
      <c r="GEA57" s="148"/>
      <c r="GEB57" s="148"/>
      <c r="GEC57" s="148"/>
      <c r="GED57" s="148"/>
      <c r="GEE57" s="148"/>
      <c r="GEF57" s="148"/>
      <c r="GEG57" s="148"/>
      <c r="GEH57" s="148"/>
      <c r="GEI57" s="148"/>
      <c r="GEJ57" s="148"/>
      <c r="GEK57" s="148"/>
      <c r="GEL57" s="148"/>
      <c r="GEM57" s="148"/>
      <c r="GEN57" s="148"/>
      <c r="GEO57" s="148"/>
      <c r="GEP57" s="148"/>
      <c r="GEQ57" s="148"/>
      <c r="GER57" s="148"/>
      <c r="GES57" s="148"/>
      <c r="GET57" s="148"/>
      <c r="GEU57" s="148"/>
      <c r="GEV57" s="148"/>
      <c r="GEW57" s="148"/>
      <c r="GEX57" s="148"/>
      <c r="GEY57" s="148"/>
      <c r="GEZ57" s="148"/>
      <c r="GFA57" s="148"/>
      <c r="GFB57" s="148"/>
      <c r="GFC57" s="148"/>
      <c r="GFD57" s="148"/>
      <c r="GFE57" s="148"/>
      <c r="GFF57" s="148"/>
      <c r="GFG57" s="148"/>
      <c r="GFH57" s="148"/>
      <c r="GFI57" s="148"/>
      <c r="GFJ57" s="148"/>
      <c r="GFK57" s="148"/>
      <c r="GFL57" s="148"/>
      <c r="GFM57" s="148"/>
      <c r="GFN57" s="148"/>
      <c r="GFO57" s="148"/>
      <c r="GFP57" s="148"/>
      <c r="GFQ57" s="148"/>
      <c r="GFR57" s="148"/>
      <c r="GFS57" s="148"/>
      <c r="GFT57" s="148"/>
      <c r="GFU57" s="148"/>
      <c r="GFV57" s="148"/>
      <c r="GFW57" s="148"/>
      <c r="GFX57" s="148"/>
      <c r="GFY57" s="148"/>
      <c r="GFZ57" s="148"/>
      <c r="GGA57" s="148"/>
      <c r="GGB57" s="148"/>
      <c r="GGC57" s="148"/>
      <c r="GGD57" s="148"/>
      <c r="GGE57" s="148"/>
      <c r="GGF57" s="148"/>
      <c r="GGG57" s="148"/>
      <c r="GGH57" s="148"/>
      <c r="GGI57" s="148"/>
      <c r="GGJ57" s="148"/>
      <c r="GGK57" s="148"/>
      <c r="GGL57" s="148"/>
      <c r="GGM57" s="148"/>
      <c r="GGN57" s="148"/>
      <c r="GGO57" s="148"/>
      <c r="GGP57" s="148"/>
      <c r="GGQ57" s="148"/>
      <c r="GGR57" s="148"/>
      <c r="GGS57" s="148"/>
      <c r="GGT57" s="148"/>
      <c r="GGU57" s="148"/>
      <c r="GGV57" s="148"/>
      <c r="GGW57" s="148"/>
      <c r="GGX57" s="148"/>
      <c r="GGY57" s="148"/>
      <c r="GGZ57" s="148"/>
      <c r="GHA57" s="148"/>
      <c r="GHB57" s="148"/>
      <c r="GHC57" s="148"/>
      <c r="GHD57" s="148"/>
      <c r="GHE57" s="148"/>
      <c r="GHF57" s="148"/>
      <c r="GHG57" s="148"/>
      <c r="GHH57" s="148"/>
      <c r="GHI57" s="148"/>
      <c r="GHJ57" s="148"/>
      <c r="GHK57" s="148"/>
      <c r="GHL57" s="148"/>
      <c r="GHM57" s="148"/>
      <c r="GHN57" s="148"/>
      <c r="GHO57" s="148"/>
      <c r="GHP57" s="148"/>
      <c r="GHQ57" s="148"/>
      <c r="GHR57" s="148"/>
      <c r="GHS57" s="148"/>
      <c r="GHT57" s="148"/>
      <c r="GHU57" s="148"/>
      <c r="GHV57" s="148"/>
      <c r="GHW57" s="148"/>
      <c r="GHX57" s="148"/>
      <c r="GHY57" s="148"/>
      <c r="GHZ57" s="148"/>
      <c r="GIA57" s="148"/>
      <c r="GIB57" s="148"/>
      <c r="GIC57" s="148"/>
      <c r="GID57" s="148"/>
      <c r="GIE57" s="148"/>
      <c r="GIF57" s="148"/>
      <c r="GIG57" s="148"/>
      <c r="GIH57" s="148"/>
      <c r="GII57" s="148"/>
      <c r="GIJ57" s="148"/>
      <c r="GIK57" s="148"/>
      <c r="GIL57" s="148"/>
      <c r="GIM57" s="148"/>
      <c r="GIN57" s="148"/>
      <c r="GIO57" s="148"/>
      <c r="GIP57" s="148"/>
      <c r="GIQ57" s="148"/>
      <c r="GIR57" s="148"/>
      <c r="GIS57" s="148"/>
      <c r="GIT57" s="148"/>
      <c r="GIU57" s="148"/>
      <c r="GIV57" s="148"/>
      <c r="GIW57" s="148"/>
      <c r="GIX57" s="148"/>
      <c r="GIY57" s="148"/>
      <c r="GIZ57" s="148"/>
      <c r="GJA57" s="148"/>
      <c r="GJB57" s="148"/>
      <c r="GJC57" s="148"/>
      <c r="GJD57" s="148"/>
      <c r="GJE57" s="148"/>
      <c r="GJF57" s="148"/>
      <c r="GJG57" s="148"/>
      <c r="GJH57" s="148"/>
      <c r="GJI57" s="148"/>
      <c r="GJJ57" s="148"/>
      <c r="GJK57" s="148"/>
      <c r="GJL57" s="148"/>
      <c r="GJM57" s="148"/>
      <c r="GJN57" s="148"/>
      <c r="GJO57" s="148"/>
      <c r="GJP57" s="148"/>
      <c r="GJQ57" s="148"/>
      <c r="GJR57" s="148"/>
      <c r="GJS57" s="148"/>
      <c r="GJT57" s="148"/>
      <c r="GJU57" s="148"/>
      <c r="GJV57" s="148"/>
      <c r="GJW57" s="148"/>
      <c r="GJX57" s="148"/>
      <c r="GJY57" s="148"/>
      <c r="GJZ57" s="148"/>
      <c r="GKA57" s="148"/>
      <c r="GKB57" s="148"/>
      <c r="GKC57" s="148"/>
      <c r="GKD57" s="148"/>
      <c r="GKE57" s="148"/>
      <c r="GKF57" s="148"/>
      <c r="GKG57" s="148"/>
      <c r="GKH57" s="148"/>
      <c r="GKI57" s="148"/>
      <c r="GKJ57" s="148"/>
      <c r="GKK57" s="148"/>
      <c r="GKL57" s="148"/>
      <c r="GKM57" s="148"/>
      <c r="GKN57" s="148"/>
      <c r="GKO57" s="148"/>
      <c r="GKP57" s="148"/>
      <c r="GKQ57" s="148"/>
      <c r="GKR57" s="148"/>
      <c r="GKS57" s="148"/>
      <c r="GKT57" s="148"/>
      <c r="GKU57" s="148"/>
      <c r="GKV57" s="148"/>
      <c r="GKW57" s="148"/>
      <c r="GKX57" s="148"/>
      <c r="GKY57" s="148"/>
      <c r="GKZ57" s="148"/>
      <c r="GLA57" s="148"/>
      <c r="GLB57" s="148"/>
      <c r="GLC57" s="148"/>
      <c r="GLD57" s="148"/>
      <c r="GLE57" s="148"/>
      <c r="GLF57" s="148"/>
      <c r="GLG57" s="148"/>
      <c r="GLH57" s="148"/>
      <c r="GLI57" s="148"/>
      <c r="GLJ57" s="148"/>
      <c r="GLK57" s="148"/>
      <c r="GLL57" s="148"/>
      <c r="GLM57" s="148"/>
      <c r="GLN57" s="148"/>
      <c r="GLO57" s="148"/>
      <c r="GLP57" s="148"/>
      <c r="GLQ57" s="148"/>
      <c r="GLR57" s="148"/>
      <c r="GLS57" s="148"/>
      <c r="GLT57" s="148"/>
      <c r="GLU57" s="148"/>
      <c r="GLV57" s="148"/>
      <c r="GLW57" s="148"/>
      <c r="GLX57" s="148"/>
      <c r="GLY57" s="148"/>
      <c r="GLZ57" s="148"/>
      <c r="GMA57" s="148"/>
      <c r="GMB57" s="148"/>
      <c r="GMC57" s="148"/>
      <c r="GMD57" s="148"/>
      <c r="GME57" s="148"/>
      <c r="GMF57" s="148"/>
      <c r="GMG57" s="148"/>
      <c r="GMH57" s="148"/>
      <c r="GMI57" s="148"/>
      <c r="GMJ57" s="148"/>
      <c r="GMK57" s="148"/>
      <c r="GML57" s="148"/>
      <c r="GMM57" s="148"/>
      <c r="GMN57" s="148"/>
      <c r="GMO57" s="148"/>
      <c r="GMP57" s="148"/>
      <c r="GMQ57" s="148"/>
      <c r="GMR57" s="148"/>
      <c r="GMS57" s="148"/>
      <c r="GMT57" s="148"/>
      <c r="GMU57" s="148"/>
      <c r="GMV57" s="148"/>
      <c r="GMW57" s="148"/>
      <c r="GMX57" s="148"/>
      <c r="GMY57" s="148"/>
      <c r="GMZ57" s="148"/>
      <c r="GNA57" s="148"/>
      <c r="GNB57" s="148"/>
      <c r="GNC57" s="148"/>
      <c r="GND57" s="148"/>
      <c r="GNE57" s="148"/>
      <c r="GNF57" s="148"/>
      <c r="GNG57" s="148"/>
      <c r="GNH57" s="148"/>
      <c r="GNI57" s="148"/>
      <c r="GNJ57" s="148"/>
      <c r="GNK57" s="148"/>
      <c r="GNL57" s="148"/>
      <c r="GNM57" s="148"/>
      <c r="GNN57" s="148"/>
      <c r="GNO57" s="148"/>
      <c r="GNP57" s="148"/>
      <c r="GNQ57" s="148"/>
      <c r="GNR57" s="148"/>
      <c r="GNS57" s="148"/>
      <c r="GNT57" s="148"/>
      <c r="GNU57" s="148"/>
      <c r="GNV57" s="148"/>
      <c r="GNW57" s="148"/>
      <c r="GNX57" s="148"/>
      <c r="GNY57" s="148"/>
      <c r="GNZ57" s="148"/>
      <c r="GOA57" s="148"/>
      <c r="GOB57" s="148"/>
      <c r="GOC57" s="148"/>
      <c r="GOD57" s="148"/>
      <c r="GOE57" s="148"/>
      <c r="GOF57" s="148"/>
      <c r="GOG57" s="148"/>
      <c r="GOH57" s="148"/>
      <c r="GOI57" s="148"/>
      <c r="GOJ57" s="148"/>
      <c r="GOK57" s="148"/>
      <c r="GOL57" s="148"/>
      <c r="GOM57" s="148"/>
      <c r="GON57" s="148"/>
      <c r="GOO57" s="148"/>
      <c r="GOP57" s="148"/>
      <c r="GOQ57" s="148"/>
      <c r="GOR57" s="148"/>
      <c r="GOS57" s="148"/>
      <c r="GOT57" s="148"/>
      <c r="GOU57" s="148"/>
      <c r="GOV57" s="148"/>
      <c r="GOW57" s="148"/>
      <c r="GOX57" s="148"/>
      <c r="GOY57" s="148"/>
      <c r="GOZ57" s="148"/>
      <c r="GPA57" s="148"/>
      <c r="GPB57" s="148"/>
      <c r="GPC57" s="148"/>
      <c r="GPD57" s="148"/>
      <c r="GPE57" s="148"/>
      <c r="GPF57" s="148"/>
      <c r="GPG57" s="148"/>
      <c r="GPH57" s="148"/>
      <c r="GPI57" s="148"/>
      <c r="GPJ57" s="148"/>
      <c r="GPK57" s="148"/>
      <c r="GPL57" s="148"/>
      <c r="GPM57" s="148"/>
      <c r="GPN57" s="148"/>
      <c r="GPO57" s="148"/>
      <c r="GPP57" s="148"/>
      <c r="GPQ57" s="148"/>
      <c r="GPR57" s="148"/>
      <c r="GPS57" s="148"/>
      <c r="GPT57" s="148"/>
      <c r="GPU57" s="148"/>
      <c r="GPV57" s="148"/>
      <c r="GPW57" s="148"/>
      <c r="GPX57" s="148"/>
      <c r="GPY57" s="148"/>
      <c r="GPZ57" s="148"/>
      <c r="GQA57" s="148"/>
      <c r="GQB57" s="148"/>
      <c r="GQC57" s="148"/>
      <c r="GQD57" s="148"/>
      <c r="GQE57" s="148"/>
      <c r="GQF57" s="148"/>
      <c r="GQG57" s="148"/>
      <c r="GQH57" s="148"/>
      <c r="GQI57" s="148"/>
      <c r="GQJ57" s="148"/>
      <c r="GQK57" s="148"/>
      <c r="GQL57" s="148"/>
      <c r="GQM57" s="148"/>
      <c r="GQN57" s="148"/>
      <c r="GQO57" s="148"/>
      <c r="GQP57" s="148"/>
      <c r="GQQ57" s="148"/>
      <c r="GQR57" s="148"/>
      <c r="GQS57" s="148"/>
      <c r="GQT57" s="148"/>
      <c r="GQU57" s="148"/>
      <c r="GQV57" s="148"/>
      <c r="GQW57" s="148"/>
      <c r="GQX57" s="148"/>
      <c r="GQY57" s="148"/>
      <c r="GQZ57" s="148"/>
      <c r="GRA57" s="148"/>
      <c r="GRB57" s="148"/>
      <c r="GRC57" s="148"/>
      <c r="GRD57" s="148"/>
      <c r="GRE57" s="148"/>
      <c r="GRF57" s="148"/>
      <c r="GRG57" s="148"/>
      <c r="GRH57" s="148"/>
      <c r="GRI57" s="148"/>
      <c r="GRJ57" s="148"/>
      <c r="GRK57" s="148"/>
      <c r="GRL57" s="148"/>
      <c r="GRM57" s="148"/>
      <c r="GRN57" s="148"/>
      <c r="GRO57" s="148"/>
      <c r="GRP57" s="148"/>
      <c r="GRQ57" s="148"/>
      <c r="GRR57" s="148"/>
      <c r="GRS57" s="148"/>
      <c r="GRT57" s="148"/>
      <c r="GRU57" s="148"/>
      <c r="GRV57" s="148"/>
      <c r="GRW57" s="148"/>
      <c r="GRX57" s="148"/>
      <c r="GRY57" s="148"/>
      <c r="GRZ57" s="148"/>
      <c r="GSA57" s="148"/>
      <c r="GSB57" s="148"/>
      <c r="GSC57" s="148"/>
      <c r="GSD57" s="148"/>
      <c r="GSE57" s="148"/>
      <c r="GSF57" s="148"/>
      <c r="GSG57" s="148"/>
      <c r="GSH57" s="148"/>
      <c r="GSI57" s="148"/>
      <c r="GSJ57" s="148"/>
      <c r="GSK57" s="148"/>
      <c r="GSL57" s="148"/>
      <c r="GSM57" s="148"/>
      <c r="GSN57" s="148"/>
      <c r="GSO57" s="148"/>
      <c r="GSP57" s="148"/>
      <c r="GSQ57" s="148"/>
      <c r="GSR57" s="148"/>
      <c r="GSS57" s="148"/>
      <c r="GST57" s="148"/>
      <c r="GSU57" s="148"/>
      <c r="GSV57" s="148"/>
      <c r="GSW57" s="148"/>
      <c r="GSX57" s="148"/>
      <c r="GSY57" s="148"/>
      <c r="GSZ57" s="148"/>
      <c r="GTA57" s="148"/>
      <c r="GTB57" s="148"/>
      <c r="GTC57" s="148"/>
      <c r="GTD57" s="148"/>
      <c r="GTE57" s="148"/>
      <c r="GTF57" s="148"/>
      <c r="GTG57" s="148"/>
      <c r="GTH57" s="148"/>
      <c r="GTI57" s="148"/>
      <c r="GTJ57" s="148"/>
      <c r="GTK57" s="148"/>
      <c r="GTL57" s="148"/>
      <c r="GTM57" s="148"/>
      <c r="GTN57" s="148"/>
      <c r="GTO57" s="148"/>
      <c r="GTP57" s="148"/>
      <c r="GTQ57" s="148"/>
      <c r="GTR57" s="148"/>
      <c r="GTS57" s="148"/>
      <c r="GTT57" s="148"/>
      <c r="GTU57" s="148"/>
      <c r="GTV57" s="148"/>
      <c r="GTW57" s="148"/>
      <c r="GTX57" s="148"/>
      <c r="GTY57" s="148"/>
      <c r="GTZ57" s="148"/>
      <c r="GUA57" s="148"/>
      <c r="GUB57" s="148"/>
      <c r="GUC57" s="148"/>
      <c r="GUD57" s="148"/>
      <c r="GUE57" s="148"/>
      <c r="GUF57" s="148"/>
      <c r="GUG57" s="148"/>
      <c r="GUH57" s="148"/>
      <c r="GUI57" s="148"/>
      <c r="GUJ57" s="148"/>
      <c r="GUK57" s="148"/>
      <c r="GUL57" s="148"/>
      <c r="GUM57" s="148"/>
      <c r="GUN57" s="148"/>
      <c r="GUO57" s="148"/>
      <c r="GUP57" s="148"/>
      <c r="GUQ57" s="148"/>
      <c r="GUR57" s="148"/>
      <c r="GUS57" s="148"/>
      <c r="GUT57" s="148"/>
      <c r="GUU57" s="148"/>
      <c r="GUV57" s="148"/>
      <c r="GUW57" s="148"/>
      <c r="GUX57" s="148"/>
      <c r="GUY57" s="148"/>
      <c r="GUZ57" s="148"/>
      <c r="GVA57" s="148"/>
      <c r="GVB57" s="148"/>
      <c r="GVC57" s="148"/>
      <c r="GVD57" s="148"/>
      <c r="GVE57" s="148"/>
      <c r="GVF57" s="148"/>
      <c r="GVG57" s="148"/>
      <c r="GVH57" s="148"/>
      <c r="GVI57" s="148"/>
      <c r="GVJ57" s="148"/>
      <c r="GVK57" s="148"/>
      <c r="GVL57" s="148"/>
      <c r="GVM57" s="148"/>
      <c r="GVN57" s="148"/>
      <c r="GVO57" s="148"/>
      <c r="GVP57" s="148"/>
      <c r="GVQ57" s="148"/>
      <c r="GVR57" s="148"/>
      <c r="GVS57" s="148"/>
      <c r="GVT57" s="148"/>
      <c r="GVU57" s="148"/>
      <c r="GVV57" s="148"/>
      <c r="GVW57" s="148"/>
      <c r="GVX57" s="148"/>
      <c r="GVY57" s="148"/>
      <c r="GVZ57" s="148"/>
      <c r="GWA57" s="148"/>
      <c r="GWB57" s="148"/>
      <c r="GWC57" s="148"/>
      <c r="GWD57" s="148"/>
      <c r="GWE57" s="148"/>
      <c r="GWF57" s="148"/>
      <c r="GWG57" s="148"/>
      <c r="GWH57" s="148"/>
      <c r="GWI57" s="148"/>
      <c r="GWJ57" s="148"/>
      <c r="GWK57" s="148"/>
      <c r="GWL57" s="148"/>
      <c r="GWM57" s="148"/>
      <c r="GWN57" s="148"/>
      <c r="GWO57" s="148"/>
      <c r="GWP57" s="148"/>
      <c r="GWQ57" s="148"/>
      <c r="GWR57" s="148"/>
      <c r="GWS57" s="148"/>
      <c r="GWT57" s="148"/>
      <c r="GWU57" s="148"/>
      <c r="GWV57" s="148"/>
      <c r="GWW57" s="148"/>
      <c r="GWX57" s="148"/>
      <c r="GWY57" s="148"/>
      <c r="GWZ57" s="148"/>
      <c r="GXA57" s="148"/>
      <c r="GXB57" s="148"/>
      <c r="GXC57" s="148"/>
      <c r="GXD57" s="148"/>
      <c r="GXE57" s="148"/>
      <c r="GXF57" s="148"/>
      <c r="GXG57" s="148"/>
      <c r="GXH57" s="148"/>
      <c r="GXI57" s="148"/>
      <c r="GXJ57" s="148"/>
      <c r="GXK57" s="148"/>
      <c r="GXL57" s="148"/>
      <c r="GXM57" s="148"/>
      <c r="GXN57" s="148"/>
      <c r="GXO57" s="148"/>
      <c r="GXP57" s="148"/>
      <c r="GXQ57" s="148"/>
      <c r="GXR57" s="148"/>
      <c r="GXS57" s="148"/>
      <c r="GXT57" s="148"/>
      <c r="GXU57" s="148"/>
      <c r="GXV57" s="148"/>
      <c r="GXW57" s="148"/>
      <c r="GXX57" s="148"/>
      <c r="GXY57" s="148"/>
      <c r="GXZ57" s="148"/>
      <c r="GYA57" s="148"/>
      <c r="GYB57" s="148"/>
      <c r="GYC57" s="148"/>
      <c r="GYD57" s="148"/>
      <c r="GYE57" s="148"/>
      <c r="GYF57" s="148"/>
      <c r="GYG57" s="148"/>
      <c r="GYH57" s="148"/>
      <c r="GYI57" s="148"/>
      <c r="GYJ57" s="148"/>
      <c r="GYK57" s="148"/>
      <c r="GYL57" s="148"/>
      <c r="GYM57" s="148"/>
      <c r="GYN57" s="148"/>
      <c r="GYO57" s="148"/>
      <c r="GYP57" s="148"/>
      <c r="GYQ57" s="148"/>
      <c r="GYR57" s="148"/>
      <c r="GYS57" s="148"/>
      <c r="GYT57" s="148"/>
      <c r="GYU57" s="148"/>
      <c r="GYV57" s="148"/>
      <c r="GYW57" s="148"/>
      <c r="GYX57" s="148"/>
      <c r="GYY57" s="148"/>
      <c r="GYZ57" s="148"/>
      <c r="GZA57" s="148"/>
      <c r="GZB57" s="148"/>
      <c r="GZC57" s="148"/>
      <c r="GZD57" s="148"/>
      <c r="GZE57" s="148"/>
      <c r="GZF57" s="148"/>
      <c r="GZG57" s="148"/>
      <c r="GZH57" s="148"/>
      <c r="GZI57" s="148"/>
      <c r="GZJ57" s="148"/>
      <c r="GZK57" s="148"/>
      <c r="GZL57" s="148"/>
      <c r="GZM57" s="148"/>
      <c r="GZN57" s="148"/>
      <c r="GZO57" s="148"/>
      <c r="GZP57" s="148"/>
      <c r="GZQ57" s="148"/>
      <c r="GZR57" s="148"/>
      <c r="GZS57" s="148"/>
      <c r="GZT57" s="148"/>
      <c r="GZU57" s="148"/>
      <c r="GZV57" s="148"/>
      <c r="GZW57" s="148"/>
      <c r="GZX57" s="148"/>
      <c r="GZY57" s="148"/>
      <c r="GZZ57" s="148"/>
      <c r="HAA57" s="148"/>
      <c r="HAB57" s="148"/>
      <c r="HAC57" s="148"/>
      <c r="HAD57" s="148"/>
      <c r="HAE57" s="148"/>
      <c r="HAF57" s="148"/>
      <c r="HAG57" s="148"/>
      <c r="HAH57" s="148"/>
      <c r="HAI57" s="148"/>
      <c r="HAJ57" s="148"/>
      <c r="HAK57" s="148"/>
      <c r="HAL57" s="148"/>
      <c r="HAM57" s="148"/>
      <c r="HAN57" s="148"/>
      <c r="HAO57" s="148"/>
      <c r="HAP57" s="148"/>
      <c r="HAQ57" s="148"/>
      <c r="HAR57" s="148"/>
      <c r="HAS57" s="148"/>
      <c r="HAT57" s="148"/>
      <c r="HAU57" s="148"/>
      <c r="HAV57" s="148"/>
      <c r="HAW57" s="148"/>
      <c r="HAX57" s="148"/>
      <c r="HAY57" s="148"/>
      <c r="HAZ57" s="148"/>
      <c r="HBA57" s="148"/>
      <c r="HBB57" s="148"/>
      <c r="HBC57" s="148"/>
      <c r="HBD57" s="148"/>
      <c r="HBE57" s="148"/>
      <c r="HBF57" s="148"/>
      <c r="HBG57" s="148"/>
      <c r="HBH57" s="148"/>
      <c r="HBI57" s="148"/>
      <c r="HBJ57" s="148"/>
      <c r="HBK57" s="148"/>
      <c r="HBL57" s="148"/>
      <c r="HBM57" s="148"/>
      <c r="HBN57" s="148"/>
      <c r="HBO57" s="148"/>
      <c r="HBP57" s="148"/>
      <c r="HBQ57" s="148"/>
      <c r="HBR57" s="148"/>
      <c r="HBS57" s="148"/>
      <c r="HBT57" s="148"/>
      <c r="HBU57" s="148"/>
      <c r="HBV57" s="148"/>
      <c r="HBW57" s="148"/>
      <c r="HBX57" s="148"/>
      <c r="HBY57" s="148"/>
      <c r="HBZ57" s="148"/>
      <c r="HCA57" s="148"/>
      <c r="HCB57" s="148"/>
      <c r="HCC57" s="148"/>
      <c r="HCD57" s="148"/>
      <c r="HCE57" s="148"/>
      <c r="HCF57" s="148"/>
      <c r="HCG57" s="148"/>
      <c r="HCH57" s="148"/>
      <c r="HCI57" s="148"/>
      <c r="HCJ57" s="148"/>
      <c r="HCK57" s="148"/>
      <c r="HCL57" s="148"/>
      <c r="HCM57" s="148"/>
      <c r="HCN57" s="148"/>
      <c r="HCO57" s="148"/>
      <c r="HCP57" s="148"/>
      <c r="HCQ57" s="148"/>
      <c r="HCR57" s="148"/>
      <c r="HCS57" s="148"/>
      <c r="HCT57" s="148"/>
      <c r="HCU57" s="148"/>
      <c r="HCV57" s="148"/>
      <c r="HCW57" s="148"/>
      <c r="HCX57" s="148"/>
      <c r="HCY57" s="148"/>
      <c r="HCZ57" s="148"/>
      <c r="HDA57" s="148"/>
      <c r="HDB57" s="148"/>
      <c r="HDC57" s="148"/>
      <c r="HDD57" s="148"/>
      <c r="HDE57" s="148"/>
      <c r="HDF57" s="148"/>
      <c r="HDG57" s="148"/>
      <c r="HDH57" s="148"/>
      <c r="HDI57" s="148"/>
      <c r="HDJ57" s="148"/>
      <c r="HDK57" s="148"/>
      <c r="HDL57" s="148"/>
      <c r="HDM57" s="148"/>
      <c r="HDN57" s="148"/>
      <c r="HDO57" s="148"/>
      <c r="HDP57" s="148"/>
      <c r="HDQ57" s="148"/>
      <c r="HDR57" s="148"/>
      <c r="HDS57" s="148"/>
      <c r="HDT57" s="148"/>
      <c r="HDU57" s="148"/>
      <c r="HDV57" s="148"/>
      <c r="HDW57" s="148"/>
      <c r="HDX57" s="148"/>
      <c r="HDY57" s="148"/>
      <c r="HDZ57" s="148"/>
      <c r="HEA57" s="148"/>
      <c r="HEB57" s="148"/>
      <c r="HEC57" s="148"/>
      <c r="HED57" s="148"/>
      <c r="HEE57" s="148"/>
      <c r="HEF57" s="148"/>
      <c r="HEG57" s="148"/>
      <c r="HEH57" s="148"/>
      <c r="HEI57" s="148"/>
      <c r="HEJ57" s="148"/>
      <c r="HEK57" s="148"/>
      <c r="HEL57" s="148"/>
      <c r="HEM57" s="148"/>
      <c r="HEN57" s="148"/>
      <c r="HEO57" s="148"/>
      <c r="HEP57" s="148"/>
      <c r="HEQ57" s="148"/>
      <c r="HER57" s="148"/>
      <c r="HES57" s="148"/>
      <c r="HET57" s="148"/>
      <c r="HEU57" s="148"/>
      <c r="HEV57" s="148"/>
      <c r="HEW57" s="148"/>
      <c r="HEX57" s="148"/>
      <c r="HEY57" s="148"/>
      <c r="HEZ57" s="148"/>
      <c r="HFA57" s="148"/>
      <c r="HFB57" s="148"/>
      <c r="HFC57" s="148"/>
      <c r="HFD57" s="148"/>
      <c r="HFE57" s="148"/>
      <c r="HFF57" s="148"/>
      <c r="HFG57" s="148"/>
      <c r="HFH57" s="148"/>
      <c r="HFI57" s="148"/>
      <c r="HFJ57" s="148"/>
      <c r="HFK57" s="148"/>
      <c r="HFL57" s="148"/>
      <c r="HFM57" s="148"/>
      <c r="HFN57" s="148"/>
      <c r="HFO57" s="148"/>
      <c r="HFP57" s="148"/>
      <c r="HFQ57" s="148"/>
      <c r="HFR57" s="148"/>
      <c r="HFS57" s="148"/>
      <c r="HFT57" s="148"/>
      <c r="HFU57" s="148"/>
      <c r="HFV57" s="148"/>
      <c r="HFW57" s="148"/>
      <c r="HFX57" s="148"/>
      <c r="HFY57" s="148"/>
      <c r="HFZ57" s="148"/>
      <c r="HGA57" s="148"/>
      <c r="HGB57" s="148"/>
      <c r="HGC57" s="148"/>
      <c r="HGD57" s="148"/>
      <c r="HGE57" s="148"/>
      <c r="HGF57" s="148"/>
      <c r="HGG57" s="148"/>
      <c r="HGH57" s="148"/>
      <c r="HGI57" s="148"/>
      <c r="HGJ57" s="148"/>
      <c r="HGK57" s="148"/>
      <c r="HGL57" s="148"/>
      <c r="HGM57" s="148"/>
      <c r="HGN57" s="148"/>
      <c r="HGO57" s="148"/>
      <c r="HGP57" s="148"/>
      <c r="HGQ57" s="148"/>
      <c r="HGR57" s="148"/>
      <c r="HGS57" s="148"/>
      <c r="HGT57" s="148"/>
      <c r="HGU57" s="148"/>
      <c r="HGV57" s="148"/>
      <c r="HGW57" s="148"/>
      <c r="HGX57" s="148"/>
      <c r="HGY57" s="148"/>
      <c r="HGZ57" s="148"/>
      <c r="HHA57" s="148"/>
      <c r="HHB57" s="148"/>
      <c r="HHC57" s="148"/>
      <c r="HHD57" s="148"/>
      <c r="HHE57" s="148"/>
      <c r="HHF57" s="148"/>
      <c r="HHG57" s="148"/>
      <c r="HHH57" s="148"/>
      <c r="HHI57" s="148"/>
      <c r="HHJ57" s="148"/>
      <c r="HHK57" s="148"/>
      <c r="HHL57" s="148"/>
      <c r="HHM57" s="148"/>
      <c r="HHN57" s="148"/>
      <c r="HHO57" s="148"/>
      <c r="HHP57" s="148"/>
      <c r="HHQ57" s="148"/>
      <c r="HHR57" s="148"/>
      <c r="HHS57" s="148"/>
      <c r="HHT57" s="148"/>
      <c r="HHU57" s="148"/>
      <c r="HHV57" s="148"/>
      <c r="HHW57" s="148"/>
      <c r="HHX57" s="148"/>
      <c r="HHY57" s="148"/>
      <c r="HHZ57" s="148"/>
      <c r="HIA57" s="148"/>
      <c r="HIB57" s="148"/>
      <c r="HIC57" s="148"/>
      <c r="HID57" s="148"/>
      <c r="HIE57" s="148"/>
      <c r="HIF57" s="148"/>
      <c r="HIG57" s="148"/>
      <c r="HIH57" s="148"/>
      <c r="HII57" s="148"/>
      <c r="HIJ57" s="148"/>
      <c r="HIK57" s="148"/>
      <c r="HIL57" s="148"/>
      <c r="HIM57" s="148"/>
      <c r="HIN57" s="148"/>
      <c r="HIO57" s="148"/>
      <c r="HIP57" s="148"/>
      <c r="HIQ57" s="148"/>
      <c r="HIR57" s="148"/>
      <c r="HIS57" s="148"/>
      <c r="HIT57" s="148"/>
      <c r="HIU57" s="148"/>
      <c r="HIV57" s="148"/>
      <c r="HIW57" s="148"/>
      <c r="HIX57" s="148"/>
      <c r="HIY57" s="148"/>
      <c r="HIZ57" s="148"/>
      <c r="HJA57" s="148"/>
      <c r="HJB57" s="148"/>
      <c r="HJC57" s="148"/>
      <c r="HJD57" s="148"/>
      <c r="HJE57" s="148"/>
      <c r="HJF57" s="148"/>
      <c r="HJG57" s="148"/>
      <c r="HJH57" s="148"/>
      <c r="HJI57" s="148"/>
      <c r="HJJ57" s="148"/>
      <c r="HJK57" s="148"/>
      <c r="HJL57" s="148"/>
      <c r="HJM57" s="148"/>
      <c r="HJN57" s="148"/>
      <c r="HJO57" s="148"/>
      <c r="HJP57" s="148"/>
      <c r="HJQ57" s="148"/>
      <c r="HJR57" s="148"/>
      <c r="HJS57" s="148"/>
      <c r="HJT57" s="148"/>
      <c r="HJU57" s="148"/>
      <c r="HJV57" s="148"/>
      <c r="HJW57" s="148"/>
      <c r="HJX57" s="148"/>
      <c r="HJY57" s="148"/>
      <c r="HJZ57" s="148"/>
      <c r="HKA57" s="148"/>
      <c r="HKB57" s="148"/>
      <c r="HKC57" s="148"/>
      <c r="HKD57" s="148"/>
      <c r="HKE57" s="148"/>
      <c r="HKF57" s="148"/>
      <c r="HKG57" s="148"/>
      <c r="HKH57" s="148"/>
      <c r="HKI57" s="148"/>
      <c r="HKJ57" s="148"/>
      <c r="HKK57" s="148"/>
      <c r="HKL57" s="148"/>
      <c r="HKM57" s="148"/>
      <c r="HKN57" s="148"/>
      <c r="HKO57" s="148"/>
      <c r="HKP57" s="148"/>
      <c r="HKQ57" s="148"/>
      <c r="HKR57" s="148"/>
      <c r="HKS57" s="148"/>
      <c r="HKT57" s="148"/>
      <c r="HKU57" s="148"/>
      <c r="HKV57" s="148"/>
      <c r="HKW57" s="148"/>
      <c r="HKX57" s="148"/>
      <c r="HKY57" s="148"/>
      <c r="HKZ57" s="148"/>
      <c r="HLA57" s="148"/>
      <c r="HLB57" s="148"/>
      <c r="HLC57" s="148"/>
      <c r="HLD57" s="148"/>
      <c r="HLE57" s="148"/>
      <c r="HLF57" s="148"/>
      <c r="HLG57" s="148"/>
      <c r="HLH57" s="148"/>
      <c r="HLI57" s="148"/>
      <c r="HLJ57" s="148"/>
      <c r="HLK57" s="148"/>
      <c r="HLL57" s="148"/>
      <c r="HLM57" s="148"/>
      <c r="HLN57" s="148"/>
      <c r="HLO57" s="148"/>
      <c r="HLP57" s="148"/>
      <c r="HLQ57" s="148"/>
      <c r="HLR57" s="148"/>
      <c r="HLS57" s="148"/>
      <c r="HLT57" s="148"/>
      <c r="HLU57" s="148"/>
      <c r="HLV57" s="148"/>
      <c r="HLW57" s="148"/>
      <c r="HLX57" s="148"/>
      <c r="HLY57" s="148"/>
      <c r="HLZ57" s="148"/>
      <c r="HMA57" s="148"/>
      <c r="HMB57" s="148"/>
      <c r="HMC57" s="148"/>
      <c r="HMD57" s="148"/>
      <c r="HME57" s="148"/>
      <c r="HMF57" s="148"/>
      <c r="HMG57" s="148"/>
      <c r="HMH57" s="148"/>
      <c r="HMI57" s="148"/>
      <c r="HMJ57" s="148"/>
      <c r="HMK57" s="148"/>
      <c r="HML57" s="148"/>
      <c r="HMM57" s="148"/>
      <c r="HMN57" s="148"/>
      <c r="HMO57" s="148"/>
      <c r="HMP57" s="148"/>
      <c r="HMQ57" s="148"/>
      <c r="HMR57" s="148"/>
      <c r="HMS57" s="148"/>
      <c r="HMT57" s="148"/>
      <c r="HMU57" s="148"/>
      <c r="HMV57" s="148"/>
      <c r="HMW57" s="148"/>
      <c r="HMX57" s="148"/>
      <c r="HMY57" s="148"/>
      <c r="HMZ57" s="148"/>
      <c r="HNA57" s="148"/>
      <c r="HNB57" s="148"/>
      <c r="HNC57" s="148"/>
      <c r="HND57" s="148"/>
      <c r="HNE57" s="148"/>
      <c r="HNF57" s="148"/>
      <c r="HNG57" s="148"/>
      <c r="HNH57" s="148"/>
      <c r="HNI57" s="148"/>
      <c r="HNJ57" s="148"/>
      <c r="HNK57" s="148"/>
      <c r="HNL57" s="148"/>
      <c r="HNM57" s="148"/>
      <c r="HNN57" s="148"/>
      <c r="HNO57" s="148"/>
      <c r="HNP57" s="148"/>
      <c r="HNQ57" s="148"/>
      <c r="HNR57" s="148"/>
      <c r="HNS57" s="148"/>
      <c r="HNT57" s="148"/>
      <c r="HNU57" s="148"/>
      <c r="HNV57" s="148"/>
      <c r="HNW57" s="148"/>
      <c r="HNX57" s="148"/>
      <c r="HNY57" s="148"/>
      <c r="HNZ57" s="148"/>
      <c r="HOA57" s="148"/>
      <c r="HOB57" s="148"/>
      <c r="HOC57" s="148"/>
      <c r="HOD57" s="148"/>
      <c r="HOE57" s="148"/>
      <c r="HOF57" s="148"/>
      <c r="HOG57" s="148"/>
      <c r="HOH57" s="148"/>
      <c r="HOI57" s="148"/>
      <c r="HOJ57" s="148"/>
      <c r="HOK57" s="148"/>
      <c r="HOL57" s="148"/>
      <c r="HOM57" s="148"/>
      <c r="HON57" s="148"/>
      <c r="HOO57" s="148"/>
      <c r="HOP57" s="148"/>
      <c r="HOQ57" s="148"/>
      <c r="HOR57" s="148"/>
      <c r="HOS57" s="148"/>
      <c r="HOT57" s="148"/>
      <c r="HOU57" s="148"/>
      <c r="HOV57" s="148"/>
      <c r="HOW57" s="148"/>
      <c r="HOX57" s="148"/>
      <c r="HOY57" s="148"/>
      <c r="HOZ57" s="148"/>
      <c r="HPA57" s="148"/>
      <c r="HPB57" s="148"/>
      <c r="HPC57" s="148"/>
      <c r="HPD57" s="148"/>
      <c r="HPE57" s="148"/>
      <c r="HPF57" s="148"/>
      <c r="HPG57" s="148"/>
      <c r="HPH57" s="148"/>
      <c r="HPI57" s="148"/>
      <c r="HPJ57" s="148"/>
      <c r="HPK57" s="148"/>
      <c r="HPL57" s="148"/>
      <c r="HPM57" s="148"/>
      <c r="HPN57" s="148"/>
      <c r="HPO57" s="148"/>
      <c r="HPP57" s="148"/>
      <c r="HPQ57" s="148"/>
      <c r="HPR57" s="148"/>
      <c r="HPS57" s="148"/>
      <c r="HPT57" s="148"/>
      <c r="HPU57" s="148"/>
      <c r="HPV57" s="148"/>
      <c r="HPW57" s="148"/>
      <c r="HPX57" s="148"/>
      <c r="HPY57" s="148"/>
      <c r="HPZ57" s="148"/>
      <c r="HQA57" s="148"/>
      <c r="HQB57" s="148"/>
      <c r="HQC57" s="148"/>
      <c r="HQD57" s="148"/>
      <c r="HQE57" s="148"/>
      <c r="HQF57" s="148"/>
      <c r="HQG57" s="148"/>
      <c r="HQH57" s="148"/>
      <c r="HQI57" s="148"/>
      <c r="HQJ57" s="148"/>
      <c r="HQK57" s="148"/>
      <c r="HQL57" s="148"/>
      <c r="HQM57" s="148"/>
      <c r="HQN57" s="148"/>
      <c r="HQO57" s="148"/>
      <c r="HQP57" s="148"/>
      <c r="HQQ57" s="148"/>
      <c r="HQR57" s="148"/>
      <c r="HQS57" s="148"/>
      <c r="HQT57" s="148"/>
      <c r="HQU57" s="148"/>
      <c r="HQV57" s="148"/>
      <c r="HQW57" s="148"/>
      <c r="HQX57" s="148"/>
      <c r="HQY57" s="148"/>
      <c r="HQZ57" s="148"/>
      <c r="HRA57" s="148"/>
      <c r="HRB57" s="148"/>
      <c r="HRC57" s="148"/>
      <c r="HRD57" s="148"/>
      <c r="HRE57" s="148"/>
      <c r="HRF57" s="148"/>
      <c r="HRG57" s="148"/>
      <c r="HRH57" s="148"/>
      <c r="HRI57" s="148"/>
      <c r="HRJ57" s="148"/>
      <c r="HRK57" s="148"/>
      <c r="HRL57" s="148"/>
      <c r="HRM57" s="148"/>
      <c r="HRN57" s="148"/>
      <c r="HRO57" s="148"/>
      <c r="HRP57" s="148"/>
      <c r="HRQ57" s="148"/>
      <c r="HRR57" s="148"/>
      <c r="HRS57" s="148"/>
      <c r="HRT57" s="148"/>
      <c r="HRU57" s="148"/>
      <c r="HRV57" s="148"/>
      <c r="HRW57" s="148"/>
      <c r="HRX57" s="148"/>
      <c r="HRY57" s="148"/>
      <c r="HRZ57" s="148"/>
      <c r="HSA57" s="148"/>
      <c r="HSB57" s="148"/>
      <c r="HSC57" s="148"/>
      <c r="HSD57" s="148"/>
      <c r="HSE57" s="148"/>
      <c r="HSF57" s="148"/>
      <c r="HSG57" s="148"/>
      <c r="HSH57" s="148"/>
      <c r="HSI57" s="148"/>
      <c r="HSJ57" s="148"/>
      <c r="HSK57" s="148"/>
      <c r="HSL57" s="148"/>
      <c r="HSM57" s="148"/>
      <c r="HSN57" s="148"/>
      <c r="HSO57" s="148"/>
      <c r="HSP57" s="148"/>
      <c r="HSQ57" s="148"/>
      <c r="HSR57" s="148"/>
      <c r="HSS57" s="148"/>
      <c r="HST57" s="148"/>
      <c r="HSU57" s="148"/>
      <c r="HSV57" s="148"/>
      <c r="HSW57" s="148"/>
      <c r="HSX57" s="148"/>
      <c r="HSY57" s="148"/>
      <c r="HSZ57" s="148"/>
      <c r="HTA57" s="148"/>
      <c r="HTB57" s="148"/>
      <c r="HTC57" s="148"/>
      <c r="HTD57" s="148"/>
      <c r="HTE57" s="148"/>
      <c r="HTF57" s="148"/>
      <c r="HTG57" s="148"/>
      <c r="HTH57" s="148"/>
      <c r="HTI57" s="148"/>
      <c r="HTJ57" s="148"/>
      <c r="HTK57" s="148"/>
      <c r="HTL57" s="148"/>
      <c r="HTM57" s="148"/>
      <c r="HTN57" s="148"/>
      <c r="HTO57" s="148"/>
      <c r="HTP57" s="148"/>
      <c r="HTQ57" s="148"/>
      <c r="HTR57" s="148"/>
      <c r="HTS57" s="148"/>
      <c r="HTT57" s="148"/>
      <c r="HTU57" s="148"/>
      <c r="HTV57" s="148"/>
      <c r="HTW57" s="148"/>
      <c r="HTX57" s="148"/>
      <c r="HTY57" s="148"/>
      <c r="HTZ57" s="148"/>
      <c r="HUA57" s="148"/>
      <c r="HUB57" s="148"/>
      <c r="HUC57" s="148"/>
      <c r="HUD57" s="148"/>
      <c r="HUE57" s="148"/>
      <c r="HUF57" s="148"/>
      <c r="HUG57" s="148"/>
      <c r="HUH57" s="148"/>
      <c r="HUI57" s="148"/>
      <c r="HUJ57" s="148"/>
      <c r="HUK57" s="148"/>
      <c r="HUL57" s="148"/>
      <c r="HUM57" s="148"/>
      <c r="HUN57" s="148"/>
      <c r="HUO57" s="148"/>
      <c r="HUP57" s="148"/>
      <c r="HUQ57" s="148"/>
      <c r="HUR57" s="148"/>
      <c r="HUS57" s="148"/>
      <c r="HUT57" s="148"/>
      <c r="HUU57" s="148"/>
      <c r="HUV57" s="148"/>
      <c r="HUW57" s="148"/>
      <c r="HUX57" s="148"/>
      <c r="HUY57" s="148"/>
      <c r="HUZ57" s="148"/>
      <c r="HVA57" s="148"/>
      <c r="HVB57" s="148"/>
      <c r="HVC57" s="148"/>
      <c r="HVD57" s="148"/>
      <c r="HVE57" s="148"/>
      <c r="HVF57" s="148"/>
      <c r="HVG57" s="148"/>
      <c r="HVH57" s="148"/>
      <c r="HVI57" s="148"/>
      <c r="HVJ57" s="148"/>
      <c r="HVK57" s="148"/>
      <c r="HVL57" s="148"/>
      <c r="HVM57" s="148"/>
      <c r="HVN57" s="148"/>
      <c r="HVO57" s="148"/>
      <c r="HVP57" s="148"/>
      <c r="HVQ57" s="148"/>
      <c r="HVR57" s="148"/>
      <c r="HVS57" s="148"/>
      <c r="HVT57" s="148"/>
      <c r="HVU57" s="148"/>
      <c r="HVV57" s="148"/>
      <c r="HVW57" s="148"/>
      <c r="HVX57" s="148"/>
      <c r="HVY57" s="148"/>
      <c r="HVZ57" s="148"/>
      <c r="HWA57" s="148"/>
      <c r="HWB57" s="148"/>
      <c r="HWC57" s="148"/>
      <c r="HWD57" s="148"/>
      <c r="HWE57" s="148"/>
      <c r="HWF57" s="148"/>
      <c r="HWG57" s="148"/>
      <c r="HWH57" s="148"/>
      <c r="HWI57" s="148"/>
      <c r="HWJ57" s="148"/>
      <c r="HWK57" s="148"/>
      <c r="HWL57" s="148"/>
      <c r="HWM57" s="148"/>
      <c r="HWN57" s="148"/>
      <c r="HWO57" s="148"/>
      <c r="HWP57" s="148"/>
      <c r="HWQ57" s="148"/>
      <c r="HWR57" s="148"/>
      <c r="HWS57" s="148"/>
      <c r="HWT57" s="148"/>
      <c r="HWU57" s="148"/>
      <c r="HWV57" s="148"/>
      <c r="HWW57" s="148"/>
      <c r="HWX57" s="148"/>
      <c r="HWY57" s="148"/>
      <c r="HWZ57" s="148"/>
      <c r="HXA57" s="148"/>
      <c r="HXB57" s="148"/>
      <c r="HXC57" s="148"/>
      <c r="HXD57" s="148"/>
      <c r="HXE57" s="148"/>
      <c r="HXF57" s="148"/>
      <c r="HXG57" s="148"/>
      <c r="HXH57" s="148"/>
      <c r="HXI57" s="148"/>
      <c r="HXJ57" s="148"/>
      <c r="HXK57" s="148"/>
      <c r="HXL57" s="148"/>
      <c r="HXM57" s="148"/>
      <c r="HXN57" s="148"/>
      <c r="HXO57" s="148"/>
      <c r="HXP57" s="148"/>
      <c r="HXQ57" s="148"/>
      <c r="HXR57" s="148"/>
      <c r="HXS57" s="148"/>
      <c r="HXT57" s="148"/>
      <c r="HXU57" s="148"/>
      <c r="HXV57" s="148"/>
      <c r="HXW57" s="148"/>
      <c r="HXX57" s="148"/>
      <c r="HXY57" s="148"/>
      <c r="HXZ57" s="148"/>
      <c r="HYA57" s="148"/>
      <c r="HYB57" s="148"/>
      <c r="HYC57" s="148"/>
      <c r="HYD57" s="148"/>
      <c r="HYE57" s="148"/>
      <c r="HYF57" s="148"/>
      <c r="HYG57" s="148"/>
      <c r="HYH57" s="148"/>
      <c r="HYI57" s="148"/>
      <c r="HYJ57" s="148"/>
      <c r="HYK57" s="148"/>
      <c r="HYL57" s="148"/>
      <c r="HYM57" s="148"/>
      <c r="HYN57" s="148"/>
      <c r="HYO57" s="148"/>
      <c r="HYP57" s="148"/>
      <c r="HYQ57" s="148"/>
      <c r="HYR57" s="148"/>
      <c r="HYS57" s="148"/>
      <c r="HYT57" s="148"/>
      <c r="HYU57" s="148"/>
      <c r="HYV57" s="148"/>
      <c r="HYW57" s="148"/>
      <c r="HYX57" s="148"/>
      <c r="HYY57" s="148"/>
      <c r="HYZ57" s="148"/>
      <c r="HZA57" s="148"/>
      <c r="HZB57" s="148"/>
      <c r="HZC57" s="148"/>
      <c r="HZD57" s="148"/>
      <c r="HZE57" s="148"/>
      <c r="HZF57" s="148"/>
      <c r="HZG57" s="148"/>
      <c r="HZH57" s="148"/>
      <c r="HZI57" s="148"/>
      <c r="HZJ57" s="148"/>
      <c r="HZK57" s="148"/>
      <c r="HZL57" s="148"/>
      <c r="HZM57" s="148"/>
      <c r="HZN57" s="148"/>
      <c r="HZO57" s="148"/>
      <c r="HZP57" s="148"/>
      <c r="HZQ57" s="148"/>
      <c r="HZR57" s="148"/>
      <c r="HZS57" s="148"/>
      <c r="HZT57" s="148"/>
      <c r="HZU57" s="148"/>
      <c r="HZV57" s="148"/>
      <c r="HZW57" s="148"/>
      <c r="HZX57" s="148"/>
      <c r="HZY57" s="148"/>
      <c r="HZZ57" s="148"/>
      <c r="IAA57" s="148"/>
      <c r="IAB57" s="148"/>
      <c r="IAC57" s="148"/>
      <c r="IAD57" s="148"/>
      <c r="IAE57" s="148"/>
      <c r="IAF57" s="148"/>
      <c r="IAG57" s="148"/>
      <c r="IAH57" s="148"/>
      <c r="IAI57" s="148"/>
      <c r="IAJ57" s="148"/>
      <c r="IAK57" s="148"/>
      <c r="IAL57" s="148"/>
      <c r="IAM57" s="148"/>
      <c r="IAN57" s="148"/>
      <c r="IAO57" s="148"/>
      <c r="IAP57" s="148"/>
      <c r="IAQ57" s="148"/>
      <c r="IAR57" s="148"/>
      <c r="IAS57" s="148"/>
      <c r="IAT57" s="148"/>
      <c r="IAU57" s="148"/>
      <c r="IAV57" s="148"/>
      <c r="IAW57" s="148"/>
      <c r="IAX57" s="148"/>
      <c r="IAY57" s="148"/>
      <c r="IAZ57" s="148"/>
      <c r="IBA57" s="148"/>
      <c r="IBB57" s="148"/>
      <c r="IBC57" s="148"/>
      <c r="IBD57" s="148"/>
      <c r="IBE57" s="148"/>
      <c r="IBF57" s="148"/>
      <c r="IBG57" s="148"/>
      <c r="IBH57" s="148"/>
      <c r="IBI57" s="148"/>
      <c r="IBJ57" s="148"/>
      <c r="IBK57" s="148"/>
      <c r="IBL57" s="148"/>
      <c r="IBM57" s="148"/>
      <c r="IBN57" s="148"/>
      <c r="IBO57" s="148"/>
      <c r="IBP57" s="148"/>
      <c r="IBQ57" s="148"/>
      <c r="IBR57" s="148"/>
      <c r="IBS57" s="148"/>
      <c r="IBT57" s="148"/>
      <c r="IBU57" s="148"/>
      <c r="IBV57" s="148"/>
      <c r="IBW57" s="148"/>
      <c r="IBX57" s="148"/>
      <c r="IBY57" s="148"/>
      <c r="IBZ57" s="148"/>
      <c r="ICA57" s="148"/>
      <c r="ICB57" s="148"/>
      <c r="ICC57" s="148"/>
      <c r="ICD57" s="148"/>
      <c r="ICE57" s="148"/>
      <c r="ICF57" s="148"/>
      <c r="ICG57" s="148"/>
      <c r="ICH57" s="148"/>
      <c r="ICI57" s="148"/>
      <c r="ICJ57" s="148"/>
      <c r="ICK57" s="148"/>
      <c r="ICL57" s="148"/>
      <c r="ICM57" s="148"/>
      <c r="ICN57" s="148"/>
      <c r="ICO57" s="148"/>
      <c r="ICP57" s="148"/>
      <c r="ICQ57" s="148"/>
      <c r="ICR57" s="148"/>
      <c r="ICS57" s="148"/>
      <c r="ICT57" s="148"/>
      <c r="ICU57" s="148"/>
      <c r="ICV57" s="148"/>
      <c r="ICW57" s="148"/>
      <c r="ICX57" s="148"/>
      <c r="ICY57" s="148"/>
      <c r="ICZ57" s="148"/>
      <c r="IDA57" s="148"/>
      <c r="IDB57" s="148"/>
      <c r="IDC57" s="148"/>
      <c r="IDD57" s="148"/>
      <c r="IDE57" s="148"/>
      <c r="IDF57" s="148"/>
      <c r="IDG57" s="148"/>
      <c r="IDH57" s="148"/>
      <c r="IDI57" s="148"/>
      <c r="IDJ57" s="148"/>
      <c r="IDK57" s="148"/>
      <c r="IDL57" s="148"/>
      <c r="IDM57" s="148"/>
      <c r="IDN57" s="148"/>
      <c r="IDO57" s="148"/>
      <c r="IDP57" s="148"/>
      <c r="IDQ57" s="148"/>
      <c r="IDR57" s="148"/>
      <c r="IDS57" s="148"/>
      <c r="IDT57" s="148"/>
      <c r="IDU57" s="148"/>
      <c r="IDV57" s="148"/>
      <c r="IDW57" s="148"/>
      <c r="IDX57" s="148"/>
      <c r="IDY57" s="148"/>
      <c r="IDZ57" s="148"/>
      <c r="IEA57" s="148"/>
      <c r="IEB57" s="148"/>
      <c r="IEC57" s="148"/>
      <c r="IED57" s="148"/>
      <c r="IEE57" s="148"/>
      <c r="IEF57" s="148"/>
      <c r="IEG57" s="148"/>
      <c r="IEH57" s="148"/>
      <c r="IEI57" s="148"/>
      <c r="IEJ57" s="148"/>
      <c r="IEK57" s="148"/>
      <c r="IEL57" s="148"/>
      <c r="IEM57" s="148"/>
      <c r="IEN57" s="148"/>
      <c r="IEO57" s="148"/>
      <c r="IEP57" s="148"/>
      <c r="IEQ57" s="148"/>
      <c r="IER57" s="148"/>
      <c r="IES57" s="148"/>
      <c r="IET57" s="148"/>
      <c r="IEU57" s="148"/>
      <c r="IEV57" s="148"/>
      <c r="IEW57" s="148"/>
      <c r="IEX57" s="148"/>
      <c r="IEY57" s="148"/>
      <c r="IEZ57" s="148"/>
      <c r="IFA57" s="148"/>
      <c r="IFB57" s="148"/>
      <c r="IFC57" s="148"/>
      <c r="IFD57" s="148"/>
      <c r="IFE57" s="148"/>
      <c r="IFF57" s="148"/>
      <c r="IFG57" s="148"/>
      <c r="IFH57" s="148"/>
      <c r="IFI57" s="148"/>
      <c r="IFJ57" s="148"/>
      <c r="IFK57" s="148"/>
      <c r="IFL57" s="148"/>
      <c r="IFM57" s="148"/>
      <c r="IFN57" s="148"/>
      <c r="IFO57" s="148"/>
      <c r="IFP57" s="148"/>
      <c r="IFQ57" s="148"/>
      <c r="IFR57" s="148"/>
      <c r="IFS57" s="148"/>
      <c r="IFT57" s="148"/>
      <c r="IFU57" s="148"/>
      <c r="IFV57" s="148"/>
      <c r="IFW57" s="148"/>
      <c r="IFX57" s="148"/>
      <c r="IFY57" s="148"/>
      <c r="IFZ57" s="148"/>
      <c r="IGA57" s="148"/>
      <c r="IGB57" s="148"/>
      <c r="IGC57" s="148"/>
      <c r="IGD57" s="148"/>
      <c r="IGE57" s="148"/>
      <c r="IGF57" s="148"/>
      <c r="IGG57" s="148"/>
      <c r="IGH57" s="148"/>
      <c r="IGI57" s="148"/>
      <c r="IGJ57" s="148"/>
      <c r="IGK57" s="148"/>
      <c r="IGL57" s="148"/>
      <c r="IGM57" s="148"/>
      <c r="IGN57" s="148"/>
      <c r="IGO57" s="148"/>
      <c r="IGP57" s="148"/>
      <c r="IGQ57" s="148"/>
      <c r="IGR57" s="148"/>
      <c r="IGS57" s="148"/>
      <c r="IGT57" s="148"/>
      <c r="IGU57" s="148"/>
      <c r="IGV57" s="148"/>
      <c r="IGW57" s="148"/>
      <c r="IGX57" s="148"/>
      <c r="IGY57" s="148"/>
      <c r="IGZ57" s="148"/>
      <c r="IHA57" s="148"/>
      <c r="IHB57" s="148"/>
      <c r="IHC57" s="148"/>
      <c r="IHD57" s="148"/>
      <c r="IHE57" s="148"/>
      <c r="IHF57" s="148"/>
      <c r="IHG57" s="148"/>
      <c r="IHH57" s="148"/>
      <c r="IHI57" s="148"/>
      <c r="IHJ57" s="148"/>
      <c r="IHK57" s="148"/>
      <c r="IHL57" s="148"/>
      <c r="IHM57" s="148"/>
      <c r="IHN57" s="148"/>
      <c r="IHO57" s="148"/>
      <c r="IHP57" s="148"/>
      <c r="IHQ57" s="148"/>
      <c r="IHR57" s="148"/>
      <c r="IHS57" s="148"/>
      <c r="IHT57" s="148"/>
      <c r="IHU57" s="148"/>
      <c r="IHV57" s="148"/>
      <c r="IHW57" s="148"/>
      <c r="IHX57" s="148"/>
      <c r="IHY57" s="148"/>
      <c r="IHZ57" s="148"/>
      <c r="IIA57" s="148"/>
      <c r="IIB57" s="148"/>
      <c r="IIC57" s="148"/>
      <c r="IID57" s="148"/>
      <c r="IIE57" s="148"/>
      <c r="IIF57" s="148"/>
      <c r="IIG57" s="148"/>
      <c r="IIH57" s="148"/>
      <c r="III57" s="148"/>
      <c r="IIJ57" s="148"/>
      <c r="IIK57" s="148"/>
      <c r="IIL57" s="148"/>
      <c r="IIM57" s="148"/>
      <c r="IIN57" s="148"/>
      <c r="IIO57" s="148"/>
      <c r="IIP57" s="148"/>
      <c r="IIQ57" s="148"/>
      <c r="IIR57" s="148"/>
      <c r="IIS57" s="148"/>
      <c r="IIT57" s="148"/>
      <c r="IIU57" s="148"/>
      <c r="IIV57" s="148"/>
      <c r="IIW57" s="148"/>
      <c r="IIX57" s="148"/>
      <c r="IIY57" s="148"/>
      <c r="IIZ57" s="148"/>
      <c r="IJA57" s="148"/>
      <c r="IJB57" s="148"/>
      <c r="IJC57" s="148"/>
      <c r="IJD57" s="148"/>
      <c r="IJE57" s="148"/>
      <c r="IJF57" s="148"/>
      <c r="IJG57" s="148"/>
      <c r="IJH57" s="148"/>
      <c r="IJI57" s="148"/>
      <c r="IJJ57" s="148"/>
      <c r="IJK57" s="148"/>
      <c r="IJL57" s="148"/>
      <c r="IJM57" s="148"/>
      <c r="IJN57" s="148"/>
      <c r="IJO57" s="148"/>
      <c r="IJP57" s="148"/>
      <c r="IJQ57" s="148"/>
      <c r="IJR57" s="148"/>
      <c r="IJS57" s="148"/>
      <c r="IJT57" s="148"/>
      <c r="IJU57" s="148"/>
      <c r="IJV57" s="148"/>
      <c r="IJW57" s="148"/>
      <c r="IJX57" s="148"/>
      <c r="IJY57" s="148"/>
      <c r="IJZ57" s="148"/>
      <c r="IKA57" s="148"/>
      <c r="IKB57" s="148"/>
      <c r="IKC57" s="148"/>
      <c r="IKD57" s="148"/>
      <c r="IKE57" s="148"/>
      <c r="IKF57" s="148"/>
      <c r="IKG57" s="148"/>
      <c r="IKH57" s="148"/>
      <c r="IKI57" s="148"/>
      <c r="IKJ57" s="148"/>
      <c r="IKK57" s="148"/>
      <c r="IKL57" s="148"/>
      <c r="IKM57" s="148"/>
      <c r="IKN57" s="148"/>
      <c r="IKO57" s="148"/>
      <c r="IKP57" s="148"/>
      <c r="IKQ57" s="148"/>
      <c r="IKR57" s="148"/>
      <c r="IKS57" s="148"/>
      <c r="IKT57" s="148"/>
      <c r="IKU57" s="148"/>
      <c r="IKV57" s="148"/>
      <c r="IKW57" s="148"/>
      <c r="IKX57" s="148"/>
      <c r="IKY57" s="148"/>
      <c r="IKZ57" s="148"/>
      <c r="ILA57" s="148"/>
      <c r="ILB57" s="148"/>
      <c r="ILC57" s="148"/>
      <c r="ILD57" s="148"/>
      <c r="ILE57" s="148"/>
      <c r="ILF57" s="148"/>
      <c r="ILG57" s="148"/>
      <c r="ILH57" s="148"/>
      <c r="ILI57" s="148"/>
      <c r="ILJ57" s="148"/>
      <c r="ILK57" s="148"/>
      <c r="ILL57" s="148"/>
      <c r="ILM57" s="148"/>
      <c r="ILN57" s="148"/>
      <c r="ILO57" s="148"/>
      <c r="ILP57" s="148"/>
      <c r="ILQ57" s="148"/>
      <c r="ILR57" s="148"/>
      <c r="ILS57" s="148"/>
      <c r="ILT57" s="148"/>
      <c r="ILU57" s="148"/>
      <c r="ILV57" s="148"/>
      <c r="ILW57" s="148"/>
      <c r="ILX57" s="148"/>
      <c r="ILY57" s="148"/>
      <c r="ILZ57" s="148"/>
      <c r="IMA57" s="148"/>
      <c r="IMB57" s="148"/>
      <c r="IMC57" s="148"/>
      <c r="IMD57" s="148"/>
      <c r="IME57" s="148"/>
      <c r="IMF57" s="148"/>
      <c r="IMG57" s="148"/>
      <c r="IMH57" s="148"/>
      <c r="IMI57" s="148"/>
      <c r="IMJ57" s="148"/>
      <c r="IMK57" s="148"/>
      <c r="IML57" s="148"/>
      <c r="IMM57" s="148"/>
      <c r="IMN57" s="148"/>
      <c r="IMO57" s="148"/>
      <c r="IMP57" s="148"/>
      <c r="IMQ57" s="148"/>
      <c r="IMR57" s="148"/>
      <c r="IMS57" s="148"/>
      <c r="IMT57" s="148"/>
      <c r="IMU57" s="148"/>
      <c r="IMV57" s="148"/>
      <c r="IMW57" s="148"/>
      <c r="IMX57" s="148"/>
      <c r="IMY57" s="148"/>
      <c r="IMZ57" s="148"/>
      <c r="INA57" s="148"/>
      <c r="INB57" s="148"/>
      <c r="INC57" s="148"/>
      <c r="IND57" s="148"/>
      <c r="INE57" s="148"/>
      <c r="INF57" s="148"/>
      <c r="ING57" s="148"/>
      <c r="INH57" s="148"/>
      <c r="INI57" s="148"/>
      <c r="INJ57" s="148"/>
      <c r="INK57" s="148"/>
      <c r="INL57" s="148"/>
      <c r="INM57" s="148"/>
      <c r="INN57" s="148"/>
      <c r="INO57" s="148"/>
      <c r="INP57" s="148"/>
      <c r="INQ57" s="148"/>
      <c r="INR57" s="148"/>
      <c r="INS57" s="148"/>
      <c r="INT57" s="148"/>
      <c r="INU57" s="148"/>
      <c r="INV57" s="148"/>
      <c r="INW57" s="148"/>
      <c r="INX57" s="148"/>
      <c r="INY57" s="148"/>
      <c r="INZ57" s="148"/>
      <c r="IOA57" s="148"/>
      <c r="IOB57" s="148"/>
      <c r="IOC57" s="148"/>
      <c r="IOD57" s="148"/>
      <c r="IOE57" s="148"/>
      <c r="IOF57" s="148"/>
      <c r="IOG57" s="148"/>
      <c r="IOH57" s="148"/>
      <c r="IOI57" s="148"/>
      <c r="IOJ57" s="148"/>
      <c r="IOK57" s="148"/>
      <c r="IOL57" s="148"/>
      <c r="IOM57" s="148"/>
      <c r="ION57" s="148"/>
      <c r="IOO57" s="148"/>
      <c r="IOP57" s="148"/>
      <c r="IOQ57" s="148"/>
      <c r="IOR57" s="148"/>
      <c r="IOS57" s="148"/>
      <c r="IOT57" s="148"/>
      <c r="IOU57" s="148"/>
      <c r="IOV57" s="148"/>
      <c r="IOW57" s="148"/>
      <c r="IOX57" s="148"/>
      <c r="IOY57" s="148"/>
      <c r="IOZ57" s="148"/>
      <c r="IPA57" s="148"/>
      <c r="IPB57" s="148"/>
      <c r="IPC57" s="148"/>
      <c r="IPD57" s="148"/>
      <c r="IPE57" s="148"/>
      <c r="IPF57" s="148"/>
      <c r="IPG57" s="148"/>
      <c r="IPH57" s="148"/>
      <c r="IPI57" s="148"/>
      <c r="IPJ57" s="148"/>
      <c r="IPK57" s="148"/>
      <c r="IPL57" s="148"/>
      <c r="IPM57" s="148"/>
      <c r="IPN57" s="148"/>
      <c r="IPO57" s="148"/>
      <c r="IPP57" s="148"/>
      <c r="IPQ57" s="148"/>
      <c r="IPR57" s="148"/>
      <c r="IPS57" s="148"/>
      <c r="IPT57" s="148"/>
      <c r="IPU57" s="148"/>
      <c r="IPV57" s="148"/>
      <c r="IPW57" s="148"/>
      <c r="IPX57" s="148"/>
      <c r="IPY57" s="148"/>
      <c r="IPZ57" s="148"/>
      <c r="IQA57" s="148"/>
      <c r="IQB57" s="148"/>
      <c r="IQC57" s="148"/>
      <c r="IQD57" s="148"/>
      <c r="IQE57" s="148"/>
      <c r="IQF57" s="148"/>
      <c r="IQG57" s="148"/>
      <c r="IQH57" s="148"/>
      <c r="IQI57" s="148"/>
      <c r="IQJ57" s="148"/>
      <c r="IQK57" s="148"/>
      <c r="IQL57" s="148"/>
      <c r="IQM57" s="148"/>
      <c r="IQN57" s="148"/>
      <c r="IQO57" s="148"/>
      <c r="IQP57" s="148"/>
      <c r="IQQ57" s="148"/>
      <c r="IQR57" s="148"/>
      <c r="IQS57" s="148"/>
      <c r="IQT57" s="148"/>
      <c r="IQU57" s="148"/>
      <c r="IQV57" s="148"/>
      <c r="IQW57" s="148"/>
      <c r="IQX57" s="148"/>
      <c r="IQY57" s="148"/>
      <c r="IQZ57" s="148"/>
      <c r="IRA57" s="148"/>
      <c r="IRB57" s="148"/>
      <c r="IRC57" s="148"/>
      <c r="IRD57" s="148"/>
      <c r="IRE57" s="148"/>
      <c r="IRF57" s="148"/>
      <c r="IRG57" s="148"/>
      <c r="IRH57" s="148"/>
      <c r="IRI57" s="148"/>
      <c r="IRJ57" s="148"/>
      <c r="IRK57" s="148"/>
      <c r="IRL57" s="148"/>
      <c r="IRM57" s="148"/>
      <c r="IRN57" s="148"/>
      <c r="IRO57" s="148"/>
      <c r="IRP57" s="148"/>
      <c r="IRQ57" s="148"/>
      <c r="IRR57" s="148"/>
      <c r="IRS57" s="148"/>
      <c r="IRT57" s="148"/>
      <c r="IRU57" s="148"/>
      <c r="IRV57" s="148"/>
      <c r="IRW57" s="148"/>
      <c r="IRX57" s="148"/>
      <c r="IRY57" s="148"/>
      <c r="IRZ57" s="148"/>
      <c r="ISA57" s="148"/>
      <c r="ISB57" s="148"/>
      <c r="ISC57" s="148"/>
      <c r="ISD57" s="148"/>
      <c r="ISE57" s="148"/>
      <c r="ISF57" s="148"/>
      <c r="ISG57" s="148"/>
      <c r="ISH57" s="148"/>
      <c r="ISI57" s="148"/>
      <c r="ISJ57" s="148"/>
      <c r="ISK57" s="148"/>
      <c r="ISL57" s="148"/>
      <c r="ISM57" s="148"/>
      <c r="ISN57" s="148"/>
      <c r="ISO57" s="148"/>
      <c r="ISP57" s="148"/>
      <c r="ISQ57" s="148"/>
      <c r="ISR57" s="148"/>
      <c r="ISS57" s="148"/>
      <c r="IST57" s="148"/>
      <c r="ISU57" s="148"/>
      <c r="ISV57" s="148"/>
      <c r="ISW57" s="148"/>
      <c r="ISX57" s="148"/>
      <c r="ISY57" s="148"/>
      <c r="ISZ57" s="148"/>
      <c r="ITA57" s="148"/>
      <c r="ITB57" s="148"/>
      <c r="ITC57" s="148"/>
      <c r="ITD57" s="148"/>
      <c r="ITE57" s="148"/>
      <c r="ITF57" s="148"/>
      <c r="ITG57" s="148"/>
      <c r="ITH57" s="148"/>
      <c r="ITI57" s="148"/>
      <c r="ITJ57" s="148"/>
      <c r="ITK57" s="148"/>
      <c r="ITL57" s="148"/>
      <c r="ITM57" s="148"/>
      <c r="ITN57" s="148"/>
      <c r="ITO57" s="148"/>
      <c r="ITP57" s="148"/>
      <c r="ITQ57" s="148"/>
      <c r="ITR57" s="148"/>
      <c r="ITS57" s="148"/>
      <c r="ITT57" s="148"/>
      <c r="ITU57" s="148"/>
      <c r="ITV57" s="148"/>
      <c r="ITW57" s="148"/>
      <c r="ITX57" s="148"/>
      <c r="ITY57" s="148"/>
      <c r="ITZ57" s="148"/>
      <c r="IUA57" s="148"/>
      <c r="IUB57" s="148"/>
      <c r="IUC57" s="148"/>
      <c r="IUD57" s="148"/>
      <c r="IUE57" s="148"/>
      <c r="IUF57" s="148"/>
      <c r="IUG57" s="148"/>
      <c r="IUH57" s="148"/>
      <c r="IUI57" s="148"/>
      <c r="IUJ57" s="148"/>
      <c r="IUK57" s="148"/>
      <c r="IUL57" s="148"/>
      <c r="IUM57" s="148"/>
      <c r="IUN57" s="148"/>
      <c r="IUO57" s="148"/>
      <c r="IUP57" s="148"/>
      <c r="IUQ57" s="148"/>
      <c r="IUR57" s="148"/>
      <c r="IUS57" s="148"/>
      <c r="IUT57" s="148"/>
      <c r="IUU57" s="148"/>
      <c r="IUV57" s="148"/>
      <c r="IUW57" s="148"/>
      <c r="IUX57" s="148"/>
      <c r="IUY57" s="148"/>
      <c r="IUZ57" s="148"/>
      <c r="IVA57" s="148"/>
      <c r="IVB57" s="148"/>
      <c r="IVC57" s="148"/>
      <c r="IVD57" s="148"/>
      <c r="IVE57" s="148"/>
      <c r="IVF57" s="148"/>
      <c r="IVG57" s="148"/>
      <c r="IVH57" s="148"/>
      <c r="IVI57" s="148"/>
      <c r="IVJ57" s="148"/>
      <c r="IVK57" s="148"/>
      <c r="IVL57" s="148"/>
      <c r="IVM57" s="148"/>
      <c r="IVN57" s="148"/>
      <c r="IVO57" s="148"/>
      <c r="IVP57" s="148"/>
      <c r="IVQ57" s="148"/>
      <c r="IVR57" s="148"/>
      <c r="IVS57" s="148"/>
      <c r="IVT57" s="148"/>
      <c r="IVU57" s="148"/>
      <c r="IVV57" s="148"/>
      <c r="IVW57" s="148"/>
      <c r="IVX57" s="148"/>
      <c r="IVY57" s="148"/>
      <c r="IVZ57" s="148"/>
      <c r="IWA57" s="148"/>
      <c r="IWB57" s="148"/>
      <c r="IWC57" s="148"/>
      <c r="IWD57" s="148"/>
      <c r="IWE57" s="148"/>
      <c r="IWF57" s="148"/>
      <c r="IWG57" s="148"/>
      <c r="IWH57" s="148"/>
      <c r="IWI57" s="148"/>
      <c r="IWJ57" s="148"/>
      <c r="IWK57" s="148"/>
      <c r="IWL57" s="148"/>
      <c r="IWM57" s="148"/>
      <c r="IWN57" s="148"/>
      <c r="IWO57" s="148"/>
      <c r="IWP57" s="148"/>
      <c r="IWQ57" s="148"/>
      <c r="IWR57" s="148"/>
      <c r="IWS57" s="148"/>
      <c r="IWT57" s="148"/>
      <c r="IWU57" s="148"/>
      <c r="IWV57" s="148"/>
      <c r="IWW57" s="148"/>
      <c r="IWX57" s="148"/>
      <c r="IWY57" s="148"/>
      <c r="IWZ57" s="148"/>
      <c r="IXA57" s="148"/>
      <c r="IXB57" s="148"/>
      <c r="IXC57" s="148"/>
      <c r="IXD57" s="148"/>
      <c r="IXE57" s="148"/>
      <c r="IXF57" s="148"/>
      <c r="IXG57" s="148"/>
      <c r="IXH57" s="148"/>
      <c r="IXI57" s="148"/>
      <c r="IXJ57" s="148"/>
      <c r="IXK57" s="148"/>
      <c r="IXL57" s="148"/>
      <c r="IXM57" s="148"/>
      <c r="IXN57" s="148"/>
      <c r="IXO57" s="148"/>
      <c r="IXP57" s="148"/>
      <c r="IXQ57" s="148"/>
      <c r="IXR57" s="148"/>
      <c r="IXS57" s="148"/>
      <c r="IXT57" s="148"/>
      <c r="IXU57" s="148"/>
      <c r="IXV57" s="148"/>
      <c r="IXW57" s="148"/>
      <c r="IXX57" s="148"/>
      <c r="IXY57" s="148"/>
      <c r="IXZ57" s="148"/>
      <c r="IYA57" s="148"/>
      <c r="IYB57" s="148"/>
      <c r="IYC57" s="148"/>
      <c r="IYD57" s="148"/>
      <c r="IYE57" s="148"/>
      <c r="IYF57" s="148"/>
      <c r="IYG57" s="148"/>
      <c r="IYH57" s="148"/>
      <c r="IYI57" s="148"/>
      <c r="IYJ57" s="148"/>
      <c r="IYK57" s="148"/>
      <c r="IYL57" s="148"/>
      <c r="IYM57" s="148"/>
      <c r="IYN57" s="148"/>
      <c r="IYO57" s="148"/>
      <c r="IYP57" s="148"/>
      <c r="IYQ57" s="148"/>
      <c r="IYR57" s="148"/>
      <c r="IYS57" s="148"/>
      <c r="IYT57" s="148"/>
      <c r="IYU57" s="148"/>
      <c r="IYV57" s="148"/>
      <c r="IYW57" s="148"/>
      <c r="IYX57" s="148"/>
      <c r="IYY57" s="148"/>
      <c r="IYZ57" s="148"/>
      <c r="IZA57" s="148"/>
      <c r="IZB57" s="148"/>
      <c r="IZC57" s="148"/>
      <c r="IZD57" s="148"/>
      <c r="IZE57" s="148"/>
      <c r="IZF57" s="148"/>
      <c r="IZG57" s="148"/>
      <c r="IZH57" s="148"/>
      <c r="IZI57" s="148"/>
      <c r="IZJ57" s="148"/>
      <c r="IZK57" s="148"/>
      <c r="IZL57" s="148"/>
      <c r="IZM57" s="148"/>
      <c r="IZN57" s="148"/>
      <c r="IZO57" s="148"/>
      <c r="IZP57" s="148"/>
      <c r="IZQ57" s="148"/>
      <c r="IZR57" s="148"/>
      <c r="IZS57" s="148"/>
      <c r="IZT57" s="148"/>
      <c r="IZU57" s="148"/>
      <c r="IZV57" s="148"/>
      <c r="IZW57" s="148"/>
      <c r="IZX57" s="148"/>
      <c r="IZY57" s="148"/>
      <c r="IZZ57" s="148"/>
      <c r="JAA57" s="148"/>
      <c r="JAB57" s="148"/>
      <c r="JAC57" s="148"/>
      <c r="JAD57" s="148"/>
      <c r="JAE57" s="148"/>
      <c r="JAF57" s="148"/>
      <c r="JAG57" s="148"/>
      <c r="JAH57" s="148"/>
      <c r="JAI57" s="148"/>
      <c r="JAJ57" s="148"/>
      <c r="JAK57" s="148"/>
      <c r="JAL57" s="148"/>
      <c r="JAM57" s="148"/>
      <c r="JAN57" s="148"/>
      <c r="JAO57" s="148"/>
      <c r="JAP57" s="148"/>
      <c r="JAQ57" s="148"/>
      <c r="JAR57" s="148"/>
      <c r="JAS57" s="148"/>
      <c r="JAT57" s="148"/>
      <c r="JAU57" s="148"/>
      <c r="JAV57" s="148"/>
      <c r="JAW57" s="148"/>
      <c r="JAX57" s="148"/>
      <c r="JAY57" s="148"/>
      <c r="JAZ57" s="148"/>
      <c r="JBA57" s="148"/>
      <c r="JBB57" s="148"/>
      <c r="JBC57" s="148"/>
      <c r="JBD57" s="148"/>
      <c r="JBE57" s="148"/>
      <c r="JBF57" s="148"/>
      <c r="JBG57" s="148"/>
      <c r="JBH57" s="148"/>
      <c r="JBI57" s="148"/>
      <c r="JBJ57" s="148"/>
      <c r="JBK57" s="148"/>
      <c r="JBL57" s="148"/>
      <c r="JBM57" s="148"/>
      <c r="JBN57" s="148"/>
      <c r="JBO57" s="148"/>
      <c r="JBP57" s="148"/>
      <c r="JBQ57" s="148"/>
      <c r="JBR57" s="148"/>
      <c r="JBS57" s="148"/>
      <c r="JBT57" s="148"/>
      <c r="JBU57" s="148"/>
      <c r="JBV57" s="148"/>
      <c r="JBW57" s="148"/>
      <c r="JBX57" s="148"/>
      <c r="JBY57" s="148"/>
      <c r="JBZ57" s="148"/>
      <c r="JCA57" s="148"/>
      <c r="JCB57" s="148"/>
      <c r="JCC57" s="148"/>
      <c r="JCD57" s="148"/>
      <c r="JCE57" s="148"/>
      <c r="JCF57" s="148"/>
      <c r="JCG57" s="148"/>
      <c r="JCH57" s="148"/>
      <c r="JCI57" s="148"/>
      <c r="JCJ57" s="148"/>
      <c r="JCK57" s="148"/>
      <c r="JCL57" s="148"/>
      <c r="JCM57" s="148"/>
      <c r="JCN57" s="148"/>
      <c r="JCO57" s="148"/>
      <c r="JCP57" s="148"/>
      <c r="JCQ57" s="148"/>
      <c r="JCR57" s="148"/>
      <c r="JCS57" s="148"/>
      <c r="JCT57" s="148"/>
      <c r="JCU57" s="148"/>
      <c r="JCV57" s="148"/>
      <c r="JCW57" s="148"/>
      <c r="JCX57" s="148"/>
      <c r="JCY57" s="148"/>
      <c r="JCZ57" s="148"/>
      <c r="JDA57" s="148"/>
      <c r="JDB57" s="148"/>
      <c r="JDC57" s="148"/>
      <c r="JDD57" s="148"/>
      <c r="JDE57" s="148"/>
      <c r="JDF57" s="148"/>
      <c r="JDG57" s="148"/>
      <c r="JDH57" s="148"/>
      <c r="JDI57" s="148"/>
      <c r="JDJ57" s="148"/>
      <c r="JDK57" s="148"/>
      <c r="JDL57" s="148"/>
      <c r="JDM57" s="148"/>
      <c r="JDN57" s="148"/>
      <c r="JDO57" s="148"/>
      <c r="JDP57" s="148"/>
      <c r="JDQ57" s="148"/>
      <c r="JDR57" s="148"/>
      <c r="JDS57" s="148"/>
      <c r="JDT57" s="148"/>
      <c r="JDU57" s="148"/>
      <c r="JDV57" s="148"/>
      <c r="JDW57" s="148"/>
      <c r="JDX57" s="148"/>
      <c r="JDY57" s="148"/>
      <c r="JDZ57" s="148"/>
      <c r="JEA57" s="148"/>
      <c r="JEB57" s="148"/>
      <c r="JEC57" s="148"/>
      <c r="JED57" s="148"/>
      <c r="JEE57" s="148"/>
      <c r="JEF57" s="148"/>
      <c r="JEG57" s="148"/>
      <c r="JEH57" s="148"/>
      <c r="JEI57" s="148"/>
      <c r="JEJ57" s="148"/>
      <c r="JEK57" s="148"/>
      <c r="JEL57" s="148"/>
      <c r="JEM57" s="148"/>
      <c r="JEN57" s="148"/>
      <c r="JEO57" s="148"/>
      <c r="JEP57" s="148"/>
      <c r="JEQ57" s="148"/>
      <c r="JER57" s="148"/>
      <c r="JES57" s="148"/>
      <c r="JET57" s="148"/>
      <c r="JEU57" s="148"/>
      <c r="JEV57" s="148"/>
      <c r="JEW57" s="148"/>
      <c r="JEX57" s="148"/>
      <c r="JEY57" s="148"/>
      <c r="JEZ57" s="148"/>
      <c r="JFA57" s="148"/>
      <c r="JFB57" s="148"/>
      <c r="JFC57" s="148"/>
      <c r="JFD57" s="148"/>
      <c r="JFE57" s="148"/>
      <c r="JFF57" s="148"/>
      <c r="JFG57" s="148"/>
      <c r="JFH57" s="148"/>
      <c r="JFI57" s="148"/>
      <c r="JFJ57" s="148"/>
      <c r="JFK57" s="148"/>
      <c r="JFL57" s="148"/>
      <c r="JFM57" s="148"/>
      <c r="JFN57" s="148"/>
      <c r="JFO57" s="148"/>
      <c r="JFP57" s="148"/>
      <c r="JFQ57" s="148"/>
      <c r="JFR57" s="148"/>
      <c r="JFS57" s="148"/>
      <c r="JFT57" s="148"/>
      <c r="JFU57" s="148"/>
      <c r="JFV57" s="148"/>
      <c r="JFW57" s="148"/>
      <c r="JFX57" s="148"/>
      <c r="JFY57" s="148"/>
      <c r="JFZ57" s="148"/>
      <c r="JGA57" s="148"/>
      <c r="JGB57" s="148"/>
      <c r="JGC57" s="148"/>
      <c r="JGD57" s="148"/>
      <c r="JGE57" s="148"/>
      <c r="JGF57" s="148"/>
      <c r="JGG57" s="148"/>
      <c r="JGH57" s="148"/>
      <c r="JGI57" s="148"/>
      <c r="JGJ57" s="148"/>
      <c r="JGK57" s="148"/>
      <c r="JGL57" s="148"/>
      <c r="JGM57" s="148"/>
      <c r="JGN57" s="148"/>
      <c r="JGO57" s="148"/>
      <c r="JGP57" s="148"/>
      <c r="JGQ57" s="148"/>
      <c r="JGR57" s="148"/>
      <c r="JGS57" s="148"/>
      <c r="JGT57" s="148"/>
      <c r="JGU57" s="148"/>
      <c r="JGV57" s="148"/>
      <c r="JGW57" s="148"/>
      <c r="JGX57" s="148"/>
      <c r="JGY57" s="148"/>
      <c r="JGZ57" s="148"/>
      <c r="JHA57" s="148"/>
      <c r="JHB57" s="148"/>
      <c r="JHC57" s="148"/>
      <c r="JHD57" s="148"/>
      <c r="JHE57" s="148"/>
      <c r="JHF57" s="148"/>
      <c r="JHG57" s="148"/>
      <c r="JHH57" s="148"/>
      <c r="JHI57" s="148"/>
      <c r="JHJ57" s="148"/>
      <c r="JHK57" s="148"/>
      <c r="JHL57" s="148"/>
      <c r="JHM57" s="148"/>
      <c r="JHN57" s="148"/>
      <c r="JHO57" s="148"/>
      <c r="JHP57" s="148"/>
      <c r="JHQ57" s="148"/>
      <c r="JHR57" s="148"/>
      <c r="JHS57" s="148"/>
      <c r="JHT57" s="148"/>
      <c r="JHU57" s="148"/>
      <c r="JHV57" s="148"/>
      <c r="JHW57" s="148"/>
      <c r="JHX57" s="148"/>
      <c r="JHY57" s="148"/>
      <c r="JHZ57" s="148"/>
      <c r="JIA57" s="148"/>
      <c r="JIB57" s="148"/>
      <c r="JIC57" s="148"/>
      <c r="JID57" s="148"/>
      <c r="JIE57" s="148"/>
      <c r="JIF57" s="148"/>
      <c r="JIG57" s="148"/>
      <c r="JIH57" s="148"/>
      <c r="JII57" s="148"/>
      <c r="JIJ57" s="148"/>
      <c r="JIK57" s="148"/>
      <c r="JIL57" s="148"/>
      <c r="JIM57" s="148"/>
      <c r="JIN57" s="148"/>
      <c r="JIO57" s="148"/>
      <c r="JIP57" s="148"/>
      <c r="JIQ57" s="148"/>
      <c r="JIR57" s="148"/>
      <c r="JIS57" s="148"/>
      <c r="JIT57" s="148"/>
      <c r="JIU57" s="148"/>
      <c r="JIV57" s="148"/>
      <c r="JIW57" s="148"/>
      <c r="JIX57" s="148"/>
      <c r="JIY57" s="148"/>
      <c r="JIZ57" s="148"/>
      <c r="JJA57" s="148"/>
      <c r="JJB57" s="148"/>
      <c r="JJC57" s="148"/>
      <c r="JJD57" s="148"/>
      <c r="JJE57" s="148"/>
      <c r="JJF57" s="148"/>
      <c r="JJG57" s="148"/>
      <c r="JJH57" s="148"/>
      <c r="JJI57" s="148"/>
      <c r="JJJ57" s="148"/>
      <c r="JJK57" s="148"/>
      <c r="JJL57" s="148"/>
      <c r="JJM57" s="148"/>
      <c r="JJN57" s="148"/>
      <c r="JJO57" s="148"/>
      <c r="JJP57" s="148"/>
      <c r="JJQ57" s="148"/>
      <c r="JJR57" s="148"/>
      <c r="JJS57" s="148"/>
      <c r="JJT57" s="148"/>
      <c r="JJU57" s="148"/>
      <c r="JJV57" s="148"/>
      <c r="JJW57" s="148"/>
      <c r="JJX57" s="148"/>
      <c r="JJY57" s="148"/>
      <c r="JJZ57" s="148"/>
      <c r="JKA57" s="148"/>
      <c r="JKB57" s="148"/>
      <c r="JKC57" s="148"/>
      <c r="JKD57" s="148"/>
      <c r="JKE57" s="148"/>
      <c r="JKF57" s="148"/>
      <c r="JKG57" s="148"/>
      <c r="JKH57" s="148"/>
      <c r="JKI57" s="148"/>
      <c r="JKJ57" s="148"/>
      <c r="JKK57" s="148"/>
      <c r="JKL57" s="148"/>
      <c r="JKM57" s="148"/>
      <c r="JKN57" s="148"/>
      <c r="JKO57" s="148"/>
      <c r="JKP57" s="148"/>
      <c r="JKQ57" s="148"/>
      <c r="JKR57" s="148"/>
      <c r="JKS57" s="148"/>
      <c r="JKT57" s="148"/>
      <c r="JKU57" s="148"/>
      <c r="JKV57" s="148"/>
      <c r="JKW57" s="148"/>
      <c r="JKX57" s="148"/>
      <c r="JKY57" s="148"/>
      <c r="JKZ57" s="148"/>
      <c r="JLA57" s="148"/>
      <c r="JLB57" s="148"/>
      <c r="JLC57" s="148"/>
      <c r="JLD57" s="148"/>
      <c r="JLE57" s="148"/>
      <c r="JLF57" s="148"/>
      <c r="JLG57" s="148"/>
      <c r="JLH57" s="148"/>
      <c r="JLI57" s="148"/>
      <c r="JLJ57" s="148"/>
      <c r="JLK57" s="148"/>
      <c r="JLL57" s="148"/>
      <c r="JLM57" s="148"/>
      <c r="JLN57" s="148"/>
      <c r="JLO57" s="148"/>
      <c r="JLP57" s="148"/>
      <c r="JLQ57" s="148"/>
      <c r="JLR57" s="148"/>
      <c r="JLS57" s="148"/>
      <c r="JLT57" s="148"/>
      <c r="JLU57" s="148"/>
      <c r="JLV57" s="148"/>
      <c r="JLW57" s="148"/>
      <c r="JLX57" s="148"/>
      <c r="JLY57" s="148"/>
      <c r="JLZ57" s="148"/>
      <c r="JMA57" s="148"/>
      <c r="JMB57" s="148"/>
      <c r="JMC57" s="148"/>
      <c r="JMD57" s="148"/>
      <c r="JME57" s="148"/>
      <c r="JMF57" s="148"/>
      <c r="JMG57" s="148"/>
      <c r="JMH57" s="148"/>
      <c r="JMI57" s="148"/>
      <c r="JMJ57" s="148"/>
      <c r="JMK57" s="148"/>
      <c r="JML57" s="148"/>
      <c r="JMM57" s="148"/>
      <c r="JMN57" s="148"/>
      <c r="JMO57" s="148"/>
      <c r="JMP57" s="148"/>
      <c r="JMQ57" s="148"/>
      <c r="JMR57" s="148"/>
      <c r="JMS57" s="148"/>
      <c r="JMT57" s="148"/>
      <c r="JMU57" s="148"/>
      <c r="JMV57" s="148"/>
      <c r="JMW57" s="148"/>
      <c r="JMX57" s="148"/>
      <c r="JMY57" s="148"/>
      <c r="JMZ57" s="148"/>
      <c r="JNA57" s="148"/>
      <c r="JNB57" s="148"/>
      <c r="JNC57" s="148"/>
      <c r="JND57" s="148"/>
      <c r="JNE57" s="148"/>
      <c r="JNF57" s="148"/>
      <c r="JNG57" s="148"/>
      <c r="JNH57" s="148"/>
      <c r="JNI57" s="148"/>
      <c r="JNJ57" s="148"/>
      <c r="JNK57" s="148"/>
      <c r="JNL57" s="148"/>
      <c r="JNM57" s="148"/>
      <c r="JNN57" s="148"/>
      <c r="JNO57" s="148"/>
      <c r="JNP57" s="148"/>
      <c r="JNQ57" s="148"/>
      <c r="JNR57" s="148"/>
      <c r="JNS57" s="148"/>
      <c r="JNT57" s="148"/>
      <c r="JNU57" s="148"/>
      <c r="JNV57" s="148"/>
      <c r="JNW57" s="148"/>
      <c r="JNX57" s="148"/>
      <c r="JNY57" s="148"/>
      <c r="JNZ57" s="148"/>
      <c r="JOA57" s="148"/>
      <c r="JOB57" s="148"/>
      <c r="JOC57" s="148"/>
      <c r="JOD57" s="148"/>
      <c r="JOE57" s="148"/>
      <c r="JOF57" s="148"/>
      <c r="JOG57" s="148"/>
      <c r="JOH57" s="148"/>
      <c r="JOI57" s="148"/>
      <c r="JOJ57" s="148"/>
      <c r="JOK57" s="148"/>
      <c r="JOL57" s="148"/>
      <c r="JOM57" s="148"/>
      <c r="JON57" s="148"/>
      <c r="JOO57" s="148"/>
      <c r="JOP57" s="148"/>
      <c r="JOQ57" s="148"/>
      <c r="JOR57" s="148"/>
      <c r="JOS57" s="148"/>
      <c r="JOT57" s="148"/>
      <c r="JOU57" s="148"/>
      <c r="JOV57" s="148"/>
      <c r="JOW57" s="148"/>
      <c r="JOX57" s="148"/>
      <c r="JOY57" s="148"/>
      <c r="JOZ57" s="148"/>
      <c r="JPA57" s="148"/>
      <c r="JPB57" s="148"/>
      <c r="JPC57" s="148"/>
      <c r="JPD57" s="148"/>
      <c r="JPE57" s="148"/>
      <c r="JPF57" s="148"/>
      <c r="JPG57" s="148"/>
      <c r="JPH57" s="148"/>
      <c r="JPI57" s="148"/>
      <c r="JPJ57" s="148"/>
      <c r="JPK57" s="148"/>
      <c r="JPL57" s="148"/>
      <c r="JPM57" s="148"/>
      <c r="JPN57" s="148"/>
      <c r="JPO57" s="148"/>
      <c r="JPP57" s="148"/>
      <c r="JPQ57" s="148"/>
      <c r="JPR57" s="148"/>
      <c r="JPS57" s="148"/>
      <c r="JPT57" s="148"/>
      <c r="JPU57" s="148"/>
      <c r="JPV57" s="148"/>
      <c r="JPW57" s="148"/>
      <c r="JPX57" s="148"/>
      <c r="JPY57" s="148"/>
      <c r="JPZ57" s="148"/>
      <c r="JQA57" s="148"/>
      <c r="JQB57" s="148"/>
      <c r="JQC57" s="148"/>
      <c r="JQD57" s="148"/>
      <c r="JQE57" s="148"/>
      <c r="JQF57" s="148"/>
      <c r="JQG57" s="148"/>
      <c r="JQH57" s="148"/>
      <c r="JQI57" s="148"/>
      <c r="JQJ57" s="148"/>
      <c r="JQK57" s="148"/>
      <c r="JQL57" s="148"/>
      <c r="JQM57" s="148"/>
      <c r="JQN57" s="148"/>
      <c r="JQO57" s="148"/>
      <c r="JQP57" s="148"/>
      <c r="JQQ57" s="148"/>
      <c r="JQR57" s="148"/>
      <c r="JQS57" s="148"/>
      <c r="JQT57" s="148"/>
      <c r="JQU57" s="148"/>
      <c r="JQV57" s="148"/>
      <c r="JQW57" s="148"/>
      <c r="JQX57" s="148"/>
      <c r="JQY57" s="148"/>
      <c r="JQZ57" s="148"/>
      <c r="JRA57" s="148"/>
      <c r="JRB57" s="148"/>
      <c r="JRC57" s="148"/>
      <c r="JRD57" s="148"/>
      <c r="JRE57" s="148"/>
      <c r="JRF57" s="148"/>
      <c r="JRG57" s="148"/>
      <c r="JRH57" s="148"/>
      <c r="JRI57" s="148"/>
      <c r="JRJ57" s="148"/>
      <c r="JRK57" s="148"/>
      <c r="JRL57" s="148"/>
      <c r="JRM57" s="148"/>
      <c r="JRN57" s="148"/>
      <c r="JRO57" s="148"/>
      <c r="JRP57" s="148"/>
      <c r="JRQ57" s="148"/>
      <c r="JRR57" s="148"/>
      <c r="JRS57" s="148"/>
      <c r="JRT57" s="148"/>
      <c r="JRU57" s="148"/>
      <c r="JRV57" s="148"/>
      <c r="JRW57" s="148"/>
      <c r="JRX57" s="148"/>
      <c r="JRY57" s="148"/>
      <c r="JRZ57" s="148"/>
      <c r="JSA57" s="148"/>
      <c r="JSB57" s="148"/>
      <c r="JSC57" s="148"/>
      <c r="JSD57" s="148"/>
      <c r="JSE57" s="148"/>
      <c r="JSF57" s="148"/>
      <c r="JSG57" s="148"/>
      <c r="JSH57" s="148"/>
      <c r="JSI57" s="148"/>
      <c r="JSJ57" s="148"/>
      <c r="JSK57" s="148"/>
      <c r="JSL57" s="148"/>
      <c r="JSM57" s="148"/>
      <c r="JSN57" s="148"/>
      <c r="JSO57" s="148"/>
      <c r="JSP57" s="148"/>
      <c r="JSQ57" s="148"/>
      <c r="JSR57" s="148"/>
      <c r="JSS57" s="148"/>
      <c r="JST57" s="148"/>
      <c r="JSU57" s="148"/>
      <c r="JSV57" s="148"/>
      <c r="JSW57" s="148"/>
      <c r="JSX57" s="148"/>
      <c r="JSY57" s="148"/>
      <c r="JSZ57" s="148"/>
      <c r="JTA57" s="148"/>
      <c r="JTB57" s="148"/>
      <c r="JTC57" s="148"/>
      <c r="JTD57" s="148"/>
      <c r="JTE57" s="148"/>
      <c r="JTF57" s="148"/>
      <c r="JTG57" s="148"/>
      <c r="JTH57" s="148"/>
      <c r="JTI57" s="148"/>
      <c r="JTJ57" s="148"/>
      <c r="JTK57" s="148"/>
      <c r="JTL57" s="148"/>
      <c r="JTM57" s="148"/>
      <c r="JTN57" s="148"/>
      <c r="JTO57" s="148"/>
      <c r="JTP57" s="148"/>
      <c r="JTQ57" s="148"/>
      <c r="JTR57" s="148"/>
      <c r="JTS57" s="148"/>
      <c r="JTT57" s="148"/>
      <c r="JTU57" s="148"/>
      <c r="JTV57" s="148"/>
      <c r="JTW57" s="148"/>
      <c r="JTX57" s="148"/>
      <c r="JTY57" s="148"/>
      <c r="JTZ57" s="148"/>
      <c r="JUA57" s="148"/>
      <c r="JUB57" s="148"/>
      <c r="JUC57" s="148"/>
      <c r="JUD57" s="148"/>
      <c r="JUE57" s="148"/>
      <c r="JUF57" s="148"/>
      <c r="JUG57" s="148"/>
      <c r="JUH57" s="148"/>
      <c r="JUI57" s="148"/>
      <c r="JUJ57" s="148"/>
      <c r="JUK57" s="148"/>
      <c r="JUL57" s="148"/>
      <c r="JUM57" s="148"/>
      <c r="JUN57" s="148"/>
      <c r="JUO57" s="148"/>
      <c r="JUP57" s="148"/>
      <c r="JUQ57" s="148"/>
      <c r="JUR57" s="148"/>
      <c r="JUS57" s="148"/>
      <c r="JUT57" s="148"/>
      <c r="JUU57" s="148"/>
      <c r="JUV57" s="148"/>
      <c r="JUW57" s="148"/>
      <c r="JUX57" s="148"/>
      <c r="JUY57" s="148"/>
      <c r="JUZ57" s="148"/>
      <c r="JVA57" s="148"/>
      <c r="JVB57" s="148"/>
      <c r="JVC57" s="148"/>
      <c r="JVD57" s="148"/>
      <c r="JVE57" s="148"/>
      <c r="JVF57" s="148"/>
      <c r="JVG57" s="148"/>
      <c r="JVH57" s="148"/>
      <c r="JVI57" s="148"/>
      <c r="JVJ57" s="148"/>
      <c r="JVK57" s="148"/>
      <c r="JVL57" s="148"/>
      <c r="JVM57" s="148"/>
      <c r="JVN57" s="148"/>
      <c r="JVO57" s="148"/>
      <c r="JVP57" s="148"/>
      <c r="JVQ57" s="148"/>
      <c r="JVR57" s="148"/>
      <c r="JVS57" s="148"/>
      <c r="JVT57" s="148"/>
      <c r="JVU57" s="148"/>
      <c r="JVV57" s="148"/>
      <c r="JVW57" s="148"/>
      <c r="JVX57" s="148"/>
      <c r="JVY57" s="148"/>
      <c r="JVZ57" s="148"/>
      <c r="JWA57" s="148"/>
      <c r="JWB57" s="148"/>
      <c r="JWC57" s="148"/>
      <c r="JWD57" s="148"/>
      <c r="JWE57" s="148"/>
      <c r="JWF57" s="148"/>
      <c r="JWG57" s="148"/>
      <c r="JWH57" s="148"/>
      <c r="JWI57" s="148"/>
      <c r="JWJ57" s="148"/>
      <c r="JWK57" s="148"/>
      <c r="JWL57" s="148"/>
      <c r="JWM57" s="148"/>
      <c r="JWN57" s="148"/>
      <c r="JWO57" s="148"/>
      <c r="JWP57" s="148"/>
      <c r="JWQ57" s="148"/>
      <c r="JWR57" s="148"/>
      <c r="JWS57" s="148"/>
      <c r="JWT57" s="148"/>
      <c r="JWU57" s="148"/>
      <c r="JWV57" s="148"/>
      <c r="JWW57" s="148"/>
      <c r="JWX57" s="148"/>
      <c r="JWY57" s="148"/>
      <c r="JWZ57" s="148"/>
      <c r="JXA57" s="148"/>
      <c r="JXB57" s="148"/>
      <c r="JXC57" s="148"/>
      <c r="JXD57" s="148"/>
      <c r="JXE57" s="148"/>
      <c r="JXF57" s="148"/>
      <c r="JXG57" s="148"/>
      <c r="JXH57" s="148"/>
      <c r="JXI57" s="148"/>
      <c r="JXJ57" s="148"/>
      <c r="JXK57" s="148"/>
      <c r="JXL57" s="148"/>
      <c r="JXM57" s="148"/>
      <c r="JXN57" s="148"/>
      <c r="JXO57" s="148"/>
      <c r="JXP57" s="148"/>
      <c r="JXQ57" s="148"/>
      <c r="JXR57" s="148"/>
      <c r="JXS57" s="148"/>
      <c r="JXT57" s="148"/>
      <c r="JXU57" s="148"/>
      <c r="JXV57" s="148"/>
      <c r="JXW57" s="148"/>
      <c r="JXX57" s="148"/>
      <c r="JXY57" s="148"/>
      <c r="JXZ57" s="148"/>
      <c r="JYA57" s="148"/>
      <c r="JYB57" s="148"/>
      <c r="JYC57" s="148"/>
      <c r="JYD57" s="148"/>
      <c r="JYE57" s="148"/>
      <c r="JYF57" s="148"/>
      <c r="JYG57" s="148"/>
      <c r="JYH57" s="148"/>
      <c r="JYI57" s="148"/>
      <c r="JYJ57" s="148"/>
      <c r="JYK57" s="148"/>
      <c r="JYL57" s="148"/>
      <c r="JYM57" s="148"/>
      <c r="JYN57" s="148"/>
      <c r="JYO57" s="148"/>
      <c r="JYP57" s="148"/>
      <c r="JYQ57" s="148"/>
      <c r="JYR57" s="148"/>
      <c r="JYS57" s="148"/>
      <c r="JYT57" s="148"/>
      <c r="JYU57" s="148"/>
      <c r="JYV57" s="148"/>
      <c r="JYW57" s="148"/>
      <c r="JYX57" s="148"/>
      <c r="JYY57" s="148"/>
      <c r="JYZ57" s="148"/>
      <c r="JZA57" s="148"/>
      <c r="JZB57" s="148"/>
      <c r="JZC57" s="148"/>
      <c r="JZD57" s="148"/>
      <c r="JZE57" s="148"/>
      <c r="JZF57" s="148"/>
      <c r="JZG57" s="148"/>
      <c r="JZH57" s="148"/>
      <c r="JZI57" s="148"/>
      <c r="JZJ57" s="148"/>
      <c r="JZK57" s="148"/>
      <c r="JZL57" s="148"/>
      <c r="JZM57" s="148"/>
      <c r="JZN57" s="148"/>
      <c r="JZO57" s="148"/>
      <c r="JZP57" s="148"/>
      <c r="JZQ57" s="148"/>
      <c r="JZR57" s="148"/>
      <c r="JZS57" s="148"/>
      <c r="JZT57" s="148"/>
      <c r="JZU57" s="148"/>
      <c r="JZV57" s="148"/>
      <c r="JZW57" s="148"/>
      <c r="JZX57" s="148"/>
      <c r="JZY57" s="148"/>
      <c r="JZZ57" s="148"/>
      <c r="KAA57" s="148"/>
      <c r="KAB57" s="148"/>
      <c r="KAC57" s="148"/>
      <c r="KAD57" s="148"/>
      <c r="KAE57" s="148"/>
      <c r="KAF57" s="148"/>
      <c r="KAG57" s="148"/>
      <c r="KAH57" s="148"/>
      <c r="KAI57" s="148"/>
      <c r="KAJ57" s="148"/>
      <c r="KAK57" s="148"/>
      <c r="KAL57" s="148"/>
      <c r="KAM57" s="148"/>
      <c r="KAN57" s="148"/>
      <c r="KAO57" s="148"/>
      <c r="KAP57" s="148"/>
      <c r="KAQ57" s="148"/>
      <c r="KAR57" s="148"/>
      <c r="KAS57" s="148"/>
      <c r="KAT57" s="148"/>
      <c r="KAU57" s="148"/>
      <c r="KAV57" s="148"/>
      <c r="KAW57" s="148"/>
      <c r="KAX57" s="148"/>
      <c r="KAY57" s="148"/>
      <c r="KAZ57" s="148"/>
      <c r="KBA57" s="148"/>
      <c r="KBB57" s="148"/>
      <c r="KBC57" s="148"/>
      <c r="KBD57" s="148"/>
      <c r="KBE57" s="148"/>
      <c r="KBF57" s="148"/>
      <c r="KBG57" s="148"/>
      <c r="KBH57" s="148"/>
      <c r="KBI57" s="148"/>
      <c r="KBJ57" s="148"/>
      <c r="KBK57" s="148"/>
      <c r="KBL57" s="148"/>
      <c r="KBM57" s="148"/>
      <c r="KBN57" s="148"/>
      <c r="KBO57" s="148"/>
      <c r="KBP57" s="148"/>
      <c r="KBQ57" s="148"/>
      <c r="KBR57" s="148"/>
      <c r="KBS57" s="148"/>
      <c r="KBT57" s="148"/>
      <c r="KBU57" s="148"/>
      <c r="KBV57" s="148"/>
      <c r="KBW57" s="148"/>
      <c r="KBX57" s="148"/>
      <c r="KBY57" s="148"/>
      <c r="KBZ57" s="148"/>
      <c r="KCA57" s="148"/>
      <c r="KCB57" s="148"/>
      <c r="KCC57" s="148"/>
      <c r="KCD57" s="148"/>
      <c r="KCE57" s="148"/>
      <c r="KCF57" s="148"/>
      <c r="KCG57" s="148"/>
      <c r="KCH57" s="148"/>
      <c r="KCI57" s="148"/>
      <c r="KCJ57" s="148"/>
      <c r="KCK57" s="148"/>
      <c r="KCL57" s="148"/>
      <c r="KCM57" s="148"/>
      <c r="KCN57" s="148"/>
      <c r="KCO57" s="148"/>
      <c r="KCP57" s="148"/>
      <c r="KCQ57" s="148"/>
      <c r="KCR57" s="148"/>
      <c r="KCS57" s="148"/>
      <c r="KCT57" s="148"/>
      <c r="KCU57" s="148"/>
      <c r="KCV57" s="148"/>
      <c r="KCW57" s="148"/>
      <c r="KCX57" s="148"/>
      <c r="KCY57" s="148"/>
      <c r="KCZ57" s="148"/>
      <c r="KDA57" s="148"/>
      <c r="KDB57" s="148"/>
      <c r="KDC57" s="148"/>
      <c r="KDD57" s="148"/>
      <c r="KDE57" s="148"/>
      <c r="KDF57" s="148"/>
      <c r="KDG57" s="148"/>
      <c r="KDH57" s="148"/>
      <c r="KDI57" s="148"/>
      <c r="KDJ57" s="148"/>
      <c r="KDK57" s="148"/>
      <c r="KDL57" s="148"/>
      <c r="KDM57" s="148"/>
      <c r="KDN57" s="148"/>
      <c r="KDO57" s="148"/>
      <c r="KDP57" s="148"/>
      <c r="KDQ57" s="148"/>
      <c r="KDR57" s="148"/>
      <c r="KDS57" s="148"/>
      <c r="KDT57" s="148"/>
      <c r="KDU57" s="148"/>
      <c r="KDV57" s="148"/>
      <c r="KDW57" s="148"/>
      <c r="KDX57" s="148"/>
      <c r="KDY57" s="148"/>
      <c r="KDZ57" s="148"/>
      <c r="KEA57" s="148"/>
      <c r="KEB57" s="148"/>
      <c r="KEC57" s="148"/>
      <c r="KED57" s="148"/>
      <c r="KEE57" s="148"/>
      <c r="KEF57" s="148"/>
      <c r="KEG57" s="148"/>
      <c r="KEH57" s="148"/>
      <c r="KEI57" s="148"/>
      <c r="KEJ57" s="148"/>
      <c r="KEK57" s="148"/>
      <c r="KEL57" s="148"/>
      <c r="KEM57" s="148"/>
      <c r="KEN57" s="148"/>
      <c r="KEO57" s="148"/>
      <c r="KEP57" s="148"/>
      <c r="KEQ57" s="148"/>
      <c r="KER57" s="148"/>
      <c r="KES57" s="148"/>
      <c r="KET57" s="148"/>
      <c r="KEU57" s="148"/>
      <c r="KEV57" s="148"/>
      <c r="KEW57" s="148"/>
      <c r="KEX57" s="148"/>
      <c r="KEY57" s="148"/>
      <c r="KEZ57" s="148"/>
      <c r="KFA57" s="148"/>
      <c r="KFB57" s="148"/>
      <c r="KFC57" s="148"/>
      <c r="KFD57" s="148"/>
      <c r="KFE57" s="148"/>
      <c r="KFF57" s="148"/>
      <c r="KFG57" s="148"/>
      <c r="KFH57" s="148"/>
      <c r="KFI57" s="148"/>
      <c r="KFJ57" s="148"/>
      <c r="KFK57" s="148"/>
      <c r="KFL57" s="148"/>
      <c r="KFM57" s="148"/>
      <c r="KFN57" s="148"/>
      <c r="KFO57" s="148"/>
      <c r="KFP57" s="148"/>
      <c r="KFQ57" s="148"/>
      <c r="KFR57" s="148"/>
      <c r="KFS57" s="148"/>
      <c r="KFT57" s="148"/>
      <c r="KFU57" s="148"/>
      <c r="KFV57" s="148"/>
      <c r="KFW57" s="148"/>
      <c r="KFX57" s="148"/>
      <c r="KFY57" s="148"/>
      <c r="KFZ57" s="148"/>
      <c r="KGA57" s="148"/>
      <c r="KGB57" s="148"/>
      <c r="KGC57" s="148"/>
      <c r="KGD57" s="148"/>
      <c r="KGE57" s="148"/>
      <c r="KGF57" s="148"/>
      <c r="KGG57" s="148"/>
      <c r="KGH57" s="148"/>
      <c r="KGI57" s="148"/>
      <c r="KGJ57" s="148"/>
      <c r="KGK57" s="148"/>
      <c r="KGL57" s="148"/>
      <c r="KGM57" s="148"/>
      <c r="KGN57" s="148"/>
      <c r="KGO57" s="148"/>
      <c r="KGP57" s="148"/>
      <c r="KGQ57" s="148"/>
      <c r="KGR57" s="148"/>
      <c r="KGS57" s="148"/>
      <c r="KGT57" s="148"/>
      <c r="KGU57" s="148"/>
      <c r="KGV57" s="148"/>
      <c r="KGW57" s="148"/>
      <c r="KGX57" s="148"/>
      <c r="KGY57" s="148"/>
      <c r="KGZ57" s="148"/>
      <c r="KHA57" s="148"/>
      <c r="KHB57" s="148"/>
      <c r="KHC57" s="148"/>
      <c r="KHD57" s="148"/>
      <c r="KHE57" s="148"/>
      <c r="KHF57" s="148"/>
      <c r="KHG57" s="148"/>
      <c r="KHH57" s="148"/>
      <c r="KHI57" s="148"/>
      <c r="KHJ57" s="148"/>
      <c r="KHK57" s="148"/>
      <c r="KHL57" s="148"/>
      <c r="KHM57" s="148"/>
      <c r="KHN57" s="148"/>
      <c r="KHO57" s="148"/>
      <c r="KHP57" s="148"/>
      <c r="KHQ57" s="148"/>
      <c r="KHR57" s="148"/>
      <c r="KHS57" s="148"/>
      <c r="KHT57" s="148"/>
      <c r="KHU57" s="148"/>
      <c r="KHV57" s="148"/>
      <c r="KHW57" s="148"/>
      <c r="KHX57" s="148"/>
      <c r="KHY57" s="148"/>
      <c r="KHZ57" s="148"/>
      <c r="KIA57" s="148"/>
      <c r="KIB57" s="148"/>
      <c r="KIC57" s="148"/>
      <c r="KID57" s="148"/>
      <c r="KIE57" s="148"/>
      <c r="KIF57" s="148"/>
      <c r="KIG57" s="148"/>
      <c r="KIH57" s="148"/>
      <c r="KII57" s="148"/>
      <c r="KIJ57" s="148"/>
      <c r="KIK57" s="148"/>
      <c r="KIL57" s="148"/>
      <c r="KIM57" s="148"/>
      <c r="KIN57" s="148"/>
      <c r="KIO57" s="148"/>
      <c r="KIP57" s="148"/>
      <c r="KIQ57" s="148"/>
      <c r="KIR57" s="148"/>
      <c r="KIS57" s="148"/>
      <c r="KIT57" s="148"/>
      <c r="KIU57" s="148"/>
      <c r="KIV57" s="148"/>
      <c r="KIW57" s="148"/>
      <c r="KIX57" s="148"/>
      <c r="KIY57" s="148"/>
      <c r="KIZ57" s="148"/>
      <c r="KJA57" s="148"/>
      <c r="KJB57" s="148"/>
      <c r="KJC57" s="148"/>
      <c r="KJD57" s="148"/>
      <c r="KJE57" s="148"/>
      <c r="KJF57" s="148"/>
      <c r="KJG57" s="148"/>
      <c r="KJH57" s="148"/>
      <c r="KJI57" s="148"/>
      <c r="KJJ57" s="148"/>
      <c r="KJK57" s="148"/>
      <c r="KJL57" s="148"/>
      <c r="KJM57" s="148"/>
      <c r="KJN57" s="148"/>
      <c r="KJO57" s="148"/>
      <c r="KJP57" s="148"/>
      <c r="KJQ57" s="148"/>
      <c r="KJR57" s="148"/>
      <c r="KJS57" s="148"/>
      <c r="KJT57" s="148"/>
      <c r="KJU57" s="148"/>
      <c r="KJV57" s="148"/>
      <c r="KJW57" s="148"/>
      <c r="KJX57" s="148"/>
      <c r="KJY57" s="148"/>
      <c r="KJZ57" s="148"/>
      <c r="KKA57" s="148"/>
      <c r="KKB57" s="148"/>
      <c r="KKC57" s="148"/>
      <c r="KKD57" s="148"/>
      <c r="KKE57" s="148"/>
      <c r="KKF57" s="148"/>
      <c r="KKG57" s="148"/>
      <c r="KKH57" s="148"/>
      <c r="KKI57" s="148"/>
      <c r="KKJ57" s="148"/>
      <c r="KKK57" s="148"/>
      <c r="KKL57" s="148"/>
      <c r="KKM57" s="148"/>
      <c r="KKN57" s="148"/>
      <c r="KKO57" s="148"/>
      <c r="KKP57" s="148"/>
      <c r="KKQ57" s="148"/>
      <c r="KKR57" s="148"/>
      <c r="KKS57" s="148"/>
      <c r="KKT57" s="148"/>
      <c r="KKU57" s="148"/>
      <c r="KKV57" s="148"/>
      <c r="KKW57" s="148"/>
      <c r="KKX57" s="148"/>
      <c r="KKY57" s="148"/>
      <c r="KKZ57" s="148"/>
      <c r="KLA57" s="148"/>
      <c r="KLB57" s="148"/>
      <c r="KLC57" s="148"/>
      <c r="KLD57" s="148"/>
      <c r="KLE57" s="148"/>
      <c r="KLF57" s="148"/>
      <c r="KLG57" s="148"/>
      <c r="KLH57" s="148"/>
      <c r="KLI57" s="148"/>
      <c r="KLJ57" s="148"/>
      <c r="KLK57" s="148"/>
      <c r="KLL57" s="148"/>
      <c r="KLM57" s="148"/>
      <c r="KLN57" s="148"/>
      <c r="KLO57" s="148"/>
      <c r="KLP57" s="148"/>
      <c r="KLQ57" s="148"/>
      <c r="KLR57" s="148"/>
      <c r="KLS57" s="148"/>
      <c r="KLT57" s="148"/>
      <c r="KLU57" s="148"/>
      <c r="KLV57" s="148"/>
      <c r="KLW57" s="148"/>
      <c r="KLX57" s="148"/>
      <c r="KLY57" s="148"/>
      <c r="KLZ57" s="148"/>
      <c r="KMA57" s="148"/>
      <c r="KMB57" s="148"/>
      <c r="KMC57" s="148"/>
      <c r="KMD57" s="148"/>
      <c r="KME57" s="148"/>
      <c r="KMF57" s="148"/>
      <c r="KMG57" s="148"/>
      <c r="KMH57" s="148"/>
      <c r="KMI57" s="148"/>
      <c r="KMJ57" s="148"/>
      <c r="KMK57" s="148"/>
      <c r="KML57" s="148"/>
      <c r="KMM57" s="148"/>
      <c r="KMN57" s="148"/>
      <c r="KMO57" s="148"/>
      <c r="KMP57" s="148"/>
      <c r="KMQ57" s="148"/>
      <c r="KMR57" s="148"/>
      <c r="KMS57" s="148"/>
      <c r="KMT57" s="148"/>
      <c r="KMU57" s="148"/>
      <c r="KMV57" s="148"/>
      <c r="KMW57" s="148"/>
      <c r="KMX57" s="148"/>
      <c r="KMY57" s="148"/>
      <c r="KMZ57" s="148"/>
      <c r="KNA57" s="148"/>
      <c r="KNB57" s="148"/>
      <c r="KNC57" s="148"/>
      <c r="KND57" s="148"/>
      <c r="KNE57" s="148"/>
      <c r="KNF57" s="148"/>
      <c r="KNG57" s="148"/>
      <c r="KNH57" s="148"/>
      <c r="KNI57" s="148"/>
      <c r="KNJ57" s="148"/>
      <c r="KNK57" s="148"/>
      <c r="KNL57" s="148"/>
      <c r="KNM57" s="148"/>
      <c r="KNN57" s="148"/>
      <c r="KNO57" s="148"/>
      <c r="KNP57" s="148"/>
      <c r="KNQ57" s="148"/>
      <c r="KNR57" s="148"/>
      <c r="KNS57" s="148"/>
      <c r="KNT57" s="148"/>
      <c r="KNU57" s="148"/>
      <c r="KNV57" s="148"/>
      <c r="KNW57" s="148"/>
      <c r="KNX57" s="148"/>
      <c r="KNY57" s="148"/>
      <c r="KNZ57" s="148"/>
      <c r="KOA57" s="148"/>
      <c r="KOB57" s="148"/>
      <c r="KOC57" s="148"/>
      <c r="KOD57" s="148"/>
      <c r="KOE57" s="148"/>
      <c r="KOF57" s="148"/>
      <c r="KOG57" s="148"/>
      <c r="KOH57" s="148"/>
      <c r="KOI57" s="148"/>
      <c r="KOJ57" s="148"/>
      <c r="KOK57" s="148"/>
      <c r="KOL57" s="148"/>
      <c r="KOM57" s="148"/>
      <c r="KON57" s="148"/>
      <c r="KOO57" s="148"/>
      <c r="KOP57" s="148"/>
      <c r="KOQ57" s="148"/>
      <c r="KOR57" s="148"/>
      <c r="KOS57" s="148"/>
      <c r="KOT57" s="148"/>
      <c r="KOU57" s="148"/>
      <c r="KOV57" s="148"/>
      <c r="KOW57" s="148"/>
      <c r="KOX57" s="148"/>
      <c r="KOY57" s="148"/>
      <c r="KOZ57" s="148"/>
      <c r="KPA57" s="148"/>
      <c r="KPB57" s="148"/>
      <c r="KPC57" s="148"/>
      <c r="KPD57" s="148"/>
      <c r="KPE57" s="148"/>
      <c r="KPF57" s="148"/>
      <c r="KPG57" s="148"/>
      <c r="KPH57" s="148"/>
      <c r="KPI57" s="148"/>
      <c r="KPJ57" s="148"/>
      <c r="KPK57" s="148"/>
      <c r="KPL57" s="148"/>
      <c r="KPM57" s="148"/>
      <c r="KPN57" s="148"/>
      <c r="KPO57" s="148"/>
      <c r="KPP57" s="148"/>
      <c r="KPQ57" s="148"/>
      <c r="KPR57" s="148"/>
      <c r="KPS57" s="148"/>
      <c r="KPT57" s="148"/>
      <c r="KPU57" s="148"/>
      <c r="KPV57" s="148"/>
      <c r="KPW57" s="148"/>
      <c r="KPX57" s="148"/>
      <c r="KPY57" s="148"/>
      <c r="KPZ57" s="148"/>
      <c r="KQA57" s="148"/>
      <c r="KQB57" s="148"/>
      <c r="KQC57" s="148"/>
      <c r="KQD57" s="148"/>
      <c r="KQE57" s="148"/>
      <c r="KQF57" s="148"/>
      <c r="KQG57" s="148"/>
      <c r="KQH57" s="148"/>
      <c r="KQI57" s="148"/>
      <c r="KQJ57" s="148"/>
      <c r="KQK57" s="148"/>
      <c r="KQL57" s="148"/>
      <c r="KQM57" s="148"/>
      <c r="KQN57" s="148"/>
      <c r="KQO57" s="148"/>
      <c r="KQP57" s="148"/>
      <c r="KQQ57" s="148"/>
      <c r="KQR57" s="148"/>
      <c r="KQS57" s="148"/>
      <c r="KQT57" s="148"/>
      <c r="KQU57" s="148"/>
      <c r="KQV57" s="148"/>
      <c r="KQW57" s="148"/>
      <c r="KQX57" s="148"/>
      <c r="KQY57" s="148"/>
      <c r="KQZ57" s="148"/>
      <c r="KRA57" s="148"/>
      <c r="KRB57" s="148"/>
      <c r="KRC57" s="148"/>
      <c r="KRD57" s="148"/>
      <c r="KRE57" s="148"/>
      <c r="KRF57" s="148"/>
      <c r="KRG57" s="148"/>
      <c r="KRH57" s="148"/>
      <c r="KRI57" s="148"/>
      <c r="KRJ57" s="148"/>
      <c r="KRK57" s="148"/>
      <c r="KRL57" s="148"/>
      <c r="KRM57" s="148"/>
      <c r="KRN57" s="148"/>
      <c r="KRO57" s="148"/>
      <c r="KRP57" s="148"/>
      <c r="KRQ57" s="148"/>
      <c r="KRR57" s="148"/>
      <c r="KRS57" s="148"/>
      <c r="KRT57" s="148"/>
      <c r="KRU57" s="148"/>
      <c r="KRV57" s="148"/>
      <c r="KRW57" s="148"/>
      <c r="KRX57" s="148"/>
      <c r="KRY57" s="148"/>
      <c r="KRZ57" s="148"/>
      <c r="KSA57" s="148"/>
      <c r="KSB57" s="148"/>
      <c r="KSC57" s="148"/>
      <c r="KSD57" s="148"/>
      <c r="KSE57" s="148"/>
      <c r="KSF57" s="148"/>
      <c r="KSG57" s="148"/>
      <c r="KSH57" s="148"/>
      <c r="KSI57" s="148"/>
      <c r="KSJ57" s="148"/>
      <c r="KSK57" s="148"/>
      <c r="KSL57" s="148"/>
      <c r="KSM57" s="148"/>
      <c r="KSN57" s="148"/>
      <c r="KSO57" s="148"/>
      <c r="KSP57" s="148"/>
      <c r="KSQ57" s="148"/>
      <c r="KSR57" s="148"/>
      <c r="KSS57" s="148"/>
      <c r="KST57" s="148"/>
      <c r="KSU57" s="148"/>
      <c r="KSV57" s="148"/>
      <c r="KSW57" s="148"/>
      <c r="KSX57" s="148"/>
      <c r="KSY57" s="148"/>
      <c r="KSZ57" s="148"/>
      <c r="KTA57" s="148"/>
      <c r="KTB57" s="148"/>
      <c r="KTC57" s="148"/>
      <c r="KTD57" s="148"/>
      <c r="KTE57" s="148"/>
      <c r="KTF57" s="148"/>
      <c r="KTG57" s="148"/>
      <c r="KTH57" s="148"/>
      <c r="KTI57" s="148"/>
      <c r="KTJ57" s="148"/>
      <c r="KTK57" s="148"/>
      <c r="KTL57" s="148"/>
      <c r="KTM57" s="148"/>
      <c r="KTN57" s="148"/>
      <c r="KTO57" s="148"/>
      <c r="KTP57" s="148"/>
      <c r="KTQ57" s="148"/>
      <c r="KTR57" s="148"/>
      <c r="KTS57" s="148"/>
      <c r="KTT57" s="148"/>
      <c r="KTU57" s="148"/>
      <c r="KTV57" s="148"/>
      <c r="KTW57" s="148"/>
      <c r="KTX57" s="148"/>
      <c r="KTY57" s="148"/>
      <c r="KTZ57" s="148"/>
      <c r="KUA57" s="148"/>
      <c r="KUB57" s="148"/>
      <c r="KUC57" s="148"/>
      <c r="KUD57" s="148"/>
      <c r="KUE57" s="148"/>
      <c r="KUF57" s="148"/>
      <c r="KUG57" s="148"/>
      <c r="KUH57" s="148"/>
      <c r="KUI57" s="148"/>
      <c r="KUJ57" s="148"/>
      <c r="KUK57" s="148"/>
      <c r="KUL57" s="148"/>
      <c r="KUM57" s="148"/>
      <c r="KUN57" s="148"/>
      <c r="KUO57" s="148"/>
      <c r="KUP57" s="148"/>
      <c r="KUQ57" s="148"/>
      <c r="KUR57" s="148"/>
      <c r="KUS57" s="148"/>
      <c r="KUT57" s="148"/>
      <c r="KUU57" s="148"/>
      <c r="KUV57" s="148"/>
      <c r="KUW57" s="148"/>
      <c r="KUX57" s="148"/>
      <c r="KUY57" s="148"/>
      <c r="KUZ57" s="148"/>
      <c r="KVA57" s="148"/>
      <c r="KVB57" s="148"/>
      <c r="KVC57" s="148"/>
      <c r="KVD57" s="148"/>
      <c r="KVE57" s="148"/>
      <c r="KVF57" s="148"/>
      <c r="KVG57" s="148"/>
      <c r="KVH57" s="148"/>
      <c r="KVI57" s="148"/>
      <c r="KVJ57" s="148"/>
      <c r="KVK57" s="148"/>
      <c r="KVL57" s="148"/>
      <c r="KVM57" s="148"/>
      <c r="KVN57" s="148"/>
      <c r="KVO57" s="148"/>
      <c r="KVP57" s="148"/>
      <c r="KVQ57" s="148"/>
      <c r="KVR57" s="148"/>
      <c r="KVS57" s="148"/>
      <c r="KVT57" s="148"/>
      <c r="KVU57" s="148"/>
      <c r="KVV57" s="148"/>
      <c r="KVW57" s="148"/>
      <c r="KVX57" s="148"/>
      <c r="KVY57" s="148"/>
      <c r="KVZ57" s="148"/>
      <c r="KWA57" s="148"/>
      <c r="KWB57" s="148"/>
      <c r="KWC57" s="148"/>
      <c r="KWD57" s="148"/>
      <c r="KWE57" s="148"/>
      <c r="KWF57" s="148"/>
      <c r="KWG57" s="148"/>
      <c r="KWH57" s="148"/>
      <c r="KWI57" s="148"/>
      <c r="KWJ57" s="148"/>
      <c r="KWK57" s="148"/>
      <c r="KWL57" s="148"/>
      <c r="KWM57" s="148"/>
      <c r="KWN57" s="148"/>
      <c r="KWO57" s="148"/>
      <c r="KWP57" s="148"/>
      <c r="KWQ57" s="148"/>
      <c r="KWR57" s="148"/>
      <c r="KWS57" s="148"/>
      <c r="KWT57" s="148"/>
      <c r="KWU57" s="148"/>
      <c r="KWV57" s="148"/>
      <c r="KWW57" s="148"/>
      <c r="KWX57" s="148"/>
      <c r="KWY57" s="148"/>
      <c r="KWZ57" s="148"/>
      <c r="KXA57" s="148"/>
      <c r="KXB57" s="148"/>
      <c r="KXC57" s="148"/>
      <c r="KXD57" s="148"/>
      <c r="KXE57" s="148"/>
      <c r="KXF57" s="148"/>
      <c r="KXG57" s="148"/>
      <c r="KXH57" s="148"/>
      <c r="KXI57" s="148"/>
      <c r="KXJ57" s="148"/>
      <c r="KXK57" s="148"/>
      <c r="KXL57" s="148"/>
      <c r="KXM57" s="148"/>
      <c r="KXN57" s="148"/>
      <c r="KXO57" s="148"/>
      <c r="KXP57" s="148"/>
      <c r="KXQ57" s="148"/>
      <c r="KXR57" s="148"/>
      <c r="KXS57" s="148"/>
      <c r="KXT57" s="148"/>
      <c r="KXU57" s="148"/>
      <c r="KXV57" s="148"/>
      <c r="KXW57" s="148"/>
      <c r="KXX57" s="148"/>
      <c r="KXY57" s="148"/>
      <c r="KXZ57" s="148"/>
      <c r="KYA57" s="148"/>
      <c r="KYB57" s="148"/>
      <c r="KYC57" s="148"/>
      <c r="KYD57" s="148"/>
      <c r="KYE57" s="148"/>
      <c r="KYF57" s="148"/>
      <c r="KYG57" s="148"/>
      <c r="KYH57" s="148"/>
      <c r="KYI57" s="148"/>
      <c r="KYJ57" s="148"/>
      <c r="KYK57" s="148"/>
      <c r="KYL57" s="148"/>
      <c r="KYM57" s="148"/>
      <c r="KYN57" s="148"/>
      <c r="KYO57" s="148"/>
      <c r="KYP57" s="148"/>
      <c r="KYQ57" s="148"/>
      <c r="KYR57" s="148"/>
      <c r="KYS57" s="148"/>
      <c r="KYT57" s="148"/>
      <c r="KYU57" s="148"/>
      <c r="KYV57" s="148"/>
      <c r="KYW57" s="148"/>
      <c r="KYX57" s="148"/>
      <c r="KYY57" s="148"/>
      <c r="KYZ57" s="148"/>
      <c r="KZA57" s="148"/>
      <c r="KZB57" s="148"/>
      <c r="KZC57" s="148"/>
      <c r="KZD57" s="148"/>
      <c r="KZE57" s="148"/>
      <c r="KZF57" s="148"/>
      <c r="KZG57" s="148"/>
      <c r="KZH57" s="148"/>
      <c r="KZI57" s="148"/>
      <c r="KZJ57" s="148"/>
      <c r="KZK57" s="148"/>
      <c r="KZL57" s="148"/>
      <c r="KZM57" s="148"/>
      <c r="KZN57" s="148"/>
      <c r="KZO57" s="148"/>
      <c r="KZP57" s="148"/>
      <c r="KZQ57" s="148"/>
      <c r="KZR57" s="148"/>
      <c r="KZS57" s="148"/>
      <c r="KZT57" s="148"/>
      <c r="KZU57" s="148"/>
      <c r="KZV57" s="148"/>
      <c r="KZW57" s="148"/>
      <c r="KZX57" s="148"/>
      <c r="KZY57" s="148"/>
      <c r="KZZ57" s="148"/>
      <c r="LAA57" s="148"/>
      <c r="LAB57" s="148"/>
      <c r="LAC57" s="148"/>
      <c r="LAD57" s="148"/>
      <c r="LAE57" s="148"/>
      <c r="LAF57" s="148"/>
      <c r="LAG57" s="148"/>
      <c r="LAH57" s="148"/>
      <c r="LAI57" s="148"/>
      <c r="LAJ57" s="148"/>
      <c r="LAK57" s="148"/>
      <c r="LAL57" s="148"/>
      <c r="LAM57" s="148"/>
      <c r="LAN57" s="148"/>
      <c r="LAO57" s="148"/>
      <c r="LAP57" s="148"/>
      <c r="LAQ57" s="148"/>
      <c r="LAR57" s="148"/>
      <c r="LAS57" s="148"/>
      <c r="LAT57" s="148"/>
      <c r="LAU57" s="148"/>
      <c r="LAV57" s="148"/>
      <c r="LAW57" s="148"/>
      <c r="LAX57" s="148"/>
      <c r="LAY57" s="148"/>
      <c r="LAZ57" s="148"/>
      <c r="LBA57" s="148"/>
      <c r="LBB57" s="148"/>
      <c r="LBC57" s="148"/>
      <c r="LBD57" s="148"/>
      <c r="LBE57" s="148"/>
      <c r="LBF57" s="148"/>
      <c r="LBG57" s="148"/>
      <c r="LBH57" s="148"/>
      <c r="LBI57" s="148"/>
      <c r="LBJ57" s="148"/>
      <c r="LBK57" s="148"/>
      <c r="LBL57" s="148"/>
      <c r="LBM57" s="148"/>
      <c r="LBN57" s="148"/>
      <c r="LBO57" s="148"/>
      <c r="LBP57" s="148"/>
      <c r="LBQ57" s="148"/>
      <c r="LBR57" s="148"/>
      <c r="LBS57" s="148"/>
      <c r="LBT57" s="148"/>
      <c r="LBU57" s="148"/>
      <c r="LBV57" s="148"/>
      <c r="LBW57" s="148"/>
      <c r="LBX57" s="148"/>
      <c r="LBY57" s="148"/>
      <c r="LBZ57" s="148"/>
      <c r="LCA57" s="148"/>
      <c r="LCB57" s="148"/>
      <c r="LCC57" s="148"/>
      <c r="LCD57" s="148"/>
      <c r="LCE57" s="148"/>
      <c r="LCF57" s="148"/>
      <c r="LCG57" s="148"/>
      <c r="LCH57" s="148"/>
      <c r="LCI57" s="148"/>
      <c r="LCJ57" s="148"/>
      <c r="LCK57" s="148"/>
      <c r="LCL57" s="148"/>
      <c r="LCM57" s="148"/>
      <c r="LCN57" s="148"/>
      <c r="LCO57" s="148"/>
      <c r="LCP57" s="148"/>
      <c r="LCQ57" s="148"/>
      <c r="LCR57" s="148"/>
      <c r="LCS57" s="148"/>
      <c r="LCT57" s="148"/>
      <c r="LCU57" s="148"/>
      <c r="LCV57" s="148"/>
      <c r="LCW57" s="148"/>
      <c r="LCX57" s="148"/>
      <c r="LCY57" s="148"/>
      <c r="LCZ57" s="148"/>
      <c r="LDA57" s="148"/>
      <c r="LDB57" s="148"/>
      <c r="LDC57" s="148"/>
      <c r="LDD57" s="148"/>
      <c r="LDE57" s="148"/>
      <c r="LDF57" s="148"/>
      <c r="LDG57" s="148"/>
      <c r="LDH57" s="148"/>
      <c r="LDI57" s="148"/>
      <c r="LDJ57" s="148"/>
      <c r="LDK57" s="148"/>
      <c r="LDL57" s="148"/>
      <c r="LDM57" s="148"/>
      <c r="LDN57" s="148"/>
      <c r="LDO57" s="148"/>
      <c r="LDP57" s="148"/>
      <c r="LDQ57" s="148"/>
      <c r="LDR57" s="148"/>
      <c r="LDS57" s="148"/>
      <c r="LDT57" s="148"/>
      <c r="LDU57" s="148"/>
      <c r="LDV57" s="148"/>
      <c r="LDW57" s="148"/>
      <c r="LDX57" s="148"/>
      <c r="LDY57" s="148"/>
      <c r="LDZ57" s="148"/>
      <c r="LEA57" s="148"/>
      <c r="LEB57" s="148"/>
      <c r="LEC57" s="148"/>
      <c r="LED57" s="148"/>
      <c r="LEE57" s="148"/>
      <c r="LEF57" s="148"/>
      <c r="LEG57" s="148"/>
      <c r="LEH57" s="148"/>
      <c r="LEI57" s="148"/>
      <c r="LEJ57" s="148"/>
      <c r="LEK57" s="148"/>
      <c r="LEL57" s="148"/>
      <c r="LEM57" s="148"/>
      <c r="LEN57" s="148"/>
      <c r="LEO57" s="148"/>
      <c r="LEP57" s="148"/>
      <c r="LEQ57" s="148"/>
      <c r="LER57" s="148"/>
      <c r="LES57" s="148"/>
      <c r="LET57" s="148"/>
      <c r="LEU57" s="148"/>
      <c r="LEV57" s="148"/>
      <c r="LEW57" s="148"/>
      <c r="LEX57" s="148"/>
      <c r="LEY57" s="148"/>
      <c r="LEZ57" s="148"/>
      <c r="LFA57" s="148"/>
      <c r="LFB57" s="148"/>
      <c r="LFC57" s="148"/>
      <c r="LFD57" s="148"/>
      <c r="LFE57" s="148"/>
      <c r="LFF57" s="148"/>
      <c r="LFG57" s="148"/>
      <c r="LFH57" s="148"/>
      <c r="LFI57" s="148"/>
      <c r="LFJ57" s="148"/>
      <c r="LFK57" s="148"/>
      <c r="LFL57" s="148"/>
      <c r="LFM57" s="148"/>
      <c r="LFN57" s="148"/>
      <c r="LFO57" s="148"/>
      <c r="LFP57" s="148"/>
      <c r="LFQ57" s="148"/>
      <c r="LFR57" s="148"/>
      <c r="LFS57" s="148"/>
      <c r="LFT57" s="148"/>
      <c r="LFU57" s="148"/>
      <c r="LFV57" s="148"/>
      <c r="LFW57" s="148"/>
      <c r="LFX57" s="148"/>
      <c r="LFY57" s="148"/>
      <c r="LFZ57" s="148"/>
      <c r="LGA57" s="148"/>
      <c r="LGB57" s="148"/>
      <c r="LGC57" s="148"/>
      <c r="LGD57" s="148"/>
      <c r="LGE57" s="148"/>
      <c r="LGF57" s="148"/>
      <c r="LGG57" s="148"/>
      <c r="LGH57" s="148"/>
      <c r="LGI57" s="148"/>
      <c r="LGJ57" s="148"/>
      <c r="LGK57" s="148"/>
      <c r="LGL57" s="148"/>
      <c r="LGM57" s="148"/>
      <c r="LGN57" s="148"/>
      <c r="LGO57" s="148"/>
      <c r="LGP57" s="148"/>
      <c r="LGQ57" s="148"/>
      <c r="LGR57" s="148"/>
      <c r="LGS57" s="148"/>
      <c r="LGT57" s="148"/>
      <c r="LGU57" s="148"/>
      <c r="LGV57" s="148"/>
      <c r="LGW57" s="148"/>
      <c r="LGX57" s="148"/>
      <c r="LGY57" s="148"/>
      <c r="LGZ57" s="148"/>
      <c r="LHA57" s="148"/>
      <c r="LHB57" s="148"/>
      <c r="LHC57" s="148"/>
      <c r="LHD57" s="148"/>
      <c r="LHE57" s="148"/>
      <c r="LHF57" s="148"/>
      <c r="LHG57" s="148"/>
      <c r="LHH57" s="148"/>
      <c r="LHI57" s="148"/>
      <c r="LHJ57" s="148"/>
      <c r="LHK57" s="148"/>
      <c r="LHL57" s="148"/>
      <c r="LHM57" s="148"/>
      <c r="LHN57" s="148"/>
      <c r="LHO57" s="148"/>
      <c r="LHP57" s="148"/>
      <c r="LHQ57" s="148"/>
      <c r="LHR57" s="148"/>
      <c r="LHS57" s="148"/>
      <c r="LHT57" s="148"/>
      <c r="LHU57" s="148"/>
      <c r="LHV57" s="148"/>
      <c r="LHW57" s="148"/>
      <c r="LHX57" s="148"/>
      <c r="LHY57" s="148"/>
      <c r="LHZ57" s="148"/>
      <c r="LIA57" s="148"/>
      <c r="LIB57" s="148"/>
      <c r="LIC57" s="148"/>
      <c r="LID57" s="148"/>
      <c r="LIE57" s="148"/>
      <c r="LIF57" s="148"/>
      <c r="LIG57" s="148"/>
      <c r="LIH57" s="148"/>
      <c r="LII57" s="148"/>
      <c r="LIJ57" s="148"/>
      <c r="LIK57" s="148"/>
      <c r="LIL57" s="148"/>
      <c r="LIM57" s="148"/>
      <c r="LIN57" s="148"/>
      <c r="LIO57" s="148"/>
      <c r="LIP57" s="148"/>
      <c r="LIQ57" s="148"/>
      <c r="LIR57" s="148"/>
      <c r="LIS57" s="148"/>
      <c r="LIT57" s="148"/>
      <c r="LIU57" s="148"/>
      <c r="LIV57" s="148"/>
      <c r="LIW57" s="148"/>
      <c r="LIX57" s="148"/>
      <c r="LIY57" s="148"/>
      <c r="LIZ57" s="148"/>
      <c r="LJA57" s="148"/>
      <c r="LJB57" s="148"/>
      <c r="LJC57" s="148"/>
      <c r="LJD57" s="148"/>
      <c r="LJE57" s="148"/>
      <c r="LJF57" s="148"/>
      <c r="LJG57" s="148"/>
      <c r="LJH57" s="148"/>
      <c r="LJI57" s="148"/>
      <c r="LJJ57" s="148"/>
      <c r="LJK57" s="148"/>
      <c r="LJL57" s="148"/>
      <c r="LJM57" s="148"/>
      <c r="LJN57" s="148"/>
      <c r="LJO57" s="148"/>
      <c r="LJP57" s="148"/>
      <c r="LJQ57" s="148"/>
      <c r="LJR57" s="148"/>
      <c r="LJS57" s="148"/>
      <c r="LJT57" s="148"/>
      <c r="LJU57" s="148"/>
      <c r="LJV57" s="148"/>
      <c r="LJW57" s="148"/>
      <c r="LJX57" s="148"/>
      <c r="LJY57" s="148"/>
      <c r="LJZ57" s="148"/>
      <c r="LKA57" s="148"/>
      <c r="LKB57" s="148"/>
      <c r="LKC57" s="148"/>
      <c r="LKD57" s="148"/>
      <c r="LKE57" s="148"/>
      <c r="LKF57" s="148"/>
      <c r="LKG57" s="148"/>
      <c r="LKH57" s="148"/>
      <c r="LKI57" s="148"/>
      <c r="LKJ57" s="148"/>
      <c r="LKK57" s="148"/>
      <c r="LKL57" s="148"/>
      <c r="LKM57" s="148"/>
      <c r="LKN57" s="148"/>
      <c r="LKO57" s="148"/>
      <c r="LKP57" s="148"/>
      <c r="LKQ57" s="148"/>
      <c r="LKR57" s="148"/>
      <c r="LKS57" s="148"/>
      <c r="LKT57" s="148"/>
      <c r="LKU57" s="148"/>
      <c r="LKV57" s="148"/>
      <c r="LKW57" s="148"/>
      <c r="LKX57" s="148"/>
      <c r="LKY57" s="148"/>
      <c r="LKZ57" s="148"/>
      <c r="LLA57" s="148"/>
      <c r="LLB57" s="148"/>
      <c r="LLC57" s="148"/>
      <c r="LLD57" s="148"/>
      <c r="LLE57" s="148"/>
      <c r="LLF57" s="148"/>
      <c r="LLG57" s="148"/>
      <c r="LLH57" s="148"/>
      <c r="LLI57" s="148"/>
      <c r="LLJ57" s="148"/>
      <c r="LLK57" s="148"/>
      <c r="LLL57" s="148"/>
      <c r="LLM57" s="148"/>
      <c r="LLN57" s="148"/>
      <c r="LLO57" s="148"/>
      <c r="LLP57" s="148"/>
      <c r="LLQ57" s="148"/>
      <c r="LLR57" s="148"/>
      <c r="LLS57" s="148"/>
      <c r="LLT57" s="148"/>
      <c r="LLU57" s="148"/>
      <c r="LLV57" s="148"/>
      <c r="LLW57" s="148"/>
      <c r="LLX57" s="148"/>
      <c r="LLY57" s="148"/>
      <c r="LLZ57" s="148"/>
      <c r="LMA57" s="148"/>
      <c r="LMB57" s="148"/>
      <c r="LMC57" s="148"/>
      <c r="LMD57" s="148"/>
      <c r="LME57" s="148"/>
      <c r="LMF57" s="148"/>
      <c r="LMG57" s="148"/>
      <c r="LMH57" s="148"/>
      <c r="LMI57" s="148"/>
      <c r="LMJ57" s="148"/>
      <c r="LMK57" s="148"/>
      <c r="LML57" s="148"/>
      <c r="LMM57" s="148"/>
      <c r="LMN57" s="148"/>
      <c r="LMO57" s="148"/>
      <c r="LMP57" s="148"/>
      <c r="LMQ57" s="148"/>
      <c r="LMR57" s="148"/>
      <c r="LMS57" s="148"/>
      <c r="LMT57" s="148"/>
      <c r="LMU57" s="148"/>
      <c r="LMV57" s="148"/>
      <c r="LMW57" s="148"/>
      <c r="LMX57" s="148"/>
      <c r="LMY57" s="148"/>
      <c r="LMZ57" s="148"/>
      <c r="LNA57" s="148"/>
      <c r="LNB57" s="148"/>
      <c r="LNC57" s="148"/>
      <c r="LND57" s="148"/>
      <c r="LNE57" s="148"/>
      <c r="LNF57" s="148"/>
      <c r="LNG57" s="148"/>
      <c r="LNH57" s="148"/>
      <c r="LNI57" s="148"/>
      <c r="LNJ57" s="148"/>
      <c r="LNK57" s="148"/>
      <c r="LNL57" s="148"/>
      <c r="LNM57" s="148"/>
      <c r="LNN57" s="148"/>
      <c r="LNO57" s="148"/>
      <c r="LNP57" s="148"/>
      <c r="LNQ57" s="148"/>
      <c r="LNR57" s="148"/>
      <c r="LNS57" s="148"/>
      <c r="LNT57" s="148"/>
      <c r="LNU57" s="148"/>
      <c r="LNV57" s="148"/>
      <c r="LNW57" s="148"/>
      <c r="LNX57" s="148"/>
      <c r="LNY57" s="148"/>
      <c r="LNZ57" s="148"/>
      <c r="LOA57" s="148"/>
      <c r="LOB57" s="148"/>
      <c r="LOC57" s="148"/>
      <c r="LOD57" s="148"/>
      <c r="LOE57" s="148"/>
      <c r="LOF57" s="148"/>
      <c r="LOG57" s="148"/>
      <c r="LOH57" s="148"/>
      <c r="LOI57" s="148"/>
      <c r="LOJ57" s="148"/>
      <c r="LOK57" s="148"/>
      <c r="LOL57" s="148"/>
      <c r="LOM57" s="148"/>
      <c r="LON57" s="148"/>
      <c r="LOO57" s="148"/>
      <c r="LOP57" s="148"/>
      <c r="LOQ57" s="148"/>
      <c r="LOR57" s="148"/>
      <c r="LOS57" s="148"/>
      <c r="LOT57" s="148"/>
      <c r="LOU57" s="148"/>
      <c r="LOV57" s="148"/>
      <c r="LOW57" s="148"/>
      <c r="LOX57" s="148"/>
      <c r="LOY57" s="148"/>
      <c r="LOZ57" s="148"/>
      <c r="LPA57" s="148"/>
      <c r="LPB57" s="148"/>
      <c r="LPC57" s="148"/>
      <c r="LPD57" s="148"/>
      <c r="LPE57" s="148"/>
      <c r="LPF57" s="148"/>
      <c r="LPG57" s="148"/>
      <c r="LPH57" s="148"/>
      <c r="LPI57" s="148"/>
      <c r="LPJ57" s="148"/>
      <c r="LPK57" s="148"/>
      <c r="LPL57" s="148"/>
      <c r="LPM57" s="148"/>
      <c r="LPN57" s="148"/>
      <c r="LPO57" s="148"/>
      <c r="LPP57" s="148"/>
      <c r="LPQ57" s="148"/>
      <c r="LPR57" s="148"/>
      <c r="LPS57" s="148"/>
      <c r="LPT57" s="148"/>
      <c r="LPU57" s="148"/>
      <c r="LPV57" s="148"/>
      <c r="LPW57" s="148"/>
      <c r="LPX57" s="148"/>
      <c r="LPY57" s="148"/>
      <c r="LPZ57" s="148"/>
      <c r="LQA57" s="148"/>
      <c r="LQB57" s="148"/>
      <c r="LQC57" s="148"/>
      <c r="LQD57" s="148"/>
      <c r="LQE57" s="148"/>
      <c r="LQF57" s="148"/>
      <c r="LQG57" s="148"/>
      <c r="LQH57" s="148"/>
      <c r="LQI57" s="148"/>
      <c r="LQJ57" s="148"/>
      <c r="LQK57" s="148"/>
      <c r="LQL57" s="148"/>
      <c r="LQM57" s="148"/>
      <c r="LQN57" s="148"/>
      <c r="LQO57" s="148"/>
      <c r="LQP57" s="148"/>
      <c r="LQQ57" s="148"/>
      <c r="LQR57" s="148"/>
      <c r="LQS57" s="148"/>
      <c r="LQT57" s="148"/>
      <c r="LQU57" s="148"/>
      <c r="LQV57" s="148"/>
      <c r="LQW57" s="148"/>
      <c r="LQX57" s="148"/>
      <c r="LQY57" s="148"/>
      <c r="LQZ57" s="148"/>
      <c r="LRA57" s="148"/>
      <c r="LRB57" s="148"/>
      <c r="LRC57" s="148"/>
      <c r="LRD57" s="148"/>
      <c r="LRE57" s="148"/>
      <c r="LRF57" s="148"/>
      <c r="LRG57" s="148"/>
      <c r="LRH57" s="148"/>
      <c r="LRI57" s="148"/>
      <c r="LRJ57" s="148"/>
      <c r="LRK57" s="148"/>
      <c r="LRL57" s="148"/>
      <c r="LRM57" s="148"/>
      <c r="LRN57" s="148"/>
      <c r="LRO57" s="148"/>
      <c r="LRP57" s="148"/>
      <c r="LRQ57" s="148"/>
      <c r="LRR57" s="148"/>
      <c r="LRS57" s="148"/>
      <c r="LRT57" s="148"/>
      <c r="LRU57" s="148"/>
      <c r="LRV57" s="148"/>
      <c r="LRW57" s="148"/>
      <c r="LRX57" s="148"/>
      <c r="LRY57" s="148"/>
      <c r="LRZ57" s="148"/>
      <c r="LSA57" s="148"/>
      <c r="LSB57" s="148"/>
      <c r="LSC57" s="148"/>
      <c r="LSD57" s="148"/>
      <c r="LSE57" s="148"/>
      <c r="LSF57" s="148"/>
      <c r="LSG57" s="148"/>
      <c r="LSH57" s="148"/>
      <c r="LSI57" s="148"/>
      <c r="LSJ57" s="148"/>
      <c r="LSK57" s="148"/>
      <c r="LSL57" s="148"/>
      <c r="LSM57" s="148"/>
      <c r="LSN57" s="148"/>
      <c r="LSO57" s="148"/>
      <c r="LSP57" s="148"/>
      <c r="LSQ57" s="148"/>
      <c r="LSR57" s="148"/>
      <c r="LSS57" s="148"/>
      <c r="LST57" s="148"/>
      <c r="LSU57" s="148"/>
      <c r="LSV57" s="148"/>
      <c r="LSW57" s="148"/>
      <c r="LSX57" s="148"/>
      <c r="LSY57" s="148"/>
      <c r="LSZ57" s="148"/>
      <c r="LTA57" s="148"/>
      <c r="LTB57" s="148"/>
      <c r="LTC57" s="148"/>
      <c r="LTD57" s="148"/>
      <c r="LTE57" s="148"/>
      <c r="LTF57" s="148"/>
      <c r="LTG57" s="148"/>
      <c r="LTH57" s="148"/>
      <c r="LTI57" s="148"/>
      <c r="LTJ57" s="148"/>
      <c r="LTK57" s="148"/>
      <c r="LTL57" s="148"/>
      <c r="LTM57" s="148"/>
      <c r="LTN57" s="148"/>
      <c r="LTO57" s="148"/>
      <c r="LTP57" s="148"/>
      <c r="LTQ57" s="148"/>
      <c r="LTR57" s="148"/>
      <c r="LTS57" s="148"/>
      <c r="LTT57" s="148"/>
      <c r="LTU57" s="148"/>
      <c r="LTV57" s="148"/>
      <c r="LTW57" s="148"/>
      <c r="LTX57" s="148"/>
      <c r="LTY57" s="148"/>
      <c r="LTZ57" s="148"/>
      <c r="LUA57" s="148"/>
      <c r="LUB57" s="148"/>
      <c r="LUC57" s="148"/>
      <c r="LUD57" s="148"/>
      <c r="LUE57" s="148"/>
      <c r="LUF57" s="148"/>
      <c r="LUG57" s="148"/>
      <c r="LUH57" s="148"/>
      <c r="LUI57" s="148"/>
      <c r="LUJ57" s="148"/>
      <c r="LUK57" s="148"/>
      <c r="LUL57" s="148"/>
      <c r="LUM57" s="148"/>
      <c r="LUN57" s="148"/>
      <c r="LUO57" s="148"/>
      <c r="LUP57" s="148"/>
      <c r="LUQ57" s="148"/>
      <c r="LUR57" s="148"/>
      <c r="LUS57" s="148"/>
      <c r="LUT57" s="148"/>
      <c r="LUU57" s="148"/>
      <c r="LUV57" s="148"/>
      <c r="LUW57" s="148"/>
      <c r="LUX57" s="148"/>
      <c r="LUY57" s="148"/>
      <c r="LUZ57" s="148"/>
      <c r="LVA57" s="148"/>
      <c r="LVB57" s="148"/>
      <c r="LVC57" s="148"/>
      <c r="LVD57" s="148"/>
      <c r="LVE57" s="148"/>
      <c r="LVF57" s="148"/>
      <c r="LVG57" s="148"/>
      <c r="LVH57" s="148"/>
      <c r="LVI57" s="148"/>
      <c r="LVJ57" s="148"/>
      <c r="LVK57" s="148"/>
      <c r="LVL57" s="148"/>
      <c r="LVM57" s="148"/>
      <c r="LVN57" s="148"/>
      <c r="LVO57" s="148"/>
      <c r="LVP57" s="148"/>
      <c r="LVQ57" s="148"/>
      <c r="LVR57" s="148"/>
      <c r="LVS57" s="148"/>
      <c r="LVT57" s="148"/>
      <c r="LVU57" s="148"/>
      <c r="LVV57" s="148"/>
      <c r="LVW57" s="148"/>
      <c r="LVX57" s="148"/>
      <c r="LVY57" s="148"/>
      <c r="LVZ57" s="148"/>
      <c r="LWA57" s="148"/>
      <c r="LWB57" s="148"/>
      <c r="LWC57" s="148"/>
      <c r="LWD57" s="148"/>
      <c r="LWE57" s="148"/>
      <c r="LWF57" s="148"/>
      <c r="LWG57" s="148"/>
      <c r="LWH57" s="148"/>
      <c r="LWI57" s="148"/>
      <c r="LWJ57" s="148"/>
      <c r="LWK57" s="148"/>
      <c r="LWL57" s="148"/>
      <c r="LWM57" s="148"/>
      <c r="LWN57" s="148"/>
      <c r="LWO57" s="148"/>
      <c r="LWP57" s="148"/>
      <c r="LWQ57" s="148"/>
      <c r="LWR57" s="148"/>
      <c r="LWS57" s="148"/>
      <c r="LWT57" s="148"/>
      <c r="LWU57" s="148"/>
      <c r="LWV57" s="148"/>
      <c r="LWW57" s="148"/>
      <c r="LWX57" s="148"/>
      <c r="LWY57" s="148"/>
      <c r="LWZ57" s="148"/>
      <c r="LXA57" s="148"/>
      <c r="LXB57" s="148"/>
      <c r="LXC57" s="148"/>
      <c r="LXD57" s="148"/>
      <c r="LXE57" s="148"/>
      <c r="LXF57" s="148"/>
      <c r="LXG57" s="148"/>
      <c r="LXH57" s="148"/>
      <c r="LXI57" s="148"/>
      <c r="LXJ57" s="148"/>
      <c r="LXK57" s="148"/>
      <c r="LXL57" s="148"/>
      <c r="LXM57" s="148"/>
      <c r="LXN57" s="148"/>
      <c r="LXO57" s="148"/>
      <c r="LXP57" s="148"/>
      <c r="LXQ57" s="148"/>
      <c r="LXR57" s="148"/>
      <c r="LXS57" s="148"/>
      <c r="LXT57" s="148"/>
      <c r="LXU57" s="148"/>
      <c r="LXV57" s="148"/>
      <c r="LXW57" s="148"/>
      <c r="LXX57" s="148"/>
      <c r="LXY57" s="148"/>
      <c r="LXZ57" s="148"/>
      <c r="LYA57" s="148"/>
      <c r="LYB57" s="148"/>
      <c r="LYC57" s="148"/>
      <c r="LYD57" s="148"/>
      <c r="LYE57" s="148"/>
      <c r="LYF57" s="148"/>
      <c r="LYG57" s="148"/>
      <c r="LYH57" s="148"/>
      <c r="LYI57" s="148"/>
      <c r="LYJ57" s="148"/>
      <c r="LYK57" s="148"/>
      <c r="LYL57" s="148"/>
      <c r="LYM57" s="148"/>
      <c r="LYN57" s="148"/>
      <c r="LYO57" s="148"/>
      <c r="LYP57" s="148"/>
      <c r="LYQ57" s="148"/>
      <c r="LYR57" s="148"/>
      <c r="LYS57" s="148"/>
      <c r="LYT57" s="148"/>
      <c r="LYU57" s="148"/>
      <c r="LYV57" s="148"/>
      <c r="LYW57" s="148"/>
      <c r="LYX57" s="148"/>
      <c r="LYY57" s="148"/>
      <c r="LYZ57" s="148"/>
      <c r="LZA57" s="148"/>
      <c r="LZB57" s="148"/>
      <c r="LZC57" s="148"/>
      <c r="LZD57" s="148"/>
      <c r="LZE57" s="148"/>
      <c r="LZF57" s="148"/>
      <c r="LZG57" s="148"/>
      <c r="LZH57" s="148"/>
      <c r="LZI57" s="148"/>
      <c r="LZJ57" s="148"/>
      <c r="LZK57" s="148"/>
      <c r="LZL57" s="148"/>
      <c r="LZM57" s="148"/>
      <c r="LZN57" s="148"/>
      <c r="LZO57" s="148"/>
      <c r="LZP57" s="148"/>
      <c r="LZQ57" s="148"/>
      <c r="LZR57" s="148"/>
      <c r="LZS57" s="148"/>
      <c r="LZT57" s="148"/>
      <c r="LZU57" s="148"/>
      <c r="LZV57" s="148"/>
      <c r="LZW57" s="148"/>
      <c r="LZX57" s="148"/>
      <c r="LZY57" s="148"/>
      <c r="LZZ57" s="148"/>
      <c r="MAA57" s="148"/>
      <c r="MAB57" s="148"/>
      <c r="MAC57" s="148"/>
      <c r="MAD57" s="148"/>
      <c r="MAE57" s="148"/>
      <c r="MAF57" s="148"/>
      <c r="MAG57" s="148"/>
      <c r="MAH57" s="148"/>
      <c r="MAI57" s="148"/>
      <c r="MAJ57" s="148"/>
      <c r="MAK57" s="148"/>
      <c r="MAL57" s="148"/>
      <c r="MAM57" s="148"/>
      <c r="MAN57" s="148"/>
      <c r="MAO57" s="148"/>
      <c r="MAP57" s="148"/>
      <c r="MAQ57" s="148"/>
      <c r="MAR57" s="148"/>
      <c r="MAS57" s="148"/>
      <c r="MAT57" s="148"/>
      <c r="MAU57" s="148"/>
      <c r="MAV57" s="148"/>
      <c r="MAW57" s="148"/>
      <c r="MAX57" s="148"/>
      <c r="MAY57" s="148"/>
      <c r="MAZ57" s="148"/>
      <c r="MBA57" s="148"/>
      <c r="MBB57" s="148"/>
      <c r="MBC57" s="148"/>
      <c r="MBD57" s="148"/>
      <c r="MBE57" s="148"/>
      <c r="MBF57" s="148"/>
      <c r="MBG57" s="148"/>
      <c r="MBH57" s="148"/>
      <c r="MBI57" s="148"/>
      <c r="MBJ57" s="148"/>
      <c r="MBK57" s="148"/>
      <c r="MBL57" s="148"/>
      <c r="MBM57" s="148"/>
      <c r="MBN57" s="148"/>
      <c r="MBO57" s="148"/>
      <c r="MBP57" s="148"/>
      <c r="MBQ57" s="148"/>
      <c r="MBR57" s="148"/>
      <c r="MBS57" s="148"/>
      <c r="MBT57" s="148"/>
      <c r="MBU57" s="148"/>
      <c r="MBV57" s="148"/>
      <c r="MBW57" s="148"/>
      <c r="MBX57" s="148"/>
      <c r="MBY57" s="148"/>
      <c r="MBZ57" s="148"/>
      <c r="MCA57" s="148"/>
      <c r="MCB57" s="148"/>
      <c r="MCC57" s="148"/>
      <c r="MCD57" s="148"/>
      <c r="MCE57" s="148"/>
      <c r="MCF57" s="148"/>
      <c r="MCG57" s="148"/>
      <c r="MCH57" s="148"/>
      <c r="MCI57" s="148"/>
      <c r="MCJ57" s="148"/>
      <c r="MCK57" s="148"/>
      <c r="MCL57" s="148"/>
      <c r="MCM57" s="148"/>
      <c r="MCN57" s="148"/>
      <c r="MCO57" s="148"/>
      <c r="MCP57" s="148"/>
      <c r="MCQ57" s="148"/>
      <c r="MCR57" s="148"/>
      <c r="MCS57" s="148"/>
      <c r="MCT57" s="148"/>
      <c r="MCU57" s="148"/>
      <c r="MCV57" s="148"/>
      <c r="MCW57" s="148"/>
      <c r="MCX57" s="148"/>
      <c r="MCY57" s="148"/>
      <c r="MCZ57" s="148"/>
      <c r="MDA57" s="148"/>
      <c r="MDB57" s="148"/>
      <c r="MDC57" s="148"/>
      <c r="MDD57" s="148"/>
      <c r="MDE57" s="148"/>
      <c r="MDF57" s="148"/>
      <c r="MDG57" s="148"/>
      <c r="MDH57" s="148"/>
      <c r="MDI57" s="148"/>
      <c r="MDJ57" s="148"/>
      <c r="MDK57" s="148"/>
      <c r="MDL57" s="148"/>
      <c r="MDM57" s="148"/>
      <c r="MDN57" s="148"/>
      <c r="MDO57" s="148"/>
      <c r="MDP57" s="148"/>
      <c r="MDQ57" s="148"/>
      <c r="MDR57" s="148"/>
      <c r="MDS57" s="148"/>
      <c r="MDT57" s="148"/>
      <c r="MDU57" s="148"/>
      <c r="MDV57" s="148"/>
      <c r="MDW57" s="148"/>
      <c r="MDX57" s="148"/>
      <c r="MDY57" s="148"/>
      <c r="MDZ57" s="148"/>
      <c r="MEA57" s="148"/>
      <c r="MEB57" s="148"/>
      <c r="MEC57" s="148"/>
      <c r="MED57" s="148"/>
      <c r="MEE57" s="148"/>
      <c r="MEF57" s="148"/>
      <c r="MEG57" s="148"/>
      <c r="MEH57" s="148"/>
      <c r="MEI57" s="148"/>
      <c r="MEJ57" s="148"/>
      <c r="MEK57" s="148"/>
      <c r="MEL57" s="148"/>
      <c r="MEM57" s="148"/>
      <c r="MEN57" s="148"/>
      <c r="MEO57" s="148"/>
      <c r="MEP57" s="148"/>
      <c r="MEQ57" s="148"/>
      <c r="MER57" s="148"/>
      <c r="MES57" s="148"/>
      <c r="MET57" s="148"/>
      <c r="MEU57" s="148"/>
      <c r="MEV57" s="148"/>
      <c r="MEW57" s="148"/>
      <c r="MEX57" s="148"/>
      <c r="MEY57" s="148"/>
      <c r="MEZ57" s="148"/>
      <c r="MFA57" s="148"/>
      <c r="MFB57" s="148"/>
      <c r="MFC57" s="148"/>
      <c r="MFD57" s="148"/>
      <c r="MFE57" s="148"/>
      <c r="MFF57" s="148"/>
      <c r="MFG57" s="148"/>
      <c r="MFH57" s="148"/>
      <c r="MFI57" s="148"/>
      <c r="MFJ57" s="148"/>
      <c r="MFK57" s="148"/>
      <c r="MFL57" s="148"/>
      <c r="MFM57" s="148"/>
      <c r="MFN57" s="148"/>
      <c r="MFO57" s="148"/>
      <c r="MFP57" s="148"/>
      <c r="MFQ57" s="148"/>
      <c r="MFR57" s="148"/>
      <c r="MFS57" s="148"/>
      <c r="MFT57" s="148"/>
      <c r="MFU57" s="148"/>
      <c r="MFV57" s="148"/>
      <c r="MFW57" s="148"/>
      <c r="MFX57" s="148"/>
      <c r="MFY57" s="148"/>
      <c r="MFZ57" s="148"/>
      <c r="MGA57" s="148"/>
      <c r="MGB57" s="148"/>
      <c r="MGC57" s="148"/>
      <c r="MGD57" s="148"/>
      <c r="MGE57" s="148"/>
      <c r="MGF57" s="148"/>
      <c r="MGG57" s="148"/>
      <c r="MGH57" s="148"/>
      <c r="MGI57" s="148"/>
      <c r="MGJ57" s="148"/>
      <c r="MGK57" s="148"/>
      <c r="MGL57" s="148"/>
      <c r="MGM57" s="148"/>
      <c r="MGN57" s="148"/>
      <c r="MGO57" s="148"/>
      <c r="MGP57" s="148"/>
      <c r="MGQ57" s="148"/>
      <c r="MGR57" s="148"/>
      <c r="MGS57" s="148"/>
      <c r="MGT57" s="148"/>
      <c r="MGU57" s="148"/>
      <c r="MGV57" s="148"/>
      <c r="MGW57" s="148"/>
      <c r="MGX57" s="148"/>
      <c r="MGY57" s="148"/>
      <c r="MGZ57" s="148"/>
      <c r="MHA57" s="148"/>
      <c r="MHB57" s="148"/>
      <c r="MHC57" s="148"/>
      <c r="MHD57" s="148"/>
      <c r="MHE57" s="148"/>
      <c r="MHF57" s="148"/>
      <c r="MHG57" s="148"/>
      <c r="MHH57" s="148"/>
      <c r="MHI57" s="148"/>
      <c r="MHJ57" s="148"/>
      <c r="MHK57" s="148"/>
      <c r="MHL57" s="148"/>
      <c r="MHM57" s="148"/>
      <c r="MHN57" s="148"/>
      <c r="MHO57" s="148"/>
      <c r="MHP57" s="148"/>
      <c r="MHQ57" s="148"/>
      <c r="MHR57" s="148"/>
      <c r="MHS57" s="148"/>
      <c r="MHT57" s="148"/>
      <c r="MHU57" s="148"/>
      <c r="MHV57" s="148"/>
      <c r="MHW57" s="148"/>
      <c r="MHX57" s="148"/>
      <c r="MHY57" s="148"/>
      <c r="MHZ57" s="148"/>
      <c r="MIA57" s="148"/>
      <c r="MIB57" s="148"/>
      <c r="MIC57" s="148"/>
      <c r="MID57" s="148"/>
      <c r="MIE57" s="148"/>
      <c r="MIF57" s="148"/>
      <c r="MIG57" s="148"/>
      <c r="MIH57" s="148"/>
      <c r="MII57" s="148"/>
      <c r="MIJ57" s="148"/>
      <c r="MIK57" s="148"/>
      <c r="MIL57" s="148"/>
      <c r="MIM57" s="148"/>
      <c r="MIN57" s="148"/>
      <c r="MIO57" s="148"/>
      <c r="MIP57" s="148"/>
      <c r="MIQ57" s="148"/>
      <c r="MIR57" s="148"/>
      <c r="MIS57" s="148"/>
      <c r="MIT57" s="148"/>
      <c r="MIU57" s="148"/>
      <c r="MIV57" s="148"/>
      <c r="MIW57" s="148"/>
      <c r="MIX57" s="148"/>
      <c r="MIY57" s="148"/>
      <c r="MIZ57" s="148"/>
      <c r="MJA57" s="148"/>
      <c r="MJB57" s="148"/>
      <c r="MJC57" s="148"/>
      <c r="MJD57" s="148"/>
      <c r="MJE57" s="148"/>
      <c r="MJF57" s="148"/>
      <c r="MJG57" s="148"/>
      <c r="MJH57" s="148"/>
      <c r="MJI57" s="148"/>
      <c r="MJJ57" s="148"/>
      <c r="MJK57" s="148"/>
      <c r="MJL57" s="148"/>
      <c r="MJM57" s="148"/>
      <c r="MJN57" s="148"/>
      <c r="MJO57" s="148"/>
      <c r="MJP57" s="148"/>
      <c r="MJQ57" s="148"/>
      <c r="MJR57" s="148"/>
      <c r="MJS57" s="148"/>
      <c r="MJT57" s="148"/>
      <c r="MJU57" s="148"/>
      <c r="MJV57" s="148"/>
      <c r="MJW57" s="148"/>
      <c r="MJX57" s="148"/>
      <c r="MJY57" s="148"/>
      <c r="MJZ57" s="148"/>
      <c r="MKA57" s="148"/>
      <c r="MKB57" s="148"/>
      <c r="MKC57" s="148"/>
      <c r="MKD57" s="148"/>
      <c r="MKE57" s="148"/>
      <c r="MKF57" s="148"/>
      <c r="MKG57" s="148"/>
      <c r="MKH57" s="148"/>
      <c r="MKI57" s="148"/>
      <c r="MKJ57" s="148"/>
      <c r="MKK57" s="148"/>
      <c r="MKL57" s="148"/>
      <c r="MKM57" s="148"/>
      <c r="MKN57" s="148"/>
      <c r="MKO57" s="148"/>
      <c r="MKP57" s="148"/>
      <c r="MKQ57" s="148"/>
      <c r="MKR57" s="148"/>
      <c r="MKS57" s="148"/>
      <c r="MKT57" s="148"/>
      <c r="MKU57" s="148"/>
      <c r="MKV57" s="148"/>
      <c r="MKW57" s="148"/>
      <c r="MKX57" s="148"/>
      <c r="MKY57" s="148"/>
      <c r="MKZ57" s="148"/>
      <c r="MLA57" s="148"/>
      <c r="MLB57" s="148"/>
      <c r="MLC57" s="148"/>
      <c r="MLD57" s="148"/>
      <c r="MLE57" s="148"/>
      <c r="MLF57" s="148"/>
      <c r="MLG57" s="148"/>
      <c r="MLH57" s="148"/>
      <c r="MLI57" s="148"/>
      <c r="MLJ57" s="148"/>
      <c r="MLK57" s="148"/>
      <c r="MLL57" s="148"/>
      <c r="MLM57" s="148"/>
      <c r="MLN57" s="148"/>
      <c r="MLO57" s="148"/>
      <c r="MLP57" s="148"/>
      <c r="MLQ57" s="148"/>
      <c r="MLR57" s="148"/>
      <c r="MLS57" s="148"/>
      <c r="MLT57" s="148"/>
      <c r="MLU57" s="148"/>
      <c r="MLV57" s="148"/>
      <c r="MLW57" s="148"/>
      <c r="MLX57" s="148"/>
      <c r="MLY57" s="148"/>
      <c r="MLZ57" s="148"/>
      <c r="MMA57" s="148"/>
      <c r="MMB57" s="148"/>
      <c r="MMC57" s="148"/>
      <c r="MMD57" s="148"/>
      <c r="MME57" s="148"/>
      <c r="MMF57" s="148"/>
      <c r="MMG57" s="148"/>
      <c r="MMH57" s="148"/>
      <c r="MMI57" s="148"/>
      <c r="MMJ57" s="148"/>
      <c r="MMK57" s="148"/>
      <c r="MML57" s="148"/>
      <c r="MMM57" s="148"/>
      <c r="MMN57" s="148"/>
      <c r="MMO57" s="148"/>
      <c r="MMP57" s="148"/>
      <c r="MMQ57" s="148"/>
      <c r="MMR57" s="148"/>
      <c r="MMS57" s="148"/>
      <c r="MMT57" s="148"/>
      <c r="MMU57" s="148"/>
      <c r="MMV57" s="148"/>
      <c r="MMW57" s="148"/>
      <c r="MMX57" s="148"/>
      <c r="MMY57" s="148"/>
      <c r="MMZ57" s="148"/>
      <c r="MNA57" s="148"/>
      <c r="MNB57" s="148"/>
      <c r="MNC57" s="148"/>
      <c r="MND57" s="148"/>
      <c r="MNE57" s="148"/>
      <c r="MNF57" s="148"/>
      <c r="MNG57" s="148"/>
      <c r="MNH57" s="148"/>
      <c r="MNI57" s="148"/>
      <c r="MNJ57" s="148"/>
      <c r="MNK57" s="148"/>
      <c r="MNL57" s="148"/>
      <c r="MNM57" s="148"/>
      <c r="MNN57" s="148"/>
      <c r="MNO57" s="148"/>
      <c r="MNP57" s="148"/>
      <c r="MNQ57" s="148"/>
      <c r="MNR57" s="148"/>
      <c r="MNS57" s="148"/>
      <c r="MNT57" s="148"/>
      <c r="MNU57" s="148"/>
      <c r="MNV57" s="148"/>
      <c r="MNW57" s="148"/>
      <c r="MNX57" s="148"/>
      <c r="MNY57" s="148"/>
      <c r="MNZ57" s="148"/>
      <c r="MOA57" s="148"/>
      <c r="MOB57" s="148"/>
      <c r="MOC57" s="148"/>
      <c r="MOD57" s="148"/>
      <c r="MOE57" s="148"/>
      <c r="MOF57" s="148"/>
      <c r="MOG57" s="148"/>
      <c r="MOH57" s="148"/>
      <c r="MOI57" s="148"/>
      <c r="MOJ57" s="148"/>
      <c r="MOK57" s="148"/>
      <c r="MOL57" s="148"/>
      <c r="MOM57" s="148"/>
      <c r="MON57" s="148"/>
      <c r="MOO57" s="148"/>
      <c r="MOP57" s="148"/>
      <c r="MOQ57" s="148"/>
      <c r="MOR57" s="148"/>
      <c r="MOS57" s="148"/>
      <c r="MOT57" s="148"/>
      <c r="MOU57" s="148"/>
      <c r="MOV57" s="148"/>
      <c r="MOW57" s="148"/>
      <c r="MOX57" s="148"/>
      <c r="MOY57" s="148"/>
      <c r="MOZ57" s="148"/>
      <c r="MPA57" s="148"/>
      <c r="MPB57" s="148"/>
      <c r="MPC57" s="148"/>
      <c r="MPD57" s="148"/>
      <c r="MPE57" s="148"/>
      <c r="MPF57" s="148"/>
      <c r="MPG57" s="148"/>
      <c r="MPH57" s="148"/>
      <c r="MPI57" s="148"/>
      <c r="MPJ57" s="148"/>
      <c r="MPK57" s="148"/>
      <c r="MPL57" s="148"/>
      <c r="MPM57" s="148"/>
      <c r="MPN57" s="148"/>
      <c r="MPO57" s="148"/>
      <c r="MPP57" s="148"/>
      <c r="MPQ57" s="148"/>
      <c r="MPR57" s="148"/>
      <c r="MPS57" s="148"/>
      <c r="MPT57" s="148"/>
      <c r="MPU57" s="148"/>
      <c r="MPV57" s="148"/>
      <c r="MPW57" s="148"/>
      <c r="MPX57" s="148"/>
      <c r="MPY57" s="148"/>
      <c r="MPZ57" s="148"/>
      <c r="MQA57" s="148"/>
      <c r="MQB57" s="148"/>
      <c r="MQC57" s="148"/>
      <c r="MQD57" s="148"/>
      <c r="MQE57" s="148"/>
      <c r="MQF57" s="148"/>
      <c r="MQG57" s="148"/>
      <c r="MQH57" s="148"/>
      <c r="MQI57" s="148"/>
      <c r="MQJ57" s="148"/>
      <c r="MQK57" s="148"/>
      <c r="MQL57" s="148"/>
      <c r="MQM57" s="148"/>
      <c r="MQN57" s="148"/>
      <c r="MQO57" s="148"/>
      <c r="MQP57" s="148"/>
      <c r="MQQ57" s="148"/>
      <c r="MQR57" s="148"/>
      <c r="MQS57" s="148"/>
      <c r="MQT57" s="148"/>
      <c r="MQU57" s="148"/>
      <c r="MQV57" s="148"/>
      <c r="MQW57" s="148"/>
      <c r="MQX57" s="148"/>
      <c r="MQY57" s="148"/>
      <c r="MQZ57" s="148"/>
      <c r="MRA57" s="148"/>
      <c r="MRB57" s="148"/>
      <c r="MRC57" s="148"/>
      <c r="MRD57" s="148"/>
      <c r="MRE57" s="148"/>
      <c r="MRF57" s="148"/>
      <c r="MRG57" s="148"/>
      <c r="MRH57" s="148"/>
      <c r="MRI57" s="148"/>
      <c r="MRJ57" s="148"/>
      <c r="MRK57" s="148"/>
      <c r="MRL57" s="148"/>
      <c r="MRM57" s="148"/>
      <c r="MRN57" s="148"/>
      <c r="MRO57" s="148"/>
      <c r="MRP57" s="148"/>
      <c r="MRQ57" s="148"/>
      <c r="MRR57" s="148"/>
      <c r="MRS57" s="148"/>
      <c r="MRT57" s="148"/>
      <c r="MRU57" s="148"/>
      <c r="MRV57" s="148"/>
      <c r="MRW57" s="148"/>
      <c r="MRX57" s="148"/>
      <c r="MRY57" s="148"/>
      <c r="MRZ57" s="148"/>
      <c r="MSA57" s="148"/>
      <c r="MSB57" s="148"/>
      <c r="MSC57" s="148"/>
      <c r="MSD57" s="148"/>
      <c r="MSE57" s="148"/>
      <c r="MSF57" s="148"/>
      <c r="MSG57" s="148"/>
      <c r="MSH57" s="148"/>
      <c r="MSI57" s="148"/>
      <c r="MSJ57" s="148"/>
      <c r="MSK57" s="148"/>
      <c r="MSL57" s="148"/>
      <c r="MSM57" s="148"/>
      <c r="MSN57" s="148"/>
      <c r="MSO57" s="148"/>
      <c r="MSP57" s="148"/>
      <c r="MSQ57" s="148"/>
      <c r="MSR57" s="148"/>
      <c r="MSS57" s="148"/>
      <c r="MST57" s="148"/>
      <c r="MSU57" s="148"/>
      <c r="MSV57" s="148"/>
      <c r="MSW57" s="148"/>
      <c r="MSX57" s="148"/>
      <c r="MSY57" s="148"/>
      <c r="MSZ57" s="148"/>
      <c r="MTA57" s="148"/>
      <c r="MTB57" s="148"/>
      <c r="MTC57" s="148"/>
      <c r="MTD57" s="148"/>
      <c r="MTE57" s="148"/>
      <c r="MTF57" s="148"/>
      <c r="MTG57" s="148"/>
      <c r="MTH57" s="148"/>
      <c r="MTI57" s="148"/>
      <c r="MTJ57" s="148"/>
      <c r="MTK57" s="148"/>
      <c r="MTL57" s="148"/>
      <c r="MTM57" s="148"/>
      <c r="MTN57" s="148"/>
      <c r="MTO57" s="148"/>
      <c r="MTP57" s="148"/>
      <c r="MTQ57" s="148"/>
      <c r="MTR57" s="148"/>
      <c r="MTS57" s="148"/>
      <c r="MTT57" s="148"/>
      <c r="MTU57" s="148"/>
      <c r="MTV57" s="148"/>
      <c r="MTW57" s="148"/>
      <c r="MTX57" s="148"/>
      <c r="MTY57" s="148"/>
      <c r="MTZ57" s="148"/>
      <c r="MUA57" s="148"/>
      <c r="MUB57" s="148"/>
      <c r="MUC57" s="148"/>
      <c r="MUD57" s="148"/>
      <c r="MUE57" s="148"/>
      <c r="MUF57" s="148"/>
      <c r="MUG57" s="148"/>
      <c r="MUH57" s="148"/>
      <c r="MUI57" s="148"/>
      <c r="MUJ57" s="148"/>
      <c r="MUK57" s="148"/>
      <c r="MUL57" s="148"/>
      <c r="MUM57" s="148"/>
      <c r="MUN57" s="148"/>
      <c r="MUO57" s="148"/>
      <c r="MUP57" s="148"/>
      <c r="MUQ57" s="148"/>
      <c r="MUR57" s="148"/>
      <c r="MUS57" s="148"/>
      <c r="MUT57" s="148"/>
      <c r="MUU57" s="148"/>
      <c r="MUV57" s="148"/>
      <c r="MUW57" s="148"/>
      <c r="MUX57" s="148"/>
      <c r="MUY57" s="148"/>
      <c r="MUZ57" s="148"/>
      <c r="MVA57" s="148"/>
      <c r="MVB57" s="148"/>
      <c r="MVC57" s="148"/>
      <c r="MVD57" s="148"/>
      <c r="MVE57" s="148"/>
      <c r="MVF57" s="148"/>
      <c r="MVG57" s="148"/>
      <c r="MVH57" s="148"/>
      <c r="MVI57" s="148"/>
      <c r="MVJ57" s="148"/>
      <c r="MVK57" s="148"/>
      <c r="MVL57" s="148"/>
      <c r="MVM57" s="148"/>
      <c r="MVN57" s="148"/>
      <c r="MVO57" s="148"/>
      <c r="MVP57" s="148"/>
      <c r="MVQ57" s="148"/>
      <c r="MVR57" s="148"/>
      <c r="MVS57" s="148"/>
      <c r="MVT57" s="148"/>
      <c r="MVU57" s="148"/>
      <c r="MVV57" s="148"/>
      <c r="MVW57" s="148"/>
      <c r="MVX57" s="148"/>
      <c r="MVY57" s="148"/>
      <c r="MVZ57" s="148"/>
      <c r="MWA57" s="148"/>
      <c r="MWB57" s="148"/>
      <c r="MWC57" s="148"/>
      <c r="MWD57" s="148"/>
      <c r="MWE57" s="148"/>
      <c r="MWF57" s="148"/>
      <c r="MWG57" s="148"/>
      <c r="MWH57" s="148"/>
      <c r="MWI57" s="148"/>
      <c r="MWJ57" s="148"/>
      <c r="MWK57" s="148"/>
      <c r="MWL57" s="148"/>
      <c r="MWM57" s="148"/>
      <c r="MWN57" s="148"/>
      <c r="MWO57" s="148"/>
      <c r="MWP57" s="148"/>
      <c r="MWQ57" s="148"/>
      <c r="MWR57" s="148"/>
      <c r="MWS57" s="148"/>
      <c r="MWT57" s="148"/>
      <c r="MWU57" s="148"/>
      <c r="MWV57" s="148"/>
      <c r="MWW57" s="148"/>
      <c r="MWX57" s="148"/>
      <c r="MWY57" s="148"/>
      <c r="MWZ57" s="148"/>
      <c r="MXA57" s="148"/>
      <c r="MXB57" s="148"/>
      <c r="MXC57" s="148"/>
      <c r="MXD57" s="148"/>
      <c r="MXE57" s="148"/>
      <c r="MXF57" s="148"/>
      <c r="MXG57" s="148"/>
      <c r="MXH57" s="148"/>
      <c r="MXI57" s="148"/>
      <c r="MXJ57" s="148"/>
      <c r="MXK57" s="148"/>
      <c r="MXL57" s="148"/>
      <c r="MXM57" s="148"/>
      <c r="MXN57" s="148"/>
      <c r="MXO57" s="148"/>
      <c r="MXP57" s="148"/>
      <c r="MXQ57" s="148"/>
      <c r="MXR57" s="148"/>
      <c r="MXS57" s="148"/>
      <c r="MXT57" s="148"/>
      <c r="MXU57" s="148"/>
      <c r="MXV57" s="148"/>
      <c r="MXW57" s="148"/>
      <c r="MXX57" s="148"/>
      <c r="MXY57" s="148"/>
      <c r="MXZ57" s="148"/>
      <c r="MYA57" s="148"/>
      <c r="MYB57" s="148"/>
      <c r="MYC57" s="148"/>
      <c r="MYD57" s="148"/>
      <c r="MYE57" s="148"/>
      <c r="MYF57" s="148"/>
      <c r="MYG57" s="148"/>
      <c r="MYH57" s="148"/>
      <c r="MYI57" s="148"/>
      <c r="MYJ57" s="148"/>
      <c r="MYK57" s="148"/>
      <c r="MYL57" s="148"/>
      <c r="MYM57" s="148"/>
      <c r="MYN57" s="148"/>
      <c r="MYO57" s="148"/>
      <c r="MYP57" s="148"/>
      <c r="MYQ57" s="148"/>
      <c r="MYR57" s="148"/>
      <c r="MYS57" s="148"/>
      <c r="MYT57" s="148"/>
      <c r="MYU57" s="148"/>
      <c r="MYV57" s="148"/>
      <c r="MYW57" s="148"/>
      <c r="MYX57" s="148"/>
      <c r="MYY57" s="148"/>
      <c r="MYZ57" s="148"/>
      <c r="MZA57" s="148"/>
      <c r="MZB57" s="148"/>
      <c r="MZC57" s="148"/>
      <c r="MZD57" s="148"/>
      <c r="MZE57" s="148"/>
      <c r="MZF57" s="148"/>
      <c r="MZG57" s="148"/>
      <c r="MZH57" s="148"/>
      <c r="MZI57" s="148"/>
      <c r="MZJ57" s="148"/>
      <c r="MZK57" s="148"/>
      <c r="MZL57" s="148"/>
      <c r="MZM57" s="148"/>
      <c r="MZN57" s="148"/>
      <c r="MZO57" s="148"/>
      <c r="MZP57" s="148"/>
      <c r="MZQ57" s="148"/>
      <c r="MZR57" s="148"/>
      <c r="MZS57" s="148"/>
      <c r="MZT57" s="148"/>
      <c r="MZU57" s="148"/>
      <c r="MZV57" s="148"/>
      <c r="MZW57" s="148"/>
      <c r="MZX57" s="148"/>
      <c r="MZY57" s="148"/>
      <c r="MZZ57" s="148"/>
      <c r="NAA57" s="148"/>
      <c r="NAB57" s="148"/>
      <c r="NAC57" s="148"/>
      <c r="NAD57" s="148"/>
      <c r="NAE57" s="148"/>
      <c r="NAF57" s="148"/>
      <c r="NAG57" s="148"/>
      <c r="NAH57" s="148"/>
      <c r="NAI57" s="148"/>
      <c r="NAJ57" s="148"/>
      <c r="NAK57" s="148"/>
      <c r="NAL57" s="148"/>
      <c r="NAM57" s="148"/>
      <c r="NAN57" s="148"/>
      <c r="NAO57" s="148"/>
      <c r="NAP57" s="148"/>
      <c r="NAQ57" s="148"/>
      <c r="NAR57" s="148"/>
      <c r="NAS57" s="148"/>
      <c r="NAT57" s="148"/>
      <c r="NAU57" s="148"/>
      <c r="NAV57" s="148"/>
      <c r="NAW57" s="148"/>
      <c r="NAX57" s="148"/>
      <c r="NAY57" s="148"/>
      <c r="NAZ57" s="148"/>
      <c r="NBA57" s="148"/>
      <c r="NBB57" s="148"/>
      <c r="NBC57" s="148"/>
      <c r="NBD57" s="148"/>
      <c r="NBE57" s="148"/>
      <c r="NBF57" s="148"/>
      <c r="NBG57" s="148"/>
      <c r="NBH57" s="148"/>
      <c r="NBI57" s="148"/>
      <c r="NBJ57" s="148"/>
      <c r="NBK57" s="148"/>
      <c r="NBL57" s="148"/>
      <c r="NBM57" s="148"/>
      <c r="NBN57" s="148"/>
      <c r="NBO57" s="148"/>
      <c r="NBP57" s="148"/>
      <c r="NBQ57" s="148"/>
      <c r="NBR57" s="148"/>
      <c r="NBS57" s="148"/>
      <c r="NBT57" s="148"/>
      <c r="NBU57" s="148"/>
      <c r="NBV57" s="148"/>
      <c r="NBW57" s="148"/>
      <c r="NBX57" s="148"/>
      <c r="NBY57" s="148"/>
      <c r="NBZ57" s="148"/>
      <c r="NCA57" s="148"/>
      <c r="NCB57" s="148"/>
      <c r="NCC57" s="148"/>
      <c r="NCD57" s="148"/>
      <c r="NCE57" s="148"/>
      <c r="NCF57" s="148"/>
      <c r="NCG57" s="148"/>
      <c r="NCH57" s="148"/>
      <c r="NCI57" s="148"/>
      <c r="NCJ57" s="148"/>
      <c r="NCK57" s="148"/>
      <c r="NCL57" s="148"/>
      <c r="NCM57" s="148"/>
      <c r="NCN57" s="148"/>
      <c r="NCO57" s="148"/>
      <c r="NCP57" s="148"/>
      <c r="NCQ57" s="148"/>
      <c r="NCR57" s="148"/>
      <c r="NCS57" s="148"/>
      <c r="NCT57" s="148"/>
      <c r="NCU57" s="148"/>
      <c r="NCV57" s="148"/>
      <c r="NCW57" s="148"/>
      <c r="NCX57" s="148"/>
      <c r="NCY57" s="148"/>
      <c r="NCZ57" s="148"/>
      <c r="NDA57" s="148"/>
      <c r="NDB57" s="148"/>
      <c r="NDC57" s="148"/>
      <c r="NDD57" s="148"/>
      <c r="NDE57" s="148"/>
      <c r="NDF57" s="148"/>
      <c r="NDG57" s="148"/>
      <c r="NDH57" s="148"/>
      <c r="NDI57" s="148"/>
      <c r="NDJ57" s="148"/>
      <c r="NDK57" s="148"/>
      <c r="NDL57" s="148"/>
      <c r="NDM57" s="148"/>
      <c r="NDN57" s="148"/>
      <c r="NDO57" s="148"/>
      <c r="NDP57" s="148"/>
      <c r="NDQ57" s="148"/>
      <c r="NDR57" s="148"/>
      <c r="NDS57" s="148"/>
      <c r="NDT57" s="148"/>
      <c r="NDU57" s="148"/>
      <c r="NDV57" s="148"/>
      <c r="NDW57" s="148"/>
      <c r="NDX57" s="148"/>
      <c r="NDY57" s="148"/>
      <c r="NDZ57" s="148"/>
      <c r="NEA57" s="148"/>
      <c r="NEB57" s="148"/>
      <c r="NEC57" s="148"/>
      <c r="NED57" s="148"/>
      <c r="NEE57" s="148"/>
      <c r="NEF57" s="148"/>
      <c r="NEG57" s="148"/>
      <c r="NEH57" s="148"/>
      <c r="NEI57" s="148"/>
      <c r="NEJ57" s="148"/>
      <c r="NEK57" s="148"/>
      <c r="NEL57" s="148"/>
      <c r="NEM57" s="148"/>
      <c r="NEN57" s="148"/>
      <c r="NEO57" s="148"/>
      <c r="NEP57" s="148"/>
      <c r="NEQ57" s="148"/>
      <c r="NER57" s="148"/>
      <c r="NES57" s="148"/>
      <c r="NET57" s="148"/>
      <c r="NEU57" s="148"/>
      <c r="NEV57" s="148"/>
      <c r="NEW57" s="148"/>
      <c r="NEX57" s="148"/>
      <c r="NEY57" s="148"/>
      <c r="NEZ57" s="148"/>
      <c r="NFA57" s="148"/>
      <c r="NFB57" s="148"/>
      <c r="NFC57" s="148"/>
      <c r="NFD57" s="148"/>
      <c r="NFE57" s="148"/>
      <c r="NFF57" s="148"/>
      <c r="NFG57" s="148"/>
      <c r="NFH57" s="148"/>
      <c r="NFI57" s="148"/>
      <c r="NFJ57" s="148"/>
      <c r="NFK57" s="148"/>
      <c r="NFL57" s="148"/>
      <c r="NFM57" s="148"/>
      <c r="NFN57" s="148"/>
      <c r="NFO57" s="148"/>
      <c r="NFP57" s="148"/>
      <c r="NFQ57" s="148"/>
      <c r="NFR57" s="148"/>
      <c r="NFS57" s="148"/>
      <c r="NFT57" s="148"/>
      <c r="NFU57" s="148"/>
      <c r="NFV57" s="148"/>
      <c r="NFW57" s="148"/>
      <c r="NFX57" s="148"/>
      <c r="NFY57" s="148"/>
      <c r="NFZ57" s="148"/>
      <c r="NGA57" s="148"/>
      <c r="NGB57" s="148"/>
      <c r="NGC57" s="148"/>
      <c r="NGD57" s="148"/>
      <c r="NGE57" s="148"/>
      <c r="NGF57" s="148"/>
      <c r="NGG57" s="148"/>
      <c r="NGH57" s="148"/>
      <c r="NGI57" s="148"/>
      <c r="NGJ57" s="148"/>
      <c r="NGK57" s="148"/>
      <c r="NGL57" s="148"/>
      <c r="NGM57" s="148"/>
      <c r="NGN57" s="148"/>
      <c r="NGO57" s="148"/>
      <c r="NGP57" s="148"/>
      <c r="NGQ57" s="148"/>
      <c r="NGR57" s="148"/>
      <c r="NGS57" s="148"/>
      <c r="NGT57" s="148"/>
      <c r="NGU57" s="148"/>
      <c r="NGV57" s="148"/>
      <c r="NGW57" s="148"/>
      <c r="NGX57" s="148"/>
      <c r="NGY57" s="148"/>
      <c r="NGZ57" s="148"/>
      <c r="NHA57" s="148"/>
      <c r="NHB57" s="148"/>
      <c r="NHC57" s="148"/>
      <c r="NHD57" s="148"/>
      <c r="NHE57" s="148"/>
      <c r="NHF57" s="148"/>
      <c r="NHG57" s="148"/>
      <c r="NHH57" s="148"/>
      <c r="NHI57" s="148"/>
      <c r="NHJ57" s="148"/>
      <c r="NHK57" s="148"/>
      <c r="NHL57" s="148"/>
      <c r="NHM57" s="148"/>
      <c r="NHN57" s="148"/>
      <c r="NHO57" s="148"/>
      <c r="NHP57" s="148"/>
      <c r="NHQ57" s="148"/>
      <c r="NHR57" s="148"/>
      <c r="NHS57" s="148"/>
      <c r="NHT57" s="148"/>
      <c r="NHU57" s="148"/>
      <c r="NHV57" s="148"/>
      <c r="NHW57" s="148"/>
      <c r="NHX57" s="148"/>
      <c r="NHY57" s="148"/>
      <c r="NHZ57" s="148"/>
      <c r="NIA57" s="148"/>
      <c r="NIB57" s="148"/>
      <c r="NIC57" s="148"/>
      <c r="NID57" s="148"/>
      <c r="NIE57" s="148"/>
      <c r="NIF57" s="148"/>
      <c r="NIG57" s="148"/>
      <c r="NIH57" s="148"/>
      <c r="NII57" s="148"/>
      <c r="NIJ57" s="148"/>
      <c r="NIK57" s="148"/>
      <c r="NIL57" s="148"/>
      <c r="NIM57" s="148"/>
      <c r="NIN57" s="148"/>
      <c r="NIO57" s="148"/>
      <c r="NIP57" s="148"/>
      <c r="NIQ57" s="148"/>
      <c r="NIR57" s="148"/>
      <c r="NIS57" s="148"/>
      <c r="NIT57" s="148"/>
      <c r="NIU57" s="148"/>
      <c r="NIV57" s="148"/>
      <c r="NIW57" s="148"/>
      <c r="NIX57" s="148"/>
      <c r="NIY57" s="148"/>
      <c r="NIZ57" s="148"/>
      <c r="NJA57" s="148"/>
      <c r="NJB57" s="148"/>
      <c r="NJC57" s="148"/>
      <c r="NJD57" s="148"/>
      <c r="NJE57" s="148"/>
      <c r="NJF57" s="148"/>
      <c r="NJG57" s="148"/>
      <c r="NJH57" s="148"/>
      <c r="NJI57" s="148"/>
      <c r="NJJ57" s="148"/>
      <c r="NJK57" s="148"/>
      <c r="NJL57" s="148"/>
      <c r="NJM57" s="148"/>
      <c r="NJN57" s="148"/>
      <c r="NJO57" s="148"/>
      <c r="NJP57" s="148"/>
      <c r="NJQ57" s="148"/>
      <c r="NJR57" s="148"/>
      <c r="NJS57" s="148"/>
      <c r="NJT57" s="148"/>
      <c r="NJU57" s="148"/>
      <c r="NJV57" s="148"/>
      <c r="NJW57" s="148"/>
      <c r="NJX57" s="148"/>
      <c r="NJY57" s="148"/>
      <c r="NJZ57" s="148"/>
      <c r="NKA57" s="148"/>
      <c r="NKB57" s="148"/>
      <c r="NKC57" s="148"/>
      <c r="NKD57" s="148"/>
      <c r="NKE57" s="148"/>
      <c r="NKF57" s="148"/>
      <c r="NKG57" s="148"/>
      <c r="NKH57" s="148"/>
      <c r="NKI57" s="148"/>
      <c r="NKJ57" s="148"/>
      <c r="NKK57" s="148"/>
      <c r="NKL57" s="148"/>
      <c r="NKM57" s="148"/>
      <c r="NKN57" s="148"/>
      <c r="NKO57" s="148"/>
      <c r="NKP57" s="148"/>
      <c r="NKQ57" s="148"/>
      <c r="NKR57" s="148"/>
      <c r="NKS57" s="148"/>
      <c r="NKT57" s="148"/>
      <c r="NKU57" s="148"/>
      <c r="NKV57" s="148"/>
      <c r="NKW57" s="148"/>
      <c r="NKX57" s="148"/>
      <c r="NKY57" s="148"/>
      <c r="NKZ57" s="148"/>
      <c r="NLA57" s="148"/>
      <c r="NLB57" s="148"/>
      <c r="NLC57" s="148"/>
      <c r="NLD57" s="148"/>
      <c r="NLE57" s="148"/>
      <c r="NLF57" s="148"/>
      <c r="NLG57" s="148"/>
      <c r="NLH57" s="148"/>
      <c r="NLI57" s="148"/>
      <c r="NLJ57" s="148"/>
      <c r="NLK57" s="148"/>
      <c r="NLL57" s="148"/>
      <c r="NLM57" s="148"/>
      <c r="NLN57" s="148"/>
      <c r="NLO57" s="148"/>
      <c r="NLP57" s="148"/>
      <c r="NLQ57" s="148"/>
      <c r="NLR57" s="148"/>
      <c r="NLS57" s="148"/>
      <c r="NLT57" s="148"/>
      <c r="NLU57" s="148"/>
      <c r="NLV57" s="148"/>
      <c r="NLW57" s="148"/>
      <c r="NLX57" s="148"/>
      <c r="NLY57" s="148"/>
      <c r="NLZ57" s="148"/>
      <c r="NMA57" s="148"/>
      <c r="NMB57" s="148"/>
      <c r="NMC57" s="148"/>
      <c r="NMD57" s="148"/>
      <c r="NME57" s="148"/>
      <c r="NMF57" s="148"/>
      <c r="NMG57" s="148"/>
      <c r="NMH57" s="148"/>
      <c r="NMI57" s="148"/>
      <c r="NMJ57" s="148"/>
      <c r="NMK57" s="148"/>
      <c r="NML57" s="148"/>
      <c r="NMM57" s="148"/>
      <c r="NMN57" s="148"/>
      <c r="NMO57" s="148"/>
      <c r="NMP57" s="148"/>
      <c r="NMQ57" s="148"/>
      <c r="NMR57" s="148"/>
      <c r="NMS57" s="148"/>
      <c r="NMT57" s="148"/>
      <c r="NMU57" s="148"/>
      <c r="NMV57" s="148"/>
      <c r="NMW57" s="148"/>
      <c r="NMX57" s="148"/>
      <c r="NMY57" s="148"/>
      <c r="NMZ57" s="148"/>
      <c r="NNA57" s="148"/>
      <c r="NNB57" s="148"/>
      <c r="NNC57" s="148"/>
      <c r="NND57" s="148"/>
      <c r="NNE57" s="148"/>
      <c r="NNF57" s="148"/>
      <c r="NNG57" s="148"/>
      <c r="NNH57" s="148"/>
      <c r="NNI57" s="148"/>
      <c r="NNJ57" s="148"/>
      <c r="NNK57" s="148"/>
      <c r="NNL57" s="148"/>
      <c r="NNM57" s="148"/>
      <c r="NNN57" s="148"/>
      <c r="NNO57" s="148"/>
      <c r="NNP57" s="148"/>
      <c r="NNQ57" s="148"/>
      <c r="NNR57" s="148"/>
      <c r="NNS57" s="148"/>
      <c r="NNT57" s="148"/>
      <c r="NNU57" s="148"/>
      <c r="NNV57" s="148"/>
      <c r="NNW57" s="148"/>
      <c r="NNX57" s="148"/>
      <c r="NNY57" s="148"/>
      <c r="NNZ57" s="148"/>
      <c r="NOA57" s="148"/>
      <c r="NOB57" s="148"/>
      <c r="NOC57" s="148"/>
      <c r="NOD57" s="148"/>
      <c r="NOE57" s="148"/>
      <c r="NOF57" s="148"/>
      <c r="NOG57" s="148"/>
      <c r="NOH57" s="148"/>
      <c r="NOI57" s="148"/>
      <c r="NOJ57" s="148"/>
      <c r="NOK57" s="148"/>
      <c r="NOL57" s="148"/>
      <c r="NOM57" s="148"/>
      <c r="NON57" s="148"/>
      <c r="NOO57" s="148"/>
      <c r="NOP57" s="148"/>
      <c r="NOQ57" s="148"/>
      <c r="NOR57" s="148"/>
      <c r="NOS57" s="148"/>
      <c r="NOT57" s="148"/>
      <c r="NOU57" s="148"/>
      <c r="NOV57" s="148"/>
      <c r="NOW57" s="148"/>
      <c r="NOX57" s="148"/>
      <c r="NOY57" s="148"/>
      <c r="NOZ57" s="148"/>
      <c r="NPA57" s="148"/>
      <c r="NPB57" s="148"/>
      <c r="NPC57" s="148"/>
      <c r="NPD57" s="148"/>
      <c r="NPE57" s="148"/>
      <c r="NPF57" s="148"/>
      <c r="NPG57" s="148"/>
      <c r="NPH57" s="148"/>
      <c r="NPI57" s="148"/>
      <c r="NPJ57" s="148"/>
      <c r="NPK57" s="148"/>
      <c r="NPL57" s="148"/>
      <c r="NPM57" s="148"/>
      <c r="NPN57" s="148"/>
      <c r="NPO57" s="148"/>
      <c r="NPP57" s="148"/>
      <c r="NPQ57" s="148"/>
      <c r="NPR57" s="148"/>
      <c r="NPS57" s="148"/>
      <c r="NPT57" s="148"/>
      <c r="NPU57" s="148"/>
      <c r="NPV57" s="148"/>
      <c r="NPW57" s="148"/>
      <c r="NPX57" s="148"/>
      <c r="NPY57" s="148"/>
      <c r="NPZ57" s="148"/>
      <c r="NQA57" s="148"/>
      <c r="NQB57" s="148"/>
      <c r="NQC57" s="148"/>
      <c r="NQD57" s="148"/>
      <c r="NQE57" s="148"/>
      <c r="NQF57" s="148"/>
      <c r="NQG57" s="148"/>
      <c r="NQH57" s="148"/>
      <c r="NQI57" s="148"/>
      <c r="NQJ57" s="148"/>
      <c r="NQK57" s="148"/>
      <c r="NQL57" s="148"/>
      <c r="NQM57" s="148"/>
      <c r="NQN57" s="148"/>
      <c r="NQO57" s="148"/>
      <c r="NQP57" s="148"/>
      <c r="NQQ57" s="148"/>
      <c r="NQR57" s="148"/>
      <c r="NQS57" s="148"/>
      <c r="NQT57" s="148"/>
      <c r="NQU57" s="148"/>
      <c r="NQV57" s="148"/>
      <c r="NQW57" s="148"/>
      <c r="NQX57" s="148"/>
      <c r="NQY57" s="148"/>
      <c r="NQZ57" s="148"/>
      <c r="NRA57" s="148"/>
      <c r="NRB57" s="148"/>
      <c r="NRC57" s="148"/>
      <c r="NRD57" s="148"/>
      <c r="NRE57" s="148"/>
      <c r="NRF57" s="148"/>
      <c r="NRG57" s="148"/>
      <c r="NRH57" s="148"/>
      <c r="NRI57" s="148"/>
      <c r="NRJ57" s="148"/>
      <c r="NRK57" s="148"/>
      <c r="NRL57" s="148"/>
      <c r="NRM57" s="148"/>
      <c r="NRN57" s="148"/>
      <c r="NRO57" s="148"/>
      <c r="NRP57" s="148"/>
      <c r="NRQ57" s="148"/>
      <c r="NRR57" s="148"/>
      <c r="NRS57" s="148"/>
      <c r="NRT57" s="148"/>
      <c r="NRU57" s="148"/>
      <c r="NRV57" s="148"/>
      <c r="NRW57" s="148"/>
      <c r="NRX57" s="148"/>
      <c r="NRY57" s="148"/>
      <c r="NRZ57" s="148"/>
      <c r="NSA57" s="148"/>
      <c r="NSB57" s="148"/>
      <c r="NSC57" s="148"/>
      <c r="NSD57" s="148"/>
      <c r="NSE57" s="148"/>
      <c r="NSF57" s="148"/>
      <c r="NSG57" s="148"/>
      <c r="NSH57" s="148"/>
      <c r="NSI57" s="148"/>
      <c r="NSJ57" s="148"/>
      <c r="NSK57" s="148"/>
      <c r="NSL57" s="148"/>
      <c r="NSM57" s="148"/>
      <c r="NSN57" s="148"/>
      <c r="NSO57" s="148"/>
      <c r="NSP57" s="148"/>
      <c r="NSQ57" s="148"/>
      <c r="NSR57" s="148"/>
      <c r="NSS57" s="148"/>
      <c r="NST57" s="148"/>
      <c r="NSU57" s="148"/>
      <c r="NSV57" s="148"/>
      <c r="NSW57" s="148"/>
      <c r="NSX57" s="148"/>
      <c r="NSY57" s="148"/>
      <c r="NSZ57" s="148"/>
      <c r="NTA57" s="148"/>
      <c r="NTB57" s="148"/>
      <c r="NTC57" s="148"/>
      <c r="NTD57" s="148"/>
      <c r="NTE57" s="148"/>
      <c r="NTF57" s="148"/>
      <c r="NTG57" s="148"/>
      <c r="NTH57" s="148"/>
      <c r="NTI57" s="148"/>
      <c r="NTJ57" s="148"/>
      <c r="NTK57" s="148"/>
      <c r="NTL57" s="148"/>
      <c r="NTM57" s="148"/>
      <c r="NTN57" s="148"/>
      <c r="NTO57" s="148"/>
      <c r="NTP57" s="148"/>
      <c r="NTQ57" s="148"/>
      <c r="NTR57" s="148"/>
      <c r="NTS57" s="148"/>
      <c r="NTT57" s="148"/>
      <c r="NTU57" s="148"/>
      <c r="NTV57" s="148"/>
      <c r="NTW57" s="148"/>
      <c r="NTX57" s="148"/>
      <c r="NTY57" s="148"/>
      <c r="NTZ57" s="148"/>
      <c r="NUA57" s="148"/>
      <c r="NUB57" s="148"/>
      <c r="NUC57" s="148"/>
      <c r="NUD57" s="148"/>
      <c r="NUE57" s="148"/>
      <c r="NUF57" s="148"/>
      <c r="NUG57" s="148"/>
      <c r="NUH57" s="148"/>
      <c r="NUI57" s="148"/>
      <c r="NUJ57" s="148"/>
      <c r="NUK57" s="148"/>
      <c r="NUL57" s="148"/>
      <c r="NUM57" s="148"/>
      <c r="NUN57" s="148"/>
      <c r="NUO57" s="148"/>
      <c r="NUP57" s="148"/>
      <c r="NUQ57" s="148"/>
      <c r="NUR57" s="148"/>
      <c r="NUS57" s="148"/>
      <c r="NUT57" s="148"/>
      <c r="NUU57" s="148"/>
      <c r="NUV57" s="148"/>
      <c r="NUW57" s="148"/>
      <c r="NUX57" s="148"/>
      <c r="NUY57" s="148"/>
      <c r="NUZ57" s="148"/>
      <c r="NVA57" s="148"/>
      <c r="NVB57" s="148"/>
      <c r="NVC57" s="148"/>
      <c r="NVD57" s="148"/>
      <c r="NVE57" s="148"/>
      <c r="NVF57" s="148"/>
      <c r="NVG57" s="148"/>
      <c r="NVH57" s="148"/>
      <c r="NVI57" s="148"/>
      <c r="NVJ57" s="148"/>
      <c r="NVK57" s="148"/>
      <c r="NVL57" s="148"/>
      <c r="NVM57" s="148"/>
      <c r="NVN57" s="148"/>
      <c r="NVO57" s="148"/>
      <c r="NVP57" s="148"/>
      <c r="NVQ57" s="148"/>
      <c r="NVR57" s="148"/>
      <c r="NVS57" s="148"/>
      <c r="NVT57" s="148"/>
      <c r="NVU57" s="148"/>
      <c r="NVV57" s="148"/>
      <c r="NVW57" s="148"/>
      <c r="NVX57" s="148"/>
      <c r="NVY57" s="148"/>
      <c r="NVZ57" s="148"/>
      <c r="NWA57" s="148"/>
      <c r="NWB57" s="148"/>
      <c r="NWC57" s="148"/>
      <c r="NWD57" s="148"/>
      <c r="NWE57" s="148"/>
      <c r="NWF57" s="148"/>
      <c r="NWG57" s="148"/>
      <c r="NWH57" s="148"/>
      <c r="NWI57" s="148"/>
      <c r="NWJ57" s="148"/>
      <c r="NWK57" s="148"/>
      <c r="NWL57" s="148"/>
      <c r="NWM57" s="148"/>
      <c r="NWN57" s="148"/>
      <c r="NWO57" s="148"/>
      <c r="NWP57" s="148"/>
      <c r="NWQ57" s="148"/>
      <c r="NWR57" s="148"/>
      <c r="NWS57" s="148"/>
      <c r="NWT57" s="148"/>
      <c r="NWU57" s="148"/>
      <c r="NWV57" s="148"/>
      <c r="NWW57" s="148"/>
      <c r="NWX57" s="148"/>
      <c r="NWY57" s="148"/>
      <c r="NWZ57" s="148"/>
      <c r="NXA57" s="148"/>
      <c r="NXB57" s="148"/>
      <c r="NXC57" s="148"/>
      <c r="NXD57" s="148"/>
      <c r="NXE57" s="148"/>
      <c r="NXF57" s="148"/>
      <c r="NXG57" s="148"/>
      <c r="NXH57" s="148"/>
      <c r="NXI57" s="148"/>
      <c r="NXJ57" s="148"/>
      <c r="NXK57" s="148"/>
      <c r="NXL57" s="148"/>
      <c r="NXM57" s="148"/>
      <c r="NXN57" s="148"/>
      <c r="NXO57" s="148"/>
      <c r="NXP57" s="148"/>
      <c r="NXQ57" s="148"/>
      <c r="NXR57" s="148"/>
      <c r="NXS57" s="148"/>
      <c r="NXT57" s="148"/>
      <c r="NXU57" s="148"/>
      <c r="NXV57" s="148"/>
      <c r="NXW57" s="148"/>
      <c r="NXX57" s="148"/>
      <c r="NXY57" s="148"/>
      <c r="NXZ57" s="148"/>
      <c r="NYA57" s="148"/>
      <c r="NYB57" s="148"/>
      <c r="NYC57" s="148"/>
      <c r="NYD57" s="148"/>
      <c r="NYE57" s="148"/>
      <c r="NYF57" s="148"/>
      <c r="NYG57" s="148"/>
      <c r="NYH57" s="148"/>
      <c r="NYI57" s="148"/>
      <c r="NYJ57" s="148"/>
      <c r="NYK57" s="148"/>
      <c r="NYL57" s="148"/>
      <c r="NYM57" s="148"/>
      <c r="NYN57" s="148"/>
      <c r="NYO57" s="148"/>
      <c r="NYP57" s="148"/>
      <c r="NYQ57" s="148"/>
      <c r="NYR57" s="148"/>
      <c r="NYS57" s="148"/>
      <c r="NYT57" s="148"/>
      <c r="NYU57" s="148"/>
      <c r="NYV57" s="148"/>
      <c r="NYW57" s="148"/>
      <c r="NYX57" s="148"/>
      <c r="NYY57" s="148"/>
      <c r="NYZ57" s="148"/>
      <c r="NZA57" s="148"/>
      <c r="NZB57" s="148"/>
      <c r="NZC57" s="148"/>
      <c r="NZD57" s="148"/>
      <c r="NZE57" s="148"/>
      <c r="NZF57" s="148"/>
      <c r="NZG57" s="148"/>
      <c r="NZH57" s="148"/>
      <c r="NZI57" s="148"/>
      <c r="NZJ57" s="148"/>
      <c r="NZK57" s="148"/>
      <c r="NZL57" s="148"/>
      <c r="NZM57" s="148"/>
      <c r="NZN57" s="148"/>
      <c r="NZO57" s="148"/>
      <c r="NZP57" s="148"/>
      <c r="NZQ57" s="148"/>
      <c r="NZR57" s="148"/>
      <c r="NZS57" s="148"/>
      <c r="NZT57" s="148"/>
      <c r="NZU57" s="148"/>
      <c r="NZV57" s="148"/>
      <c r="NZW57" s="148"/>
      <c r="NZX57" s="148"/>
      <c r="NZY57" s="148"/>
      <c r="NZZ57" s="148"/>
      <c r="OAA57" s="148"/>
      <c r="OAB57" s="148"/>
      <c r="OAC57" s="148"/>
      <c r="OAD57" s="148"/>
      <c r="OAE57" s="148"/>
      <c r="OAF57" s="148"/>
      <c r="OAG57" s="148"/>
      <c r="OAH57" s="148"/>
      <c r="OAI57" s="148"/>
      <c r="OAJ57" s="148"/>
      <c r="OAK57" s="148"/>
      <c r="OAL57" s="148"/>
      <c r="OAM57" s="148"/>
      <c r="OAN57" s="148"/>
      <c r="OAO57" s="148"/>
      <c r="OAP57" s="148"/>
      <c r="OAQ57" s="148"/>
      <c r="OAR57" s="148"/>
      <c r="OAS57" s="148"/>
      <c r="OAT57" s="148"/>
      <c r="OAU57" s="148"/>
      <c r="OAV57" s="148"/>
      <c r="OAW57" s="148"/>
      <c r="OAX57" s="148"/>
      <c r="OAY57" s="148"/>
      <c r="OAZ57" s="148"/>
      <c r="OBA57" s="148"/>
      <c r="OBB57" s="148"/>
      <c r="OBC57" s="148"/>
      <c r="OBD57" s="148"/>
      <c r="OBE57" s="148"/>
      <c r="OBF57" s="148"/>
      <c r="OBG57" s="148"/>
      <c r="OBH57" s="148"/>
      <c r="OBI57" s="148"/>
      <c r="OBJ57" s="148"/>
      <c r="OBK57" s="148"/>
      <c r="OBL57" s="148"/>
      <c r="OBM57" s="148"/>
      <c r="OBN57" s="148"/>
      <c r="OBO57" s="148"/>
      <c r="OBP57" s="148"/>
      <c r="OBQ57" s="148"/>
      <c r="OBR57" s="148"/>
      <c r="OBS57" s="148"/>
      <c r="OBT57" s="148"/>
      <c r="OBU57" s="148"/>
      <c r="OBV57" s="148"/>
      <c r="OBW57" s="148"/>
      <c r="OBX57" s="148"/>
      <c r="OBY57" s="148"/>
      <c r="OBZ57" s="148"/>
      <c r="OCA57" s="148"/>
      <c r="OCB57" s="148"/>
      <c r="OCC57" s="148"/>
      <c r="OCD57" s="148"/>
      <c r="OCE57" s="148"/>
      <c r="OCF57" s="148"/>
      <c r="OCG57" s="148"/>
      <c r="OCH57" s="148"/>
      <c r="OCI57" s="148"/>
      <c r="OCJ57" s="148"/>
      <c r="OCK57" s="148"/>
      <c r="OCL57" s="148"/>
      <c r="OCM57" s="148"/>
      <c r="OCN57" s="148"/>
      <c r="OCO57" s="148"/>
      <c r="OCP57" s="148"/>
      <c r="OCQ57" s="148"/>
      <c r="OCR57" s="148"/>
      <c r="OCS57" s="148"/>
      <c r="OCT57" s="148"/>
      <c r="OCU57" s="148"/>
      <c r="OCV57" s="148"/>
      <c r="OCW57" s="148"/>
      <c r="OCX57" s="148"/>
      <c r="OCY57" s="148"/>
      <c r="OCZ57" s="148"/>
      <c r="ODA57" s="148"/>
      <c r="ODB57" s="148"/>
      <c r="ODC57" s="148"/>
      <c r="ODD57" s="148"/>
      <c r="ODE57" s="148"/>
      <c r="ODF57" s="148"/>
      <c r="ODG57" s="148"/>
      <c r="ODH57" s="148"/>
      <c r="ODI57" s="148"/>
      <c r="ODJ57" s="148"/>
      <c r="ODK57" s="148"/>
      <c r="ODL57" s="148"/>
      <c r="ODM57" s="148"/>
      <c r="ODN57" s="148"/>
      <c r="ODO57" s="148"/>
      <c r="ODP57" s="148"/>
      <c r="ODQ57" s="148"/>
      <c r="ODR57" s="148"/>
      <c r="ODS57" s="148"/>
      <c r="ODT57" s="148"/>
      <c r="ODU57" s="148"/>
      <c r="ODV57" s="148"/>
      <c r="ODW57" s="148"/>
      <c r="ODX57" s="148"/>
      <c r="ODY57" s="148"/>
      <c r="ODZ57" s="148"/>
      <c r="OEA57" s="148"/>
      <c r="OEB57" s="148"/>
      <c r="OEC57" s="148"/>
      <c r="OED57" s="148"/>
      <c r="OEE57" s="148"/>
      <c r="OEF57" s="148"/>
      <c r="OEG57" s="148"/>
      <c r="OEH57" s="148"/>
      <c r="OEI57" s="148"/>
      <c r="OEJ57" s="148"/>
      <c r="OEK57" s="148"/>
      <c r="OEL57" s="148"/>
      <c r="OEM57" s="148"/>
      <c r="OEN57" s="148"/>
      <c r="OEO57" s="148"/>
      <c r="OEP57" s="148"/>
      <c r="OEQ57" s="148"/>
      <c r="OER57" s="148"/>
      <c r="OES57" s="148"/>
      <c r="OET57" s="148"/>
      <c r="OEU57" s="148"/>
      <c r="OEV57" s="148"/>
      <c r="OEW57" s="148"/>
      <c r="OEX57" s="148"/>
      <c r="OEY57" s="148"/>
      <c r="OEZ57" s="148"/>
      <c r="OFA57" s="148"/>
      <c r="OFB57" s="148"/>
      <c r="OFC57" s="148"/>
      <c r="OFD57" s="148"/>
      <c r="OFE57" s="148"/>
      <c r="OFF57" s="148"/>
      <c r="OFG57" s="148"/>
      <c r="OFH57" s="148"/>
      <c r="OFI57" s="148"/>
      <c r="OFJ57" s="148"/>
      <c r="OFK57" s="148"/>
      <c r="OFL57" s="148"/>
      <c r="OFM57" s="148"/>
      <c r="OFN57" s="148"/>
      <c r="OFO57" s="148"/>
      <c r="OFP57" s="148"/>
      <c r="OFQ57" s="148"/>
      <c r="OFR57" s="148"/>
      <c r="OFS57" s="148"/>
      <c r="OFT57" s="148"/>
      <c r="OFU57" s="148"/>
      <c r="OFV57" s="148"/>
      <c r="OFW57" s="148"/>
      <c r="OFX57" s="148"/>
      <c r="OFY57" s="148"/>
      <c r="OFZ57" s="148"/>
      <c r="OGA57" s="148"/>
      <c r="OGB57" s="148"/>
      <c r="OGC57" s="148"/>
      <c r="OGD57" s="148"/>
      <c r="OGE57" s="148"/>
      <c r="OGF57" s="148"/>
      <c r="OGG57" s="148"/>
      <c r="OGH57" s="148"/>
      <c r="OGI57" s="148"/>
      <c r="OGJ57" s="148"/>
      <c r="OGK57" s="148"/>
      <c r="OGL57" s="148"/>
      <c r="OGM57" s="148"/>
      <c r="OGN57" s="148"/>
      <c r="OGO57" s="148"/>
      <c r="OGP57" s="148"/>
      <c r="OGQ57" s="148"/>
      <c r="OGR57" s="148"/>
      <c r="OGS57" s="148"/>
      <c r="OGT57" s="148"/>
      <c r="OGU57" s="148"/>
      <c r="OGV57" s="148"/>
      <c r="OGW57" s="148"/>
      <c r="OGX57" s="148"/>
      <c r="OGY57" s="148"/>
      <c r="OGZ57" s="148"/>
      <c r="OHA57" s="148"/>
      <c r="OHB57" s="148"/>
      <c r="OHC57" s="148"/>
      <c r="OHD57" s="148"/>
      <c r="OHE57" s="148"/>
      <c r="OHF57" s="148"/>
      <c r="OHG57" s="148"/>
      <c r="OHH57" s="148"/>
      <c r="OHI57" s="148"/>
      <c r="OHJ57" s="148"/>
      <c r="OHK57" s="148"/>
      <c r="OHL57" s="148"/>
      <c r="OHM57" s="148"/>
      <c r="OHN57" s="148"/>
      <c r="OHO57" s="148"/>
      <c r="OHP57" s="148"/>
      <c r="OHQ57" s="148"/>
      <c r="OHR57" s="148"/>
      <c r="OHS57" s="148"/>
      <c r="OHT57" s="148"/>
      <c r="OHU57" s="148"/>
      <c r="OHV57" s="148"/>
      <c r="OHW57" s="148"/>
      <c r="OHX57" s="148"/>
      <c r="OHY57" s="148"/>
      <c r="OHZ57" s="148"/>
      <c r="OIA57" s="148"/>
      <c r="OIB57" s="148"/>
      <c r="OIC57" s="148"/>
      <c r="OID57" s="148"/>
      <c r="OIE57" s="148"/>
      <c r="OIF57" s="148"/>
      <c r="OIG57" s="148"/>
      <c r="OIH57" s="148"/>
      <c r="OII57" s="148"/>
      <c r="OIJ57" s="148"/>
      <c r="OIK57" s="148"/>
      <c r="OIL57" s="148"/>
      <c r="OIM57" s="148"/>
      <c r="OIN57" s="148"/>
      <c r="OIO57" s="148"/>
      <c r="OIP57" s="148"/>
      <c r="OIQ57" s="148"/>
      <c r="OIR57" s="148"/>
      <c r="OIS57" s="148"/>
      <c r="OIT57" s="148"/>
      <c r="OIU57" s="148"/>
      <c r="OIV57" s="148"/>
      <c r="OIW57" s="148"/>
      <c r="OIX57" s="148"/>
      <c r="OIY57" s="148"/>
      <c r="OIZ57" s="148"/>
      <c r="OJA57" s="148"/>
      <c r="OJB57" s="148"/>
      <c r="OJC57" s="148"/>
      <c r="OJD57" s="148"/>
      <c r="OJE57" s="148"/>
      <c r="OJF57" s="148"/>
      <c r="OJG57" s="148"/>
      <c r="OJH57" s="148"/>
      <c r="OJI57" s="148"/>
      <c r="OJJ57" s="148"/>
      <c r="OJK57" s="148"/>
      <c r="OJL57" s="148"/>
      <c r="OJM57" s="148"/>
      <c r="OJN57" s="148"/>
      <c r="OJO57" s="148"/>
      <c r="OJP57" s="148"/>
      <c r="OJQ57" s="148"/>
      <c r="OJR57" s="148"/>
      <c r="OJS57" s="148"/>
      <c r="OJT57" s="148"/>
      <c r="OJU57" s="148"/>
      <c r="OJV57" s="148"/>
      <c r="OJW57" s="148"/>
      <c r="OJX57" s="148"/>
      <c r="OJY57" s="148"/>
      <c r="OJZ57" s="148"/>
      <c r="OKA57" s="148"/>
      <c r="OKB57" s="148"/>
      <c r="OKC57" s="148"/>
      <c r="OKD57" s="148"/>
      <c r="OKE57" s="148"/>
      <c r="OKF57" s="148"/>
      <c r="OKG57" s="148"/>
      <c r="OKH57" s="148"/>
      <c r="OKI57" s="148"/>
      <c r="OKJ57" s="148"/>
      <c r="OKK57" s="148"/>
      <c r="OKL57" s="148"/>
      <c r="OKM57" s="148"/>
      <c r="OKN57" s="148"/>
      <c r="OKO57" s="148"/>
      <c r="OKP57" s="148"/>
      <c r="OKQ57" s="148"/>
      <c r="OKR57" s="148"/>
      <c r="OKS57" s="148"/>
      <c r="OKT57" s="148"/>
      <c r="OKU57" s="148"/>
      <c r="OKV57" s="148"/>
      <c r="OKW57" s="148"/>
      <c r="OKX57" s="148"/>
      <c r="OKY57" s="148"/>
      <c r="OKZ57" s="148"/>
      <c r="OLA57" s="148"/>
      <c r="OLB57" s="148"/>
      <c r="OLC57" s="148"/>
      <c r="OLD57" s="148"/>
      <c r="OLE57" s="148"/>
      <c r="OLF57" s="148"/>
      <c r="OLG57" s="148"/>
      <c r="OLH57" s="148"/>
      <c r="OLI57" s="148"/>
      <c r="OLJ57" s="148"/>
      <c r="OLK57" s="148"/>
      <c r="OLL57" s="148"/>
      <c r="OLM57" s="148"/>
      <c r="OLN57" s="148"/>
      <c r="OLO57" s="148"/>
      <c r="OLP57" s="148"/>
      <c r="OLQ57" s="148"/>
      <c r="OLR57" s="148"/>
      <c r="OLS57" s="148"/>
      <c r="OLT57" s="148"/>
      <c r="OLU57" s="148"/>
      <c r="OLV57" s="148"/>
      <c r="OLW57" s="148"/>
      <c r="OLX57" s="148"/>
      <c r="OLY57" s="148"/>
      <c r="OLZ57" s="148"/>
      <c r="OMA57" s="148"/>
      <c r="OMB57" s="148"/>
      <c r="OMC57" s="148"/>
      <c r="OMD57" s="148"/>
      <c r="OME57" s="148"/>
      <c r="OMF57" s="148"/>
      <c r="OMG57" s="148"/>
      <c r="OMH57" s="148"/>
      <c r="OMI57" s="148"/>
      <c r="OMJ57" s="148"/>
      <c r="OMK57" s="148"/>
      <c r="OML57" s="148"/>
      <c r="OMM57" s="148"/>
      <c r="OMN57" s="148"/>
      <c r="OMO57" s="148"/>
      <c r="OMP57" s="148"/>
      <c r="OMQ57" s="148"/>
      <c r="OMR57" s="148"/>
      <c r="OMS57" s="148"/>
      <c r="OMT57" s="148"/>
      <c r="OMU57" s="148"/>
      <c r="OMV57" s="148"/>
      <c r="OMW57" s="148"/>
      <c r="OMX57" s="148"/>
      <c r="OMY57" s="148"/>
      <c r="OMZ57" s="148"/>
      <c r="ONA57" s="148"/>
      <c r="ONB57" s="148"/>
      <c r="ONC57" s="148"/>
      <c r="OND57" s="148"/>
      <c r="ONE57" s="148"/>
      <c r="ONF57" s="148"/>
      <c r="ONG57" s="148"/>
      <c r="ONH57" s="148"/>
      <c r="ONI57" s="148"/>
      <c r="ONJ57" s="148"/>
      <c r="ONK57" s="148"/>
      <c r="ONL57" s="148"/>
      <c r="ONM57" s="148"/>
      <c r="ONN57" s="148"/>
      <c r="ONO57" s="148"/>
      <c r="ONP57" s="148"/>
      <c r="ONQ57" s="148"/>
      <c r="ONR57" s="148"/>
      <c r="ONS57" s="148"/>
      <c r="ONT57" s="148"/>
      <c r="ONU57" s="148"/>
      <c r="ONV57" s="148"/>
      <c r="ONW57" s="148"/>
      <c r="ONX57" s="148"/>
      <c r="ONY57" s="148"/>
      <c r="ONZ57" s="148"/>
      <c r="OOA57" s="148"/>
      <c r="OOB57" s="148"/>
      <c r="OOC57" s="148"/>
      <c r="OOD57" s="148"/>
      <c r="OOE57" s="148"/>
      <c r="OOF57" s="148"/>
      <c r="OOG57" s="148"/>
      <c r="OOH57" s="148"/>
      <c r="OOI57" s="148"/>
      <c r="OOJ57" s="148"/>
      <c r="OOK57" s="148"/>
      <c r="OOL57" s="148"/>
      <c r="OOM57" s="148"/>
      <c r="OON57" s="148"/>
      <c r="OOO57" s="148"/>
      <c r="OOP57" s="148"/>
      <c r="OOQ57" s="148"/>
      <c r="OOR57" s="148"/>
      <c r="OOS57" s="148"/>
      <c r="OOT57" s="148"/>
      <c r="OOU57" s="148"/>
      <c r="OOV57" s="148"/>
      <c r="OOW57" s="148"/>
      <c r="OOX57" s="148"/>
      <c r="OOY57" s="148"/>
      <c r="OOZ57" s="148"/>
      <c r="OPA57" s="148"/>
      <c r="OPB57" s="148"/>
      <c r="OPC57" s="148"/>
      <c r="OPD57" s="148"/>
      <c r="OPE57" s="148"/>
      <c r="OPF57" s="148"/>
      <c r="OPG57" s="148"/>
      <c r="OPH57" s="148"/>
      <c r="OPI57" s="148"/>
      <c r="OPJ57" s="148"/>
      <c r="OPK57" s="148"/>
      <c r="OPL57" s="148"/>
      <c r="OPM57" s="148"/>
      <c r="OPN57" s="148"/>
      <c r="OPO57" s="148"/>
      <c r="OPP57" s="148"/>
      <c r="OPQ57" s="148"/>
      <c r="OPR57" s="148"/>
      <c r="OPS57" s="148"/>
      <c r="OPT57" s="148"/>
      <c r="OPU57" s="148"/>
      <c r="OPV57" s="148"/>
      <c r="OPW57" s="148"/>
      <c r="OPX57" s="148"/>
      <c r="OPY57" s="148"/>
      <c r="OPZ57" s="148"/>
      <c r="OQA57" s="148"/>
      <c r="OQB57" s="148"/>
      <c r="OQC57" s="148"/>
      <c r="OQD57" s="148"/>
      <c r="OQE57" s="148"/>
      <c r="OQF57" s="148"/>
      <c r="OQG57" s="148"/>
      <c r="OQH57" s="148"/>
      <c r="OQI57" s="148"/>
      <c r="OQJ57" s="148"/>
      <c r="OQK57" s="148"/>
      <c r="OQL57" s="148"/>
      <c r="OQM57" s="148"/>
      <c r="OQN57" s="148"/>
      <c r="OQO57" s="148"/>
      <c r="OQP57" s="148"/>
      <c r="OQQ57" s="148"/>
      <c r="OQR57" s="148"/>
      <c r="OQS57" s="148"/>
      <c r="OQT57" s="148"/>
      <c r="OQU57" s="148"/>
      <c r="OQV57" s="148"/>
      <c r="OQW57" s="148"/>
      <c r="OQX57" s="148"/>
      <c r="OQY57" s="148"/>
      <c r="OQZ57" s="148"/>
      <c r="ORA57" s="148"/>
      <c r="ORB57" s="148"/>
      <c r="ORC57" s="148"/>
      <c r="ORD57" s="148"/>
      <c r="ORE57" s="148"/>
      <c r="ORF57" s="148"/>
      <c r="ORG57" s="148"/>
      <c r="ORH57" s="148"/>
      <c r="ORI57" s="148"/>
      <c r="ORJ57" s="148"/>
      <c r="ORK57" s="148"/>
      <c r="ORL57" s="148"/>
      <c r="ORM57" s="148"/>
      <c r="ORN57" s="148"/>
      <c r="ORO57" s="148"/>
      <c r="ORP57" s="148"/>
      <c r="ORQ57" s="148"/>
      <c r="ORR57" s="148"/>
      <c r="ORS57" s="148"/>
      <c r="ORT57" s="148"/>
      <c r="ORU57" s="148"/>
      <c r="ORV57" s="148"/>
      <c r="ORW57" s="148"/>
      <c r="ORX57" s="148"/>
      <c r="ORY57" s="148"/>
      <c r="ORZ57" s="148"/>
      <c r="OSA57" s="148"/>
      <c r="OSB57" s="148"/>
      <c r="OSC57" s="148"/>
      <c r="OSD57" s="148"/>
      <c r="OSE57" s="148"/>
      <c r="OSF57" s="148"/>
      <c r="OSG57" s="148"/>
      <c r="OSH57" s="148"/>
      <c r="OSI57" s="148"/>
      <c r="OSJ57" s="148"/>
      <c r="OSK57" s="148"/>
      <c r="OSL57" s="148"/>
      <c r="OSM57" s="148"/>
      <c r="OSN57" s="148"/>
      <c r="OSO57" s="148"/>
      <c r="OSP57" s="148"/>
      <c r="OSQ57" s="148"/>
      <c r="OSR57" s="148"/>
      <c r="OSS57" s="148"/>
      <c r="OST57" s="148"/>
      <c r="OSU57" s="148"/>
      <c r="OSV57" s="148"/>
      <c r="OSW57" s="148"/>
      <c r="OSX57" s="148"/>
      <c r="OSY57" s="148"/>
      <c r="OSZ57" s="148"/>
      <c r="OTA57" s="148"/>
      <c r="OTB57" s="148"/>
      <c r="OTC57" s="148"/>
      <c r="OTD57" s="148"/>
      <c r="OTE57" s="148"/>
      <c r="OTF57" s="148"/>
      <c r="OTG57" s="148"/>
      <c r="OTH57" s="148"/>
      <c r="OTI57" s="148"/>
      <c r="OTJ57" s="148"/>
      <c r="OTK57" s="148"/>
      <c r="OTL57" s="148"/>
      <c r="OTM57" s="148"/>
      <c r="OTN57" s="148"/>
      <c r="OTO57" s="148"/>
      <c r="OTP57" s="148"/>
      <c r="OTQ57" s="148"/>
      <c r="OTR57" s="148"/>
      <c r="OTS57" s="148"/>
      <c r="OTT57" s="148"/>
      <c r="OTU57" s="148"/>
      <c r="OTV57" s="148"/>
      <c r="OTW57" s="148"/>
      <c r="OTX57" s="148"/>
      <c r="OTY57" s="148"/>
      <c r="OTZ57" s="148"/>
      <c r="OUA57" s="148"/>
      <c r="OUB57" s="148"/>
      <c r="OUC57" s="148"/>
      <c r="OUD57" s="148"/>
      <c r="OUE57" s="148"/>
      <c r="OUF57" s="148"/>
      <c r="OUG57" s="148"/>
      <c r="OUH57" s="148"/>
      <c r="OUI57" s="148"/>
      <c r="OUJ57" s="148"/>
      <c r="OUK57" s="148"/>
      <c r="OUL57" s="148"/>
      <c r="OUM57" s="148"/>
      <c r="OUN57" s="148"/>
      <c r="OUO57" s="148"/>
      <c r="OUP57" s="148"/>
      <c r="OUQ57" s="148"/>
      <c r="OUR57" s="148"/>
      <c r="OUS57" s="148"/>
      <c r="OUT57" s="148"/>
      <c r="OUU57" s="148"/>
      <c r="OUV57" s="148"/>
      <c r="OUW57" s="148"/>
      <c r="OUX57" s="148"/>
      <c r="OUY57" s="148"/>
      <c r="OUZ57" s="148"/>
      <c r="OVA57" s="148"/>
      <c r="OVB57" s="148"/>
      <c r="OVC57" s="148"/>
      <c r="OVD57" s="148"/>
      <c r="OVE57" s="148"/>
      <c r="OVF57" s="148"/>
      <c r="OVG57" s="148"/>
      <c r="OVH57" s="148"/>
      <c r="OVI57" s="148"/>
      <c r="OVJ57" s="148"/>
      <c r="OVK57" s="148"/>
      <c r="OVL57" s="148"/>
      <c r="OVM57" s="148"/>
      <c r="OVN57" s="148"/>
      <c r="OVO57" s="148"/>
      <c r="OVP57" s="148"/>
      <c r="OVQ57" s="148"/>
      <c r="OVR57" s="148"/>
      <c r="OVS57" s="148"/>
      <c r="OVT57" s="148"/>
      <c r="OVU57" s="148"/>
      <c r="OVV57" s="148"/>
      <c r="OVW57" s="148"/>
      <c r="OVX57" s="148"/>
      <c r="OVY57" s="148"/>
      <c r="OVZ57" s="148"/>
      <c r="OWA57" s="148"/>
      <c r="OWB57" s="148"/>
      <c r="OWC57" s="148"/>
      <c r="OWD57" s="148"/>
      <c r="OWE57" s="148"/>
      <c r="OWF57" s="148"/>
      <c r="OWG57" s="148"/>
      <c r="OWH57" s="148"/>
      <c r="OWI57" s="148"/>
      <c r="OWJ57" s="148"/>
      <c r="OWK57" s="148"/>
      <c r="OWL57" s="148"/>
      <c r="OWM57" s="148"/>
      <c r="OWN57" s="148"/>
      <c r="OWO57" s="148"/>
      <c r="OWP57" s="148"/>
      <c r="OWQ57" s="148"/>
      <c r="OWR57" s="148"/>
      <c r="OWS57" s="148"/>
      <c r="OWT57" s="148"/>
      <c r="OWU57" s="148"/>
      <c r="OWV57" s="148"/>
      <c r="OWW57" s="148"/>
      <c r="OWX57" s="148"/>
      <c r="OWY57" s="148"/>
      <c r="OWZ57" s="148"/>
      <c r="OXA57" s="148"/>
      <c r="OXB57" s="148"/>
      <c r="OXC57" s="148"/>
      <c r="OXD57" s="148"/>
      <c r="OXE57" s="148"/>
      <c r="OXF57" s="148"/>
      <c r="OXG57" s="148"/>
      <c r="OXH57" s="148"/>
      <c r="OXI57" s="148"/>
      <c r="OXJ57" s="148"/>
      <c r="OXK57" s="148"/>
      <c r="OXL57" s="148"/>
      <c r="OXM57" s="148"/>
      <c r="OXN57" s="148"/>
      <c r="OXO57" s="148"/>
      <c r="OXP57" s="148"/>
      <c r="OXQ57" s="148"/>
      <c r="OXR57" s="148"/>
      <c r="OXS57" s="148"/>
      <c r="OXT57" s="148"/>
      <c r="OXU57" s="148"/>
      <c r="OXV57" s="148"/>
      <c r="OXW57" s="148"/>
      <c r="OXX57" s="148"/>
      <c r="OXY57" s="148"/>
      <c r="OXZ57" s="148"/>
      <c r="OYA57" s="148"/>
      <c r="OYB57" s="148"/>
      <c r="OYC57" s="148"/>
      <c r="OYD57" s="148"/>
      <c r="OYE57" s="148"/>
      <c r="OYF57" s="148"/>
      <c r="OYG57" s="148"/>
      <c r="OYH57" s="148"/>
      <c r="OYI57" s="148"/>
      <c r="OYJ57" s="148"/>
      <c r="OYK57" s="148"/>
      <c r="OYL57" s="148"/>
      <c r="OYM57" s="148"/>
      <c r="OYN57" s="148"/>
      <c r="OYO57" s="148"/>
      <c r="OYP57" s="148"/>
      <c r="OYQ57" s="148"/>
      <c r="OYR57" s="148"/>
      <c r="OYS57" s="148"/>
      <c r="OYT57" s="148"/>
      <c r="OYU57" s="148"/>
      <c r="OYV57" s="148"/>
      <c r="OYW57" s="148"/>
      <c r="OYX57" s="148"/>
      <c r="OYY57" s="148"/>
      <c r="OYZ57" s="148"/>
      <c r="OZA57" s="148"/>
      <c r="OZB57" s="148"/>
      <c r="OZC57" s="148"/>
      <c r="OZD57" s="148"/>
      <c r="OZE57" s="148"/>
      <c r="OZF57" s="148"/>
      <c r="OZG57" s="148"/>
      <c r="OZH57" s="148"/>
      <c r="OZI57" s="148"/>
      <c r="OZJ57" s="148"/>
      <c r="OZK57" s="148"/>
      <c r="OZL57" s="148"/>
      <c r="OZM57" s="148"/>
      <c r="OZN57" s="148"/>
      <c r="OZO57" s="148"/>
      <c r="OZP57" s="148"/>
      <c r="OZQ57" s="148"/>
      <c r="OZR57" s="148"/>
      <c r="OZS57" s="148"/>
      <c r="OZT57" s="148"/>
      <c r="OZU57" s="148"/>
      <c r="OZV57" s="148"/>
      <c r="OZW57" s="148"/>
      <c r="OZX57" s="148"/>
      <c r="OZY57" s="148"/>
      <c r="OZZ57" s="148"/>
      <c r="PAA57" s="148"/>
      <c r="PAB57" s="148"/>
      <c r="PAC57" s="148"/>
      <c r="PAD57" s="148"/>
      <c r="PAE57" s="148"/>
      <c r="PAF57" s="148"/>
      <c r="PAG57" s="148"/>
      <c r="PAH57" s="148"/>
      <c r="PAI57" s="148"/>
      <c r="PAJ57" s="148"/>
      <c r="PAK57" s="148"/>
      <c r="PAL57" s="148"/>
      <c r="PAM57" s="148"/>
      <c r="PAN57" s="148"/>
      <c r="PAO57" s="148"/>
      <c r="PAP57" s="148"/>
      <c r="PAQ57" s="148"/>
      <c r="PAR57" s="148"/>
      <c r="PAS57" s="148"/>
      <c r="PAT57" s="148"/>
      <c r="PAU57" s="148"/>
      <c r="PAV57" s="148"/>
      <c r="PAW57" s="148"/>
      <c r="PAX57" s="148"/>
      <c r="PAY57" s="148"/>
      <c r="PAZ57" s="148"/>
      <c r="PBA57" s="148"/>
      <c r="PBB57" s="148"/>
      <c r="PBC57" s="148"/>
      <c r="PBD57" s="148"/>
      <c r="PBE57" s="148"/>
      <c r="PBF57" s="148"/>
      <c r="PBG57" s="148"/>
      <c r="PBH57" s="148"/>
      <c r="PBI57" s="148"/>
      <c r="PBJ57" s="148"/>
      <c r="PBK57" s="148"/>
      <c r="PBL57" s="148"/>
      <c r="PBM57" s="148"/>
      <c r="PBN57" s="148"/>
      <c r="PBO57" s="148"/>
      <c r="PBP57" s="148"/>
      <c r="PBQ57" s="148"/>
      <c r="PBR57" s="148"/>
      <c r="PBS57" s="148"/>
      <c r="PBT57" s="148"/>
      <c r="PBU57" s="148"/>
      <c r="PBV57" s="148"/>
      <c r="PBW57" s="148"/>
      <c r="PBX57" s="148"/>
      <c r="PBY57" s="148"/>
      <c r="PBZ57" s="148"/>
      <c r="PCA57" s="148"/>
      <c r="PCB57" s="148"/>
      <c r="PCC57" s="148"/>
      <c r="PCD57" s="148"/>
      <c r="PCE57" s="148"/>
      <c r="PCF57" s="148"/>
      <c r="PCG57" s="148"/>
      <c r="PCH57" s="148"/>
      <c r="PCI57" s="148"/>
      <c r="PCJ57" s="148"/>
      <c r="PCK57" s="148"/>
      <c r="PCL57" s="148"/>
      <c r="PCM57" s="148"/>
      <c r="PCN57" s="148"/>
      <c r="PCO57" s="148"/>
      <c r="PCP57" s="148"/>
      <c r="PCQ57" s="148"/>
      <c r="PCR57" s="148"/>
      <c r="PCS57" s="148"/>
      <c r="PCT57" s="148"/>
      <c r="PCU57" s="148"/>
      <c r="PCV57" s="148"/>
      <c r="PCW57" s="148"/>
      <c r="PCX57" s="148"/>
      <c r="PCY57" s="148"/>
      <c r="PCZ57" s="148"/>
      <c r="PDA57" s="148"/>
      <c r="PDB57" s="148"/>
      <c r="PDC57" s="148"/>
      <c r="PDD57" s="148"/>
      <c r="PDE57" s="148"/>
      <c r="PDF57" s="148"/>
      <c r="PDG57" s="148"/>
      <c r="PDH57" s="148"/>
      <c r="PDI57" s="148"/>
      <c r="PDJ57" s="148"/>
      <c r="PDK57" s="148"/>
      <c r="PDL57" s="148"/>
      <c r="PDM57" s="148"/>
      <c r="PDN57" s="148"/>
      <c r="PDO57" s="148"/>
      <c r="PDP57" s="148"/>
      <c r="PDQ57" s="148"/>
      <c r="PDR57" s="148"/>
      <c r="PDS57" s="148"/>
      <c r="PDT57" s="148"/>
      <c r="PDU57" s="148"/>
      <c r="PDV57" s="148"/>
      <c r="PDW57" s="148"/>
      <c r="PDX57" s="148"/>
      <c r="PDY57" s="148"/>
      <c r="PDZ57" s="148"/>
      <c r="PEA57" s="148"/>
      <c r="PEB57" s="148"/>
      <c r="PEC57" s="148"/>
      <c r="PED57" s="148"/>
      <c r="PEE57" s="148"/>
      <c r="PEF57" s="148"/>
      <c r="PEG57" s="148"/>
      <c r="PEH57" s="148"/>
      <c r="PEI57" s="148"/>
      <c r="PEJ57" s="148"/>
      <c r="PEK57" s="148"/>
      <c r="PEL57" s="148"/>
      <c r="PEM57" s="148"/>
      <c r="PEN57" s="148"/>
      <c r="PEO57" s="148"/>
      <c r="PEP57" s="148"/>
      <c r="PEQ57" s="148"/>
      <c r="PER57" s="148"/>
      <c r="PES57" s="148"/>
      <c r="PET57" s="148"/>
      <c r="PEU57" s="148"/>
      <c r="PEV57" s="148"/>
      <c r="PEW57" s="148"/>
      <c r="PEX57" s="148"/>
      <c r="PEY57" s="148"/>
      <c r="PEZ57" s="148"/>
      <c r="PFA57" s="148"/>
      <c r="PFB57" s="148"/>
      <c r="PFC57" s="148"/>
      <c r="PFD57" s="148"/>
      <c r="PFE57" s="148"/>
      <c r="PFF57" s="148"/>
      <c r="PFG57" s="148"/>
      <c r="PFH57" s="148"/>
      <c r="PFI57" s="148"/>
      <c r="PFJ57" s="148"/>
      <c r="PFK57" s="148"/>
      <c r="PFL57" s="148"/>
      <c r="PFM57" s="148"/>
      <c r="PFN57" s="148"/>
      <c r="PFO57" s="148"/>
      <c r="PFP57" s="148"/>
      <c r="PFQ57" s="148"/>
      <c r="PFR57" s="148"/>
      <c r="PFS57" s="148"/>
      <c r="PFT57" s="148"/>
      <c r="PFU57" s="148"/>
      <c r="PFV57" s="148"/>
      <c r="PFW57" s="148"/>
      <c r="PFX57" s="148"/>
      <c r="PFY57" s="148"/>
      <c r="PFZ57" s="148"/>
      <c r="PGA57" s="148"/>
      <c r="PGB57" s="148"/>
      <c r="PGC57" s="148"/>
      <c r="PGD57" s="148"/>
      <c r="PGE57" s="148"/>
      <c r="PGF57" s="148"/>
      <c r="PGG57" s="148"/>
      <c r="PGH57" s="148"/>
      <c r="PGI57" s="148"/>
      <c r="PGJ57" s="148"/>
      <c r="PGK57" s="148"/>
      <c r="PGL57" s="148"/>
      <c r="PGM57" s="148"/>
      <c r="PGN57" s="148"/>
      <c r="PGO57" s="148"/>
      <c r="PGP57" s="148"/>
      <c r="PGQ57" s="148"/>
      <c r="PGR57" s="148"/>
      <c r="PGS57" s="148"/>
      <c r="PGT57" s="148"/>
      <c r="PGU57" s="148"/>
      <c r="PGV57" s="148"/>
      <c r="PGW57" s="148"/>
      <c r="PGX57" s="148"/>
      <c r="PGY57" s="148"/>
      <c r="PGZ57" s="148"/>
      <c r="PHA57" s="148"/>
      <c r="PHB57" s="148"/>
      <c r="PHC57" s="148"/>
      <c r="PHD57" s="148"/>
      <c r="PHE57" s="148"/>
      <c r="PHF57" s="148"/>
      <c r="PHG57" s="148"/>
      <c r="PHH57" s="148"/>
      <c r="PHI57" s="148"/>
      <c r="PHJ57" s="148"/>
      <c r="PHK57" s="148"/>
      <c r="PHL57" s="148"/>
      <c r="PHM57" s="148"/>
      <c r="PHN57" s="148"/>
      <c r="PHO57" s="148"/>
      <c r="PHP57" s="148"/>
      <c r="PHQ57" s="148"/>
      <c r="PHR57" s="148"/>
      <c r="PHS57" s="148"/>
      <c r="PHT57" s="148"/>
      <c r="PHU57" s="148"/>
      <c r="PHV57" s="148"/>
      <c r="PHW57" s="148"/>
      <c r="PHX57" s="148"/>
      <c r="PHY57" s="148"/>
      <c r="PHZ57" s="148"/>
      <c r="PIA57" s="148"/>
      <c r="PIB57" s="148"/>
      <c r="PIC57" s="148"/>
      <c r="PID57" s="148"/>
      <c r="PIE57" s="148"/>
      <c r="PIF57" s="148"/>
      <c r="PIG57" s="148"/>
      <c r="PIH57" s="148"/>
      <c r="PII57" s="148"/>
      <c r="PIJ57" s="148"/>
      <c r="PIK57" s="148"/>
      <c r="PIL57" s="148"/>
      <c r="PIM57" s="148"/>
      <c r="PIN57" s="148"/>
      <c r="PIO57" s="148"/>
      <c r="PIP57" s="148"/>
      <c r="PIQ57" s="148"/>
      <c r="PIR57" s="148"/>
      <c r="PIS57" s="148"/>
      <c r="PIT57" s="148"/>
      <c r="PIU57" s="148"/>
      <c r="PIV57" s="148"/>
      <c r="PIW57" s="148"/>
      <c r="PIX57" s="148"/>
      <c r="PIY57" s="148"/>
      <c r="PIZ57" s="148"/>
      <c r="PJA57" s="148"/>
      <c r="PJB57" s="148"/>
      <c r="PJC57" s="148"/>
      <c r="PJD57" s="148"/>
      <c r="PJE57" s="148"/>
      <c r="PJF57" s="148"/>
      <c r="PJG57" s="148"/>
      <c r="PJH57" s="148"/>
      <c r="PJI57" s="148"/>
      <c r="PJJ57" s="148"/>
      <c r="PJK57" s="148"/>
      <c r="PJL57" s="148"/>
      <c r="PJM57" s="148"/>
      <c r="PJN57" s="148"/>
      <c r="PJO57" s="148"/>
      <c r="PJP57" s="148"/>
      <c r="PJQ57" s="148"/>
      <c r="PJR57" s="148"/>
      <c r="PJS57" s="148"/>
      <c r="PJT57" s="148"/>
      <c r="PJU57" s="148"/>
      <c r="PJV57" s="148"/>
      <c r="PJW57" s="148"/>
      <c r="PJX57" s="148"/>
      <c r="PJY57" s="148"/>
      <c r="PJZ57" s="148"/>
      <c r="PKA57" s="148"/>
      <c r="PKB57" s="148"/>
      <c r="PKC57" s="148"/>
      <c r="PKD57" s="148"/>
      <c r="PKE57" s="148"/>
      <c r="PKF57" s="148"/>
      <c r="PKG57" s="148"/>
      <c r="PKH57" s="148"/>
      <c r="PKI57" s="148"/>
      <c r="PKJ57" s="148"/>
      <c r="PKK57" s="148"/>
      <c r="PKL57" s="148"/>
      <c r="PKM57" s="148"/>
      <c r="PKN57" s="148"/>
      <c r="PKO57" s="148"/>
      <c r="PKP57" s="148"/>
      <c r="PKQ57" s="148"/>
      <c r="PKR57" s="148"/>
      <c r="PKS57" s="148"/>
      <c r="PKT57" s="148"/>
      <c r="PKU57" s="148"/>
      <c r="PKV57" s="148"/>
      <c r="PKW57" s="148"/>
      <c r="PKX57" s="148"/>
      <c r="PKY57" s="148"/>
      <c r="PKZ57" s="148"/>
      <c r="PLA57" s="148"/>
      <c r="PLB57" s="148"/>
      <c r="PLC57" s="148"/>
      <c r="PLD57" s="148"/>
      <c r="PLE57" s="148"/>
      <c r="PLF57" s="148"/>
      <c r="PLG57" s="148"/>
      <c r="PLH57" s="148"/>
      <c r="PLI57" s="148"/>
      <c r="PLJ57" s="148"/>
      <c r="PLK57" s="148"/>
      <c r="PLL57" s="148"/>
      <c r="PLM57" s="148"/>
      <c r="PLN57" s="148"/>
      <c r="PLO57" s="148"/>
      <c r="PLP57" s="148"/>
      <c r="PLQ57" s="148"/>
      <c r="PLR57" s="148"/>
      <c r="PLS57" s="148"/>
      <c r="PLT57" s="148"/>
      <c r="PLU57" s="148"/>
      <c r="PLV57" s="148"/>
      <c r="PLW57" s="148"/>
      <c r="PLX57" s="148"/>
      <c r="PLY57" s="148"/>
      <c r="PLZ57" s="148"/>
      <c r="PMA57" s="148"/>
      <c r="PMB57" s="148"/>
      <c r="PMC57" s="148"/>
      <c r="PMD57" s="148"/>
      <c r="PME57" s="148"/>
      <c r="PMF57" s="148"/>
      <c r="PMG57" s="148"/>
      <c r="PMH57" s="148"/>
      <c r="PMI57" s="148"/>
      <c r="PMJ57" s="148"/>
      <c r="PMK57" s="148"/>
      <c r="PML57" s="148"/>
      <c r="PMM57" s="148"/>
      <c r="PMN57" s="148"/>
      <c r="PMO57" s="148"/>
      <c r="PMP57" s="148"/>
      <c r="PMQ57" s="148"/>
      <c r="PMR57" s="148"/>
      <c r="PMS57" s="148"/>
      <c r="PMT57" s="148"/>
      <c r="PMU57" s="148"/>
      <c r="PMV57" s="148"/>
      <c r="PMW57" s="148"/>
      <c r="PMX57" s="148"/>
      <c r="PMY57" s="148"/>
      <c r="PMZ57" s="148"/>
      <c r="PNA57" s="148"/>
      <c r="PNB57" s="148"/>
      <c r="PNC57" s="148"/>
      <c r="PND57" s="148"/>
      <c r="PNE57" s="148"/>
      <c r="PNF57" s="148"/>
      <c r="PNG57" s="148"/>
      <c r="PNH57" s="148"/>
      <c r="PNI57" s="148"/>
      <c r="PNJ57" s="148"/>
      <c r="PNK57" s="148"/>
      <c r="PNL57" s="148"/>
      <c r="PNM57" s="148"/>
      <c r="PNN57" s="148"/>
      <c r="PNO57" s="148"/>
      <c r="PNP57" s="148"/>
      <c r="PNQ57" s="148"/>
      <c r="PNR57" s="148"/>
      <c r="PNS57" s="148"/>
      <c r="PNT57" s="148"/>
      <c r="PNU57" s="148"/>
      <c r="PNV57" s="148"/>
      <c r="PNW57" s="148"/>
      <c r="PNX57" s="148"/>
      <c r="PNY57" s="148"/>
      <c r="PNZ57" s="148"/>
      <c r="POA57" s="148"/>
      <c r="POB57" s="148"/>
      <c r="POC57" s="148"/>
      <c r="POD57" s="148"/>
      <c r="POE57" s="148"/>
      <c r="POF57" s="148"/>
      <c r="POG57" s="148"/>
      <c r="POH57" s="148"/>
      <c r="POI57" s="148"/>
      <c r="POJ57" s="148"/>
      <c r="POK57" s="148"/>
      <c r="POL57" s="148"/>
      <c r="POM57" s="148"/>
      <c r="PON57" s="148"/>
      <c r="POO57" s="148"/>
      <c r="POP57" s="148"/>
      <c r="POQ57" s="148"/>
      <c r="POR57" s="148"/>
      <c r="POS57" s="148"/>
      <c r="POT57" s="148"/>
      <c r="POU57" s="148"/>
      <c r="POV57" s="148"/>
      <c r="POW57" s="148"/>
      <c r="POX57" s="148"/>
      <c r="POY57" s="148"/>
      <c r="POZ57" s="148"/>
      <c r="PPA57" s="148"/>
      <c r="PPB57" s="148"/>
      <c r="PPC57" s="148"/>
      <c r="PPD57" s="148"/>
      <c r="PPE57" s="148"/>
      <c r="PPF57" s="148"/>
      <c r="PPG57" s="148"/>
      <c r="PPH57" s="148"/>
      <c r="PPI57" s="148"/>
      <c r="PPJ57" s="148"/>
      <c r="PPK57" s="148"/>
      <c r="PPL57" s="148"/>
      <c r="PPM57" s="148"/>
      <c r="PPN57" s="148"/>
      <c r="PPO57" s="148"/>
      <c r="PPP57" s="148"/>
      <c r="PPQ57" s="148"/>
      <c r="PPR57" s="148"/>
      <c r="PPS57" s="148"/>
      <c r="PPT57" s="148"/>
      <c r="PPU57" s="148"/>
      <c r="PPV57" s="148"/>
      <c r="PPW57" s="148"/>
      <c r="PPX57" s="148"/>
      <c r="PPY57" s="148"/>
      <c r="PPZ57" s="148"/>
      <c r="PQA57" s="148"/>
      <c r="PQB57" s="148"/>
      <c r="PQC57" s="148"/>
      <c r="PQD57" s="148"/>
      <c r="PQE57" s="148"/>
      <c r="PQF57" s="148"/>
      <c r="PQG57" s="148"/>
      <c r="PQH57" s="148"/>
      <c r="PQI57" s="148"/>
      <c r="PQJ57" s="148"/>
      <c r="PQK57" s="148"/>
      <c r="PQL57" s="148"/>
      <c r="PQM57" s="148"/>
      <c r="PQN57" s="148"/>
      <c r="PQO57" s="148"/>
      <c r="PQP57" s="148"/>
      <c r="PQQ57" s="148"/>
      <c r="PQR57" s="148"/>
      <c r="PQS57" s="148"/>
      <c r="PQT57" s="148"/>
      <c r="PQU57" s="148"/>
      <c r="PQV57" s="148"/>
      <c r="PQW57" s="148"/>
      <c r="PQX57" s="148"/>
      <c r="PQY57" s="148"/>
      <c r="PQZ57" s="148"/>
      <c r="PRA57" s="148"/>
      <c r="PRB57" s="148"/>
      <c r="PRC57" s="148"/>
      <c r="PRD57" s="148"/>
      <c r="PRE57" s="148"/>
      <c r="PRF57" s="148"/>
      <c r="PRG57" s="148"/>
      <c r="PRH57" s="148"/>
      <c r="PRI57" s="148"/>
      <c r="PRJ57" s="148"/>
      <c r="PRK57" s="148"/>
      <c r="PRL57" s="148"/>
      <c r="PRM57" s="148"/>
      <c r="PRN57" s="148"/>
      <c r="PRO57" s="148"/>
      <c r="PRP57" s="148"/>
      <c r="PRQ57" s="148"/>
      <c r="PRR57" s="148"/>
      <c r="PRS57" s="148"/>
      <c r="PRT57" s="148"/>
      <c r="PRU57" s="148"/>
      <c r="PRV57" s="148"/>
      <c r="PRW57" s="148"/>
      <c r="PRX57" s="148"/>
      <c r="PRY57" s="148"/>
      <c r="PRZ57" s="148"/>
      <c r="PSA57" s="148"/>
      <c r="PSB57" s="148"/>
      <c r="PSC57" s="148"/>
      <c r="PSD57" s="148"/>
      <c r="PSE57" s="148"/>
      <c r="PSF57" s="148"/>
      <c r="PSG57" s="148"/>
      <c r="PSH57" s="148"/>
      <c r="PSI57" s="148"/>
      <c r="PSJ57" s="148"/>
      <c r="PSK57" s="148"/>
      <c r="PSL57" s="148"/>
      <c r="PSM57" s="148"/>
      <c r="PSN57" s="148"/>
      <c r="PSO57" s="148"/>
      <c r="PSP57" s="148"/>
      <c r="PSQ57" s="148"/>
      <c r="PSR57" s="148"/>
      <c r="PSS57" s="148"/>
      <c r="PST57" s="148"/>
      <c r="PSU57" s="148"/>
      <c r="PSV57" s="148"/>
      <c r="PSW57" s="148"/>
      <c r="PSX57" s="148"/>
      <c r="PSY57" s="148"/>
      <c r="PSZ57" s="148"/>
      <c r="PTA57" s="148"/>
      <c r="PTB57" s="148"/>
      <c r="PTC57" s="148"/>
      <c r="PTD57" s="148"/>
      <c r="PTE57" s="148"/>
      <c r="PTF57" s="148"/>
      <c r="PTG57" s="148"/>
      <c r="PTH57" s="148"/>
      <c r="PTI57" s="148"/>
      <c r="PTJ57" s="148"/>
      <c r="PTK57" s="148"/>
      <c r="PTL57" s="148"/>
      <c r="PTM57" s="148"/>
      <c r="PTN57" s="148"/>
      <c r="PTO57" s="148"/>
      <c r="PTP57" s="148"/>
      <c r="PTQ57" s="148"/>
      <c r="PTR57" s="148"/>
      <c r="PTS57" s="148"/>
      <c r="PTT57" s="148"/>
      <c r="PTU57" s="148"/>
      <c r="PTV57" s="148"/>
      <c r="PTW57" s="148"/>
      <c r="PTX57" s="148"/>
      <c r="PTY57" s="148"/>
      <c r="PTZ57" s="148"/>
      <c r="PUA57" s="148"/>
      <c r="PUB57" s="148"/>
      <c r="PUC57" s="148"/>
      <c r="PUD57" s="148"/>
      <c r="PUE57" s="148"/>
      <c r="PUF57" s="148"/>
      <c r="PUG57" s="148"/>
      <c r="PUH57" s="148"/>
      <c r="PUI57" s="148"/>
      <c r="PUJ57" s="148"/>
      <c r="PUK57" s="148"/>
      <c r="PUL57" s="148"/>
      <c r="PUM57" s="148"/>
      <c r="PUN57" s="148"/>
      <c r="PUO57" s="148"/>
      <c r="PUP57" s="148"/>
      <c r="PUQ57" s="148"/>
      <c r="PUR57" s="148"/>
      <c r="PUS57" s="148"/>
      <c r="PUT57" s="148"/>
      <c r="PUU57" s="148"/>
      <c r="PUV57" s="148"/>
      <c r="PUW57" s="148"/>
      <c r="PUX57" s="148"/>
      <c r="PUY57" s="148"/>
      <c r="PUZ57" s="148"/>
      <c r="PVA57" s="148"/>
      <c r="PVB57" s="148"/>
      <c r="PVC57" s="148"/>
      <c r="PVD57" s="148"/>
      <c r="PVE57" s="148"/>
      <c r="PVF57" s="148"/>
      <c r="PVG57" s="148"/>
      <c r="PVH57" s="148"/>
      <c r="PVI57" s="148"/>
      <c r="PVJ57" s="148"/>
      <c r="PVK57" s="148"/>
      <c r="PVL57" s="148"/>
      <c r="PVM57" s="148"/>
      <c r="PVN57" s="148"/>
      <c r="PVO57" s="148"/>
      <c r="PVP57" s="148"/>
      <c r="PVQ57" s="148"/>
      <c r="PVR57" s="148"/>
      <c r="PVS57" s="148"/>
      <c r="PVT57" s="148"/>
      <c r="PVU57" s="148"/>
      <c r="PVV57" s="148"/>
      <c r="PVW57" s="148"/>
      <c r="PVX57" s="148"/>
      <c r="PVY57" s="148"/>
      <c r="PVZ57" s="148"/>
      <c r="PWA57" s="148"/>
      <c r="PWB57" s="148"/>
      <c r="PWC57" s="148"/>
      <c r="PWD57" s="148"/>
      <c r="PWE57" s="148"/>
      <c r="PWF57" s="148"/>
      <c r="PWG57" s="148"/>
      <c r="PWH57" s="148"/>
      <c r="PWI57" s="148"/>
      <c r="PWJ57" s="148"/>
      <c r="PWK57" s="148"/>
      <c r="PWL57" s="148"/>
      <c r="PWM57" s="148"/>
      <c r="PWN57" s="148"/>
      <c r="PWO57" s="148"/>
      <c r="PWP57" s="148"/>
      <c r="PWQ57" s="148"/>
      <c r="PWR57" s="148"/>
      <c r="PWS57" s="148"/>
      <c r="PWT57" s="148"/>
      <c r="PWU57" s="148"/>
      <c r="PWV57" s="148"/>
      <c r="PWW57" s="148"/>
      <c r="PWX57" s="148"/>
      <c r="PWY57" s="148"/>
      <c r="PWZ57" s="148"/>
      <c r="PXA57" s="148"/>
      <c r="PXB57" s="148"/>
      <c r="PXC57" s="148"/>
      <c r="PXD57" s="148"/>
      <c r="PXE57" s="148"/>
      <c r="PXF57" s="148"/>
      <c r="PXG57" s="148"/>
      <c r="PXH57" s="148"/>
      <c r="PXI57" s="148"/>
      <c r="PXJ57" s="148"/>
      <c r="PXK57" s="148"/>
      <c r="PXL57" s="148"/>
      <c r="PXM57" s="148"/>
      <c r="PXN57" s="148"/>
      <c r="PXO57" s="148"/>
      <c r="PXP57" s="148"/>
      <c r="PXQ57" s="148"/>
      <c r="PXR57" s="148"/>
      <c r="PXS57" s="148"/>
      <c r="PXT57" s="148"/>
      <c r="PXU57" s="148"/>
      <c r="PXV57" s="148"/>
      <c r="PXW57" s="148"/>
      <c r="PXX57" s="148"/>
      <c r="PXY57" s="148"/>
      <c r="PXZ57" s="148"/>
      <c r="PYA57" s="148"/>
      <c r="PYB57" s="148"/>
      <c r="PYC57" s="148"/>
      <c r="PYD57" s="148"/>
      <c r="PYE57" s="148"/>
      <c r="PYF57" s="148"/>
      <c r="PYG57" s="148"/>
      <c r="PYH57" s="148"/>
      <c r="PYI57" s="148"/>
      <c r="PYJ57" s="148"/>
      <c r="PYK57" s="148"/>
      <c r="PYL57" s="148"/>
      <c r="PYM57" s="148"/>
      <c r="PYN57" s="148"/>
      <c r="PYO57" s="148"/>
      <c r="PYP57" s="148"/>
      <c r="PYQ57" s="148"/>
      <c r="PYR57" s="148"/>
      <c r="PYS57" s="148"/>
      <c r="PYT57" s="148"/>
      <c r="PYU57" s="148"/>
      <c r="PYV57" s="148"/>
      <c r="PYW57" s="148"/>
      <c r="PYX57" s="148"/>
      <c r="PYY57" s="148"/>
      <c r="PYZ57" s="148"/>
      <c r="PZA57" s="148"/>
      <c r="PZB57" s="148"/>
      <c r="PZC57" s="148"/>
      <c r="PZD57" s="148"/>
      <c r="PZE57" s="148"/>
      <c r="PZF57" s="148"/>
      <c r="PZG57" s="148"/>
      <c r="PZH57" s="148"/>
      <c r="PZI57" s="148"/>
      <c r="PZJ57" s="148"/>
      <c r="PZK57" s="148"/>
      <c r="PZL57" s="148"/>
      <c r="PZM57" s="148"/>
      <c r="PZN57" s="148"/>
      <c r="PZO57" s="148"/>
      <c r="PZP57" s="148"/>
      <c r="PZQ57" s="148"/>
      <c r="PZR57" s="148"/>
      <c r="PZS57" s="148"/>
      <c r="PZT57" s="148"/>
      <c r="PZU57" s="148"/>
      <c r="PZV57" s="148"/>
      <c r="PZW57" s="148"/>
      <c r="PZX57" s="148"/>
      <c r="PZY57" s="148"/>
      <c r="PZZ57" s="148"/>
      <c r="QAA57" s="148"/>
      <c r="QAB57" s="148"/>
      <c r="QAC57" s="148"/>
      <c r="QAD57" s="148"/>
      <c r="QAE57" s="148"/>
      <c r="QAF57" s="148"/>
      <c r="QAG57" s="148"/>
      <c r="QAH57" s="148"/>
      <c r="QAI57" s="148"/>
      <c r="QAJ57" s="148"/>
      <c r="QAK57" s="148"/>
      <c r="QAL57" s="148"/>
      <c r="QAM57" s="148"/>
      <c r="QAN57" s="148"/>
      <c r="QAO57" s="148"/>
      <c r="QAP57" s="148"/>
      <c r="QAQ57" s="148"/>
      <c r="QAR57" s="148"/>
      <c r="QAS57" s="148"/>
      <c r="QAT57" s="148"/>
      <c r="QAU57" s="148"/>
      <c r="QAV57" s="148"/>
      <c r="QAW57" s="148"/>
      <c r="QAX57" s="148"/>
      <c r="QAY57" s="148"/>
      <c r="QAZ57" s="148"/>
      <c r="QBA57" s="148"/>
      <c r="QBB57" s="148"/>
      <c r="QBC57" s="148"/>
      <c r="QBD57" s="148"/>
      <c r="QBE57" s="148"/>
      <c r="QBF57" s="148"/>
      <c r="QBG57" s="148"/>
      <c r="QBH57" s="148"/>
      <c r="QBI57" s="148"/>
      <c r="QBJ57" s="148"/>
      <c r="QBK57" s="148"/>
      <c r="QBL57" s="148"/>
      <c r="QBM57" s="148"/>
      <c r="QBN57" s="148"/>
      <c r="QBO57" s="148"/>
      <c r="QBP57" s="148"/>
      <c r="QBQ57" s="148"/>
      <c r="QBR57" s="148"/>
      <c r="QBS57" s="148"/>
      <c r="QBT57" s="148"/>
      <c r="QBU57" s="148"/>
      <c r="QBV57" s="148"/>
      <c r="QBW57" s="148"/>
      <c r="QBX57" s="148"/>
      <c r="QBY57" s="148"/>
      <c r="QBZ57" s="148"/>
      <c r="QCA57" s="148"/>
      <c r="QCB57" s="148"/>
      <c r="QCC57" s="148"/>
      <c r="QCD57" s="148"/>
      <c r="QCE57" s="148"/>
      <c r="QCF57" s="148"/>
      <c r="QCG57" s="148"/>
      <c r="QCH57" s="148"/>
      <c r="QCI57" s="148"/>
      <c r="QCJ57" s="148"/>
      <c r="QCK57" s="148"/>
      <c r="QCL57" s="148"/>
      <c r="QCM57" s="148"/>
      <c r="QCN57" s="148"/>
      <c r="QCO57" s="148"/>
      <c r="QCP57" s="148"/>
      <c r="QCQ57" s="148"/>
      <c r="QCR57" s="148"/>
      <c r="QCS57" s="148"/>
      <c r="QCT57" s="148"/>
      <c r="QCU57" s="148"/>
      <c r="QCV57" s="148"/>
      <c r="QCW57" s="148"/>
      <c r="QCX57" s="148"/>
      <c r="QCY57" s="148"/>
      <c r="QCZ57" s="148"/>
      <c r="QDA57" s="148"/>
      <c r="QDB57" s="148"/>
      <c r="QDC57" s="148"/>
      <c r="QDD57" s="148"/>
      <c r="QDE57" s="148"/>
      <c r="QDF57" s="148"/>
      <c r="QDG57" s="148"/>
      <c r="QDH57" s="148"/>
      <c r="QDI57" s="148"/>
      <c r="QDJ57" s="148"/>
      <c r="QDK57" s="148"/>
      <c r="QDL57" s="148"/>
      <c r="QDM57" s="148"/>
      <c r="QDN57" s="148"/>
      <c r="QDO57" s="148"/>
      <c r="QDP57" s="148"/>
      <c r="QDQ57" s="148"/>
      <c r="QDR57" s="148"/>
      <c r="QDS57" s="148"/>
      <c r="QDT57" s="148"/>
      <c r="QDU57" s="148"/>
      <c r="QDV57" s="148"/>
      <c r="QDW57" s="148"/>
      <c r="QDX57" s="148"/>
      <c r="QDY57" s="148"/>
      <c r="QDZ57" s="148"/>
      <c r="QEA57" s="148"/>
      <c r="QEB57" s="148"/>
      <c r="QEC57" s="148"/>
      <c r="QED57" s="148"/>
      <c r="QEE57" s="148"/>
      <c r="QEF57" s="148"/>
      <c r="QEG57" s="148"/>
      <c r="QEH57" s="148"/>
      <c r="QEI57" s="148"/>
      <c r="QEJ57" s="148"/>
      <c r="QEK57" s="148"/>
      <c r="QEL57" s="148"/>
      <c r="QEM57" s="148"/>
      <c r="QEN57" s="148"/>
      <c r="QEO57" s="148"/>
      <c r="QEP57" s="148"/>
      <c r="QEQ57" s="148"/>
      <c r="QER57" s="148"/>
      <c r="QES57" s="148"/>
      <c r="QET57" s="148"/>
      <c r="QEU57" s="148"/>
      <c r="QEV57" s="148"/>
      <c r="QEW57" s="148"/>
      <c r="QEX57" s="148"/>
      <c r="QEY57" s="148"/>
      <c r="QEZ57" s="148"/>
      <c r="QFA57" s="148"/>
      <c r="QFB57" s="148"/>
      <c r="QFC57" s="148"/>
      <c r="QFD57" s="148"/>
      <c r="QFE57" s="148"/>
      <c r="QFF57" s="148"/>
      <c r="QFG57" s="148"/>
      <c r="QFH57" s="148"/>
      <c r="QFI57" s="148"/>
      <c r="QFJ57" s="148"/>
      <c r="QFK57" s="148"/>
      <c r="QFL57" s="148"/>
      <c r="QFM57" s="148"/>
      <c r="QFN57" s="148"/>
      <c r="QFO57" s="148"/>
      <c r="QFP57" s="148"/>
      <c r="QFQ57" s="148"/>
      <c r="QFR57" s="148"/>
      <c r="QFS57" s="148"/>
      <c r="QFT57" s="148"/>
      <c r="QFU57" s="148"/>
      <c r="QFV57" s="148"/>
      <c r="QFW57" s="148"/>
      <c r="QFX57" s="148"/>
      <c r="QFY57" s="148"/>
      <c r="QFZ57" s="148"/>
      <c r="QGA57" s="148"/>
      <c r="QGB57" s="148"/>
      <c r="QGC57" s="148"/>
      <c r="QGD57" s="148"/>
      <c r="QGE57" s="148"/>
      <c r="QGF57" s="148"/>
      <c r="QGG57" s="148"/>
      <c r="QGH57" s="148"/>
      <c r="QGI57" s="148"/>
      <c r="QGJ57" s="148"/>
      <c r="QGK57" s="148"/>
      <c r="QGL57" s="148"/>
      <c r="QGM57" s="148"/>
      <c r="QGN57" s="148"/>
      <c r="QGO57" s="148"/>
      <c r="QGP57" s="148"/>
      <c r="QGQ57" s="148"/>
      <c r="QGR57" s="148"/>
      <c r="QGS57" s="148"/>
      <c r="QGT57" s="148"/>
      <c r="QGU57" s="148"/>
      <c r="QGV57" s="148"/>
      <c r="QGW57" s="148"/>
      <c r="QGX57" s="148"/>
      <c r="QGY57" s="148"/>
      <c r="QGZ57" s="148"/>
      <c r="QHA57" s="148"/>
      <c r="QHB57" s="148"/>
      <c r="QHC57" s="148"/>
      <c r="QHD57" s="148"/>
      <c r="QHE57" s="148"/>
      <c r="QHF57" s="148"/>
      <c r="QHG57" s="148"/>
      <c r="QHH57" s="148"/>
      <c r="QHI57" s="148"/>
      <c r="QHJ57" s="148"/>
      <c r="QHK57" s="148"/>
      <c r="QHL57" s="148"/>
      <c r="QHM57" s="148"/>
      <c r="QHN57" s="148"/>
      <c r="QHO57" s="148"/>
      <c r="QHP57" s="148"/>
      <c r="QHQ57" s="148"/>
      <c r="QHR57" s="148"/>
      <c r="QHS57" s="148"/>
      <c r="QHT57" s="148"/>
      <c r="QHU57" s="148"/>
      <c r="QHV57" s="148"/>
      <c r="QHW57" s="148"/>
      <c r="QHX57" s="148"/>
      <c r="QHY57" s="148"/>
      <c r="QHZ57" s="148"/>
      <c r="QIA57" s="148"/>
      <c r="QIB57" s="148"/>
      <c r="QIC57" s="148"/>
      <c r="QID57" s="148"/>
      <c r="QIE57" s="148"/>
      <c r="QIF57" s="148"/>
      <c r="QIG57" s="148"/>
      <c r="QIH57" s="148"/>
      <c r="QII57" s="148"/>
      <c r="QIJ57" s="148"/>
      <c r="QIK57" s="148"/>
      <c r="QIL57" s="148"/>
      <c r="QIM57" s="148"/>
      <c r="QIN57" s="148"/>
      <c r="QIO57" s="148"/>
      <c r="QIP57" s="148"/>
      <c r="QIQ57" s="148"/>
      <c r="QIR57" s="148"/>
      <c r="QIS57" s="148"/>
      <c r="QIT57" s="148"/>
      <c r="QIU57" s="148"/>
      <c r="QIV57" s="148"/>
      <c r="QIW57" s="148"/>
      <c r="QIX57" s="148"/>
      <c r="QIY57" s="148"/>
      <c r="QIZ57" s="148"/>
      <c r="QJA57" s="148"/>
      <c r="QJB57" s="148"/>
      <c r="QJC57" s="148"/>
      <c r="QJD57" s="148"/>
      <c r="QJE57" s="148"/>
      <c r="QJF57" s="148"/>
      <c r="QJG57" s="148"/>
      <c r="QJH57" s="148"/>
      <c r="QJI57" s="148"/>
      <c r="QJJ57" s="148"/>
      <c r="QJK57" s="148"/>
      <c r="QJL57" s="148"/>
      <c r="QJM57" s="148"/>
      <c r="QJN57" s="148"/>
      <c r="QJO57" s="148"/>
      <c r="QJP57" s="148"/>
      <c r="QJQ57" s="148"/>
      <c r="QJR57" s="148"/>
      <c r="QJS57" s="148"/>
      <c r="QJT57" s="148"/>
      <c r="QJU57" s="148"/>
      <c r="QJV57" s="148"/>
      <c r="QJW57" s="148"/>
      <c r="QJX57" s="148"/>
      <c r="QJY57" s="148"/>
      <c r="QJZ57" s="148"/>
      <c r="QKA57" s="148"/>
      <c r="QKB57" s="148"/>
      <c r="QKC57" s="148"/>
      <c r="QKD57" s="148"/>
      <c r="QKE57" s="148"/>
      <c r="QKF57" s="148"/>
      <c r="QKG57" s="148"/>
      <c r="QKH57" s="148"/>
      <c r="QKI57" s="148"/>
      <c r="QKJ57" s="148"/>
      <c r="QKK57" s="148"/>
      <c r="QKL57" s="148"/>
      <c r="QKM57" s="148"/>
      <c r="QKN57" s="148"/>
      <c r="QKO57" s="148"/>
      <c r="QKP57" s="148"/>
      <c r="QKQ57" s="148"/>
      <c r="QKR57" s="148"/>
      <c r="QKS57" s="148"/>
      <c r="QKT57" s="148"/>
      <c r="QKU57" s="148"/>
      <c r="QKV57" s="148"/>
      <c r="QKW57" s="148"/>
      <c r="QKX57" s="148"/>
      <c r="QKY57" s="148"/>
      <c r="QKZ57" s="148"/>
      <c r="QLA57" s="148"/>
      <c r="QLB57" s="148"/>
      <c r="QLC57" s="148"/>
      <c r="QLD57" s="148"/>
      <c r="QLE57" s="148"/>
      <c r="QLF57" s="148"/>
      <c r="QLG57" s="148"/>
      <c r="QLH57" s="148"/>
      <c r="QLI57" s="148"/>
      <c r="QLJ57" s="148"/>
      <c r="QLK57" s="148"/>
      <c r="QLL57" s="148"/>
      <c r="QLM57" s="148"/>
      <c r="QLN57" s="148"/>
      <c r="QLO57" s="148"/>
      <c r="QLP57" s="148"/>
      <c r="QLQ57" s="148"/>
      <c r="QLR57" s="148"/>
      <c r="QLS57" s="148"/>
      <c r="QLT57" s="148"/>
      <c r="QLU57" s="148"/>
      <c r="QLV57" s="148"/>
      <c r="QLW57" s="148"/>
      <c r="QLX57" s="148"/>
      <c r="QLY57" s="148"/>
      <c r="QLZ57" s="148"/>
      <c r="QMA57" s="148"/>
      <c r="QMB57" s="148"/>
      <c r="QMC57" s="148"/>
      <c r="QMD57" s="148"/>
      <c r="QME57" s="148"/>
      <c r="QMF57" s="148"/>
      <c r="QMG57" s="148"/>
      <c r="QMH57" s="148"/>
      <c r="QMI57" s="148"/>
      <c r="QMJ57" s="148"/>
      <c r="QMK57" s="148"/>
      <c r="QML57" s="148"/>
      <c r="QMM57" s="148"/>
      <c r="QMN57" s="148"/>
      <c r="QMO57" s="148"/>
      <c r="QMP57" s="148"/>
      <c r="QMQ57" s="148"/>
      <c r="QMR57" s="148"/>
      <c r="QMS57" s="148"/>
      <c r="QMT57" s="148"/>
      <c r="QMU57" s="148"/>
      <c r="QMV57" s="148"/>
      <c r="QMW57" s="148"/>
      <c r="QMX57" s="148"/>
      <c r="QMY57" s="148"/>
      <c r="QMZ57" s="148"/>
      <c r="QNA57" s="148"/>
      <c r="QNB57" s="148"/>
      <c r="QNC57" s="148"/>
      <c r="QND57" s="148"/>
      <c r="QNE57" s="148"/>
      <c r="QNF57" s="148"/>
      <c r="QNG57" s="148"/>
      <c r="QNH57" s="148"/>
      <c r="QNI57" s="148"/>
      <c r="QNJ57" s="148"/>
      <c r="QNK57" s="148"/>
      <c r="QNL57" s="148"/>
      <c r="QNM57" s="148"/>
      <c r="QNN57" s="148"/>
      <c r="QNO57" s="148"/>
      <c r="QNP57" s="148"/>
      <c r="QNQ57" s="148"/>
      <c r="QNR57" s="148"/>
      <c r="QNS57" s="148"/>
      <c r="QNT57" s="148"/>
      <c r="QNU57" s="148"/>
      <c r="QNV57" s="148"/>
      <c r="QNW57" s="148"/>
      <c r="QNX57" s="148"/>
      <c r="QNY57" s="148"/>
      <c r="QNZ57" s="148"/>
      <c r="QOA57" s="148"/>
      <c r="QOB57" s="148"/>
      <c r="QOC57" s="148"/>
      <c r="QOD57" s="148"/>
      <c r="QOE57" s="148"/>
      <c r="QOF57" s="148"/>
      <c r="QOG57" s="148"/>
      <c r="QOH57" s="148"/>
      <c r="QOI57" s="148"/>
      <c r="QOJ57" s="148"/>
      <c r="QOK57" s="148"/>
      <c r="QOL57" s="148"/>
      <c r="QOM57" s="148"/>
      <c r="QON57" s="148"/>
      <c r="QOO57" s="148"/>
      <c r="QOP57" s="148"/>
      <c r="QOQ57" s="148"/>
      <c r="QOR57" s="148"/>
      <c r="QOS57" s="148"/>
      <c r="QOT57" s="148"/>
      <c r="QOU57" s="148"/>
      <c r="QOV57" s="148"/>
      <c r="QOW57" s="148"/>
      <c r="QOX57" s="148"/>
      <c r="QOY57" s="148"/>
      <c r="QOZ57" s="148"/>
      <c r="QPA57" s="148"/>
      <c r="QPB57" s="148"/>
      <c r="QPC57" s="148"/>
      <c r="QPD57" s="148"/>
      <c r="QPE57" s="148"/>
      <c r="QPF57" s="148"/>
      <c r="QPG57" s="148"/>
      <c r="QPH57" s="148"/>
      <c r="QPI57" s="148"/>
      <c r="QPJ57" s="148"/>
      <c r="QPK57" s="148"/>
      <c r="QPL57" s="148"/>
      <c r="QPM57" s="148"/>
      <c r="QPN57" s="148"/>
      <c r="QPO57" s="148"/>
      <c r="QPP57" s="148"/>
      <c r="QPQ57" s="148"/>
      <c r="QPR57" s="148"/>
      <c r="QPS57" s="148"/>
      <c r="QPT57" s="148"/>
      <c r="QPU57" s="148"/>
      <c r="QPV57" s="148"/>
      <c r="QPW57" s="148"/>
      <c r="QPX57" s="148"/>
      <c r="QPY57" s="148"/>
      <c r="QPZ57" s="148"/>
      <c r="QQA57" s="148"/>
      <c r="QQB57" s="148"/>
      <c r="QQC57" s="148"/>
      <c r="QQD57" s="148"/>
      <c r="QQE57" s="148"/>
      <c r="QQF57" s="148"/>
      <c r="QQG57" s="148"/>
      <c r="QQH57" s="148"/>
      <c r="QQI57" s="148"/>
      <c r="QQJ57" s="148"/>
      <c r="QQK57" s="148"/>
      <c r="QQL57" s="148"/>
      <c r="QQM57" s="148"/>
      <c r="QQN57" s="148"/>
      <c r="QQO57" s="148"/>
      <c r="QQP57" s="148"/>
      <c r="QQQ57" s="148"/>
      <c r="QQR57" s="148"/>
      <c r="QQS57" s="148"/>
      <c r="QQT57" s="148"/>
      <c r="QQU57" s="148"/>
      <c r="QQV57" s="148"/>
      <c r="QQW57" s="148"/>
      <c r="QQX57" s="148"/>
      <c r="QQY57" s="148"/>
      <c r="QQZ57" s="148"/>
      <c r="QRA57" s="148"/>
      <c r="QRB57" s="148"/>
      <c r="QRC57" s="148"/>
      <c r="QRD57" s="148"/>
      <c r="QRE57" s="148"/>
      <c r="QRF57" s="148"/>
      <c r="QRG57" s="148"/>
      <c r="QRH57" s="148"/>
      <c r="QRI57" s="148"/>
      <c r="QRJ57" s="148"/>
      <c r="QRK57" s="148"/>
      <c r="QRL57" s="148"/>
      <c r="QRM57" s="148"/>
      <c r="QRN57" s="148"/>
      <c r="QRO57" s="148"/>
      <c r="QRP57" s="148"/>
      <c r="QRQ57" s="148"/>
      <c r="QRR57" s="148"/>
      <c r="QRS57" s="148"/>
      <c r="QRT57" s="148"/>
      <c r="QRU57" s="148"/>
      <c r="QRV57" s="148"/>
      <c r="QRW57" s="148"/>
      <c r="QRX57" s="148"/>
      <c r="QRY57" s="148"/>
      <c r="QRZ57" s="148"/>
      <c r="QSA57" s="148"/>
      <c r="QSB57" s="148"/>
      <c r="QSC57" s="148"/>
      <c r="QSD57" s="148"/>
      <c r="QSE57" s="148"/>
      <c r="QSF57" s="148"/>
      <c r="QSG57" s="148"/>
      <c r="QSH57" s="148"/>
      <c r="QSI57" s="148"/>
      <c r="QSJ57" s="148"/>
      <c r="QSK57" s="148"/>
      <c r="QSL57" s="148"/>
      <c r="QSM57" s="148"/>
      <c r="QSN57" s="148"/>
      <c r="QSO57" s="148"/>
      <c r="QSP57" s="148"/>
      <c r="QSQ57" s="148"/>
      <c r="QSR57" s="148"/>
      <c r="QSS57" s="148"/>
      <c r="QST57" s="148"/>
      <c r="QSU57" s="148"/>
      <c r="QSV57" s="148"/>
      <c r="QSW57" s="148"/>
      <c r="QSX57" s="148"/>
      <c r="QSY57" s="148"/>
      <c r="QSZ57" s="148"/>
      <c r="QTA57" s="148"/>
      <c r="QTB57" s="148"/>
      <c r="QTC57" s="148"/>
      <c r="QTD57" s="148"/>
      <c r="QTE57" s="148"/>
      <c r="QTF57" s="148"/>
      <c r="QTG57" s="148"/>
      <c r="QTH57" s="148"/>
      <c r="QTI57" s="148"/>
      <c r="QTJ57" s="148"/>
      <c r="QTK57" s="148"/>
      <c r="QTL57" s="148"/>
      <c r="QTM57" s="148"/>
      <c r="QTN57" s="148"/>
      <c r="QTO57" s="148"/>
      <c r="QTP57" s="148"/>
      <c r="QTQ57" s="148"/>
      <c r="QTR57" s="148"/>
      <c r="QTS57" s="148"/>
      <c r="QTT57" s="148"/>
      <c r="QTU57" s="148"/>
      <c r="QTV57" s="148"/>
      <c r="QTW57" s="148"/>
      <c r="QTX57" s="148"/>
      <c r="QTY57" s="148"/>
      <c r="QTZ57" s="148"/>
      <c r="QUA57" s="148"/>
      <c r="QUB57" s="148"/>
      <c r="QUC57" s="148"/>
      <c r="QUD57" s="148"/>
      <c r="QUE57" s="148"/>
      <c r="QUF57" s="148"/>
      <c r="QUG57" s="148"/>
      <c r="QUH57" s="148"/>
      <c r="QUI57" s="148"/>
      <c r="QUJ57" s="148"/>
      <c r="QUK57" s="148"/>
      <c r="QUL57" s="148"/>
      <c r="QUM57" s="148"/>
      <c r="QUN57" s="148"/>
      <c r="QUO57" s="148"/>
      <c r="QUP57" s="148"/>
      <c r="QUQ57" s="148"/>
      <c r="QUR57" s="148"/>
      <c r="QUS57" s="148"/>
      <c r="QUT57" s="148"/>
      <c r="QUU57" s="148"/>
      <c r="QUV57" s="148"/>
      <c r="QUW57" s="148"/>
      <c r="QUX57" s="148"/>
      <c r="QUY57" s="148"/>
      <c r="QUZ57" s="148"/>
      <c r="QVA57" s="148"/>
      <c r="QVB57" s="148"/>
      <c r="QVC57" s="148"/>
      <c r="QVD57" s="148"/>
      <c r="QVE57" s="148"/>
      <c r="QVF57" s="148"/>
      <c r="QVG57" s="148"/>
      <c r="QVH57" s="148"/>
      <c r="QVI57" s="148"/>
      <c r="QVJ57" s="148"/>
      <c r="QVK57" s="148"/>
      <c r="QVL57" s="148"/>
      <c r="QVM57" s="148"/>
      <c r="QVN57" s="148"/>
      <c r="QVO57" s="148"/>
      <c r="QVP57" s="148"/>
      <c r="QVQ57" s="148"/>
      <c r="QVR57" s="148"/>
      <c r="QVS57" s="148"/>
      <c r="QVT57" s="148"/>
      <c r="QVU57" s="148"/>
      <c r="QVV57" s="148"/>
      <c r="QVW57" s="148"/>
      <c r="QVX57" s="148"/>
      <c r="QVY57" s="148"/>
      <c r="QVZ57" s="148"/>
      <c r="QWA57" s="148"/>
      <c r="QWB57" s="148"/>
      <c r="QWC57" s="148"/>
      <c r="QWD57" s="148"/>
      <c r="QWE57" s="148"/>
      <c r="QWF57" s="148"/>
      <c r="QWG57" s="148"/>
      <c r="QWH57" s="148"/>
      <c r="QWI57" s="148"/>
      <c r="QWJ57" s="148"/>
      <c r="QWK57" s="148"/>
      <c r="QWL57" s="148"/>
      <c r="QWM57" s="148"/>
      <c r="QWN57" s="148"/>
      <c r="QWO57" s="148"/>
      <c r="QWP57" s="148"/>
      <c r="QWQ57" s="148"/>
      <c r="QWR57" s="148"/>
      <c r="QWS57" s="148"/>
      <c r="QWT57" s="148"/>
      <c r="QWU57" s="148"/>
      <c r="QWV57" s="148"/>
      <c r="QWW57" s="148"/>
      <c r="QWX57" s="148"/>
      <c r="QWY57" s="148"/>
      <c r="QWZ57" s="148"/>
      <c r="QXA57" s="148"/>
      <c r="QXB57" s="148"/>
      <c r="QXC57" s="148"/>
      <c r="QXD57" s="148"/>
      <c r="QXE57" s="148"/>
      <c r="QXF57" s="148"/>
      <c r="QXG57" s="148"/>
      <c r="QXH57" s="148"/>
      <c r="QXI57" s="148"/>
      <c r="QXJ57" s="148"/>
      <c r="QXK57" s="148"/>
      <c r="QXL57" s="148"/>
      <c r="QXM57" s="148"/>
      <c r="QXN57" s="148"/>
      <c r="QXO57" s="148"/>
      <c r="QXP57" s="148"/>
      <c r="QXQ57" s="148"/>
      <c r="QXR57" s="148"/>
      <c r="QXS57" s="148"/>
      <c r="QXT57" s="148"/>
      <c r="QXU57" s="148"/>
      <c r="QXV57" s="148"/>
      <c r="QXW57" s="148"/>
      <c r="QXX57" s="148"/>
      <c r="QXY57" s="148"/>
      <c r="QXZ57" s="148"/>
      <c r="QYA57" s="148"/>
      <c r="QYB57" s="148"/>
      <c r="QYC57" s="148"/>
      <c r="QYD57" s="148"/>
      <c r="QYE57" s="148"/>
      <c r="QYF57" s="148"/>
      <c r="QYG57" s="148"/>
      <c r="QYH57" s="148"/>
      <c r="QYI57" s="148"/>
      <c r="QYJ57" s="148"/>
      <c r="QYK57" s="148"/>
      <c r="QYL57" s="148"/>
      <c r="QYM57" s="148"/>
      <c r="QYN57" s="148"/>
      <c r="QYO57" s="148"/>
      <c r="QYP57" s="148"/>
      <c r="QYQ57" s="148"/>
      <c r="QYR57" s="148"/>
      <c r="QYS57" s="148"/>
      <c r="QYT57" s="148"/>
      <c r="QYU57" s="148"/>
      <c r="QYV57" s="148"/>
      <c r="QYW57" s="148"/>
      <c r="QYX57" s="148"/>
      <c r="QYY57" s="148"/>
      <c r="QYZ57" s="148"/>
      <c r="QZA57" s="148"/>
      <c r="QZB57" s="148"/>
      <c r="QZC57" s="148"/>
      <c r="QZD57" s="148"/>
      <c r="QZE57" s="148"/>
      <c r="QZF57" s="148"/>
      <c r="QZG57" s="148"/>
      <c r="QZH57" s="148"/>
      <c r="QZI57" s="148"/>
      <c r="QZJ57" s="148"/>
      <c r="QZK57" s="148"/>
      <c r="QZL57" s="148"/>
      <c r="QZM57" s="148"/>
      <c r="QZN57" s="148"/>
      <c r="QZO57" s="148"/>
      <c r="QZP57" s="148"/>
      <c r="QZQ57" s="148"/>
      <c r="QZR57" s="148"/>
      <c r="QZS57" s="148"/>
      <c r="QZT57" s="148"/>
      <c r="QZU57" s="148"/>
      <c r="QZV57" s="148"/>
      <c r="QZW57" s="148"/>
      <c r="QZX57" s="148"/>
      <c r="QZY57" s="148"/>
      <c r="QZZ57" s="148"/>
      <c r="RAA57" s="148"/>
      <c r="RAB57" s="148"/>
      <c r="RAC57" s="148"/>
      <c r="RAD57" s="148"/>
      <c r="RAE57" s="148"/>
      <c r="RAF57" s="148"/>
      <c r="RAG57" s="148"/>
      <c r="RAH57" s="148"/>
      <c r="RAI57" s="148"/>
      <c r="RAJ57" s="148"/>
      <c r="RAK57" s="148"/>
      <c r="RAL57" s="148"/>
      <c r="RAM57" s="148"/>
      <c r="RAN57" s="148"/>
      <c r="RAO57" s="148"/>
      <c r="RAP57" s="148"/>
      <c r="RAQ57" s="148"/>
      <c r="RAR57" s="148"/>
      <c r="RAS57" s="148"/>
      <c r="RAT57" s="148"/>
      <c r="RAU57" s="148"/>
      <c r="RAV57" s="148"/>
      <c r="RAW57" s="148"/>
      <c r="RAX57" s="148"/>
      <c r="RAY57" s="148"/>
      <c r="RAZ57" s="148"/>
      <c r="RBA57" s="148"/>
      <c r="RBB57" s="148"/>
      <c r="RBC57" s="148"/>
      <c r="RBD57" s="148"/>
      <c r="RBE57" s="148"/>
      <c r="RBF57" s="148"/>
      <c r="RBG57" s="148"/>
      <c r="RBH57" s="148"/>
      <c r="RBI57" s="148"/>
      <c r="RBJ57" s="148"/>
      <c r="RBK57" s="148"/>
      <c r="RBL57" s="148"/>
      <c r="RBM57" s="148"/>
      <c r="RBN57" s="148"/>
      <c r="RBO57" s="148"/>
      <c r="RBP57" s="148"/>
      <c r="RBQ57" s="148"/>
      <c r="RBR57" s="148"/>
      <c r="RBS57" s="148"/>
      <c r="RBT57" s="148"/>
      <c r="RBU57" s="148"/>
      <c r="RBV57" s="148"/>
      <c r="RBW57" s="148"/>
      <c r="RBX57" s="148"/>
      <c r="RBY57" s="148"/>
      <c r="RBZ57" s="148"/>
      <c r="RCA57" s="148"/>
      <c r="RCB57" s="148"/>
      <c r="RCC57" s="148"/>
      <c r="RCD57" s="148"/>
      <c r="RCE57" s="148"/>
      <c r="RCF57" s="148"/>
      <c r="RCG57" s="148"/>
      <c r="RCH57" s="148"/>
      <c r="RCI57" s="148"/>
      <c r="RCJ57" s="148"/>
      <c r="RCK57" s="148"/>
      <c r="RCL57" s="148"/>
      <c r="RCM57" s="148"/>
      <c r="RCN57" s="148"/>
      <c r="RCO57" s="148"/>
      <c r="RCP57" s="148"/>
      <c r="RCQ57" s="148"/>
      <c r="RCR57" s="148"/>
      <c r="RCS57" s="148"/>
      <c r="RCT57" s="148"/>
      <c r="RCU57" s="148"/>
      <c r="RCV57" s="148"/>
      <c r="RCW57" s="148"/>
      <c r="RCX57" s="148"/>
      <c r="RCY57" s="148"/>
      <c r="RCZ57" s="148"/>
      <c r="RDA57" s="148"/>
      <c r="RDB57" s="148"/>
      <c r="RDC57" s="148"/>
      <c r="RDD57" s="148"/>
      <c r="RDE57" s="148"/>
      <c r="RDF57" s="148"/>
      <c r="RDG57" s="148"/>
      <c r="RDH57" s="148"/>
      <c r="RDI57" s="148"/>
      <c r="RDJ57" s="148"/>
      <c r="RDK57" s="148"/>
      <c r="RDL57" s="148"/>
      <c r="RDM57" s="148"/>
      <c r="RDN57" s="148"/>
      <c r="RDO57" s="148"/>
      <c r="RDP57" s="148"/>
      <c r="RDQ57" s="148"/>
      <c r="RDR57" s="148"/>
      <c r="RDS57" s="148"/>
      <c r="RDT57" s="148"/>
      <c r="RDU57" s="148"/>
      <c r="RDV57" s="148"/>
      <c r="RDW57" s="148"/>
      <c r="RDX57" s="148"/>
      <c r="RDY57" s="148"/>
      <c r="RDZ57" s="148"/>
      <c r="REA57" s="148"/>
      <c r="REB57" s="148"/>
      <c r="REC57" s="148"/>
      <c r="RED57" s="148"/>
      <c r="REE57" s="148"/>
      <c r="REF57" s="148"/>
      <c r="REG57" s="148"/>
      <c r="REH57" s="148"/>
      <c r="REI57" s="148"/>
      <c r="REJ57" s="148"/>
      <c r="REK57" s="148"/>
      <c r="REL57" s="148"/>
      <c r="REM57" s="148"/>
      <c r="REN57" s="148"/>
      <c r="REO57" s="148"/>
      <c r="REP57" s="148"/>
      <c r="REQ57" s="148"/>
      <c r="RER57" s="148"/>
      <c r="RES57" s="148"/>
      <c r="RET57" s="148"/>
      <c r="REU57" s="148"/>
      <c r="REV57" s="148"/>
      <c r="REW57" s="148"/>
      <c r="REX57" s="148"/>
      <c r="REY57" s="148"/>
      <c r="REZ57" s="148"/>
      <c r="RFA57" s="148"/>
      <c r="RFB57" s="148"/>
      <c r="RFC57" s="148"/>
      <c r="RFD57" s="148"/>
      <c r="RFE57" s="148"/>
      <c r="RFF57" s="148"/>
      <c r="RFG57" s="148"/>
      <c r="RFH57" s="148"/>
      <c r="RFI57" s="148"/>
      <c r="RFJ57" s="148"/>
      <c r="RFK57" s="148"/>
      <c r="RFL57" s="148"/>
      <c r="RFM57" s="148"/>
      <c r="RFN57" s="148"/>
      <c r="RFO57" s="148"/>
      <c r="RFP57" s="148"/>
      <c r="RFQ57" s="148"/>
      <c r="RFR57" s="148"/>
      <c r="RFS57" s="148"/>
      <c r="RFT57" s="148"/>
      <c r="RFU57" s="148"/>
      <c r="RFV57" s="148"/>
      <c r="RFW57" s="148"/>
      <c r="RFX57" s="148"/>
      <c r="RFY57" s="148"/>
      <c r="RFZ57" s="148"/>
      <c r="RGA57" s="148"/>
      <c r="RGB57" s="148"/>
      <c r="RGC57" s="148"/>
      <c r="RGD57" s="148"/>
      <c r="RGE57" s="148"/>
      <c r="RGF57" s="148"/>
      <c r="RGG57" s="148"/>
      <c r="RGH57" s="148"/>
      <c r="RGI57" s="148"/>
      <c r="RGJ57" s="148"/>
      <c r="RGK57" s="148"/>
      <c r="RGL57" s="148"/>
      <c r="RGM57" s="148"/>
      <c r="RGN57" s="148"/>
      <c r="RGO57" s="148"/>
      <c r="RGP57" s="148"/>
      <c r="RGQ57" s="148"/>
      <c r="RGR57" s="148"/>
      <c r="RGS57" s="148"/>
      <c r="RGT57" s="148"/>
      <c r="RGU57" s="148"/>
      <c r="RGV57" s="148"/>
      <c r="RGW57" s="148"/>
      <c r="RGX57" s="148"/>
      <c r="RGY57" s="148"/>
      <c r="RGZ57" s="148"/>
      <c r="RHA57" s="148"/>
      <c r="RHB57" s="148"/>
      <c r="RHC57" s="148"/>
      <c r="RHD57" s="148"/>
      <c r="RHE57" s="148"/>
      <c r="RHF57" s="148"/>
      <c r="RHG57" s="148"/>
      <c r="RHH57" s="148"/>
      <c r="RHI57" s="148"/>
      <c r="RHJ57" s="148"/>
      <c r="RHK57" s="148"/>
      <c r="RHL57" s="148"/>
      <c r="RHM57" s="148"/>
      <c r="RHN57" s="148"/>
      <c r="RHO57" s="148"/>
      <c r="RHP57" s="148"/>
      <c r="RHQ57" s="148"/>
      <c r="RHR57" s="148"/>
      <c r="RHS57" s="148"/>
      <c r="RHT57" s="148"/>
      <c r="RHU57" s="148"/>
      <c r="RHV57" s="148"/>
      <c r="RHW57" s="148"/>
      <c r="RHX57" s="148"/>
      <c r="RHY57" s="148"/>
      <c r="RHZ57" s="148"/>
      <c r="RIA57" s="148"/>
      <c r="RIB57" s="148"/>
      <c r="RIC57" s="148"/>
      <c r="RID57" s="148"/>
      <c r="RIE57" s="148"/>
      <c r="RIF57" s="148"/>
      <c r="RIG57" s="148"/>
      <c r="RIH57" s="148"/>
      <c r="RII57" s="148"/>
      <c r="RIJ57" s="148"/>
      <c r="RIK57" s="148"/>
      <c r="RIL57" s="148"/>
      <c r="RIM57" s="148"/>
      <c r="RIN57" s="148"/>
      <c r="RIO57" s="148"/>
      <c r="RIP57" s="148"/>
      <c r="RIQ57" s="148"/>
      <c r="RIR57" s="148"/>
      <c r="RIS57" s="148"/>
      <c r="RIT57" s="148"/>
      <c r="RIU57" s="148"/>
      <c r="RIV57" s="148"/>
      <c r="RIW57" s="148"/>
      <c r="RIX57" s="148"/>
      <c r="RIY57" s="148"/>
      <c r="RIZ57" s="148"/>
      <c r="RJA57" s="148"/>
      <c r="RJB57" s="148"/>
      <c r="RJC57" s="148"/>
      <c r="RJD57" s="148"/>
      <c r="RJE57" s="148"/>
      <c r="RJF57" s="148"/>
      <c r="RJG57" s="148"/>
      <c r="RJH57" s="148"/>
      <c r="RJI57" s="148"/>
      <c r="RJJ57" s="148"/>
      <c r="RJK57" s="148"/>
      <c r="RJL57" s="148"/>
      <c r="RJM57" s="148"/>
      <c r="RJN57" s="148"/>
      <c r="RJO57" s="148"/>
      <c r="RJP57" s="148"/>
      <c r="RJQ57" s="148"/>
      <c r="RJR57" s="148"/>
      <c r="RJS57" s="148"/>
      <c r="RJT57" s="148"/>
      <c r="RJU57" s="148"/>
      <c r="RJV57" s="148"/>
      <c r="RJW57" s="148"/>
      <c r="RJX57" s="148"/>
      <c r="RJY57" s="148"/>
      <c r="RJZ57" s="148"/>
      <c r="RKA57" s="148"/>
      <c r="RKB57" s="148"/>
      <c r="RKC57" s="148"/>
      <c r="RKD57" s="148"/>
      <c r="RKE57" s="148"/>
      <c r="RKF57" s="148"/>
      <c r="RKG57" s="148"/>
      <c r="RKH57" s="148"/>
      <c r="RKI57" s="148"/>
      <c r="RKJ57" s="148"/>
      <c r="RKK57" s="148"/>
      <c r="RKL57" s="148"/>
      <c r="RKM57" s="148"/>
      <c r="RKN57" s="148"/>
      <c r="RKO57" s="148"/>
      <c r="RKP57" s="148"/>
      <c r="RKQ57" s="148"/>
      <c r="RKR57" s="148"/>
      <c r="RKS57" s="148"/>
      <c r="RKT57" s="148"/>
      <c r="RKU57" s="148"/>
      <c r="RKV57" s="148"/>
      <c r="RKW57" s="148"/>
      <c r="RKX57" s="148"/>
      <c r="RKY57" s="148"/>
      <c r="RKZ57" s="148"/>
      <c r="RLA57" s="148"/>
      <c r="RLB57" s="148"/>
      <c r="RLC57" s="148"/>
      <c r="RLD57" s="148"/>
      <c r="RLE57" s="148"/>
      <c r="RLF57" s="148"/>
      <c r="RLG57" s="148"/>
      <c r="RLH57" s="148"/>
      <c r="RLI57" s="148"/>
      <c r="RLJ57" s="148"/>
      <c r="RLK57" s="148"/>
      <c r="RLL57" s="148"/>
      <c r="RLM57" s="148"/>
      <c r="RLN57" s="148"/>
      <c r="RLO57" s="148"/>
      <c r="RLP57" s="148"/>
      <c r="RLQ57" s="148"/>
      <c r="RLR57" s="148"/>
      <c r="RLS57" s="148"/>
      <c r="RLT57" s="148"/>
      <c r="RLU57" s="148"/>
      <c r="RLV57" s="148"/>
      <c r="RLW57" s="148"/>
      <c r="RLX57" s="148"/>
      <c r="RLY57" s="148"/>
      <c r="RLZ57" s="148"/>
      <c r="RMA57" s="148"/>
      <c r="RMB57" s="148"/>
      <c r="RMC57" s="148"/>
      <c r="RMD57" s="148"/>
      <c r="RME57" s="148"/>
      <c r="RMF57" s="148"/>
      <c r="RMG57" s="148"/>
      <c r="RMH57" s="148"/>
      <c r="RMI57" s="148"/>
      <c r="RMJ57" s="148"/>
      <c r="RMK57" s="148"/>
      <c r="RML57" s="148"/>
      <c r="RMM57" s="148"/>
      <c r="RMN57" s="148"/>
      <c r="RMO57" s="148"/>
      <c r="RMP57" s="148"/>
      <c r="RMQ57" s="148"/>
      <c r="RMR57" s="148"/>
      <c r="RMS57" s="148"/>
      <c r="RMT57" s="148"/>
      <c r="RMU57" s="148"/>
      <c r="RMV57" s="148"/>
      <c r="RMW57" s="148"/>
      <c r="RMX57" s="148"/>
      <c r="RMY57" s="148"/>
      <c r="RMZ57" s="148"/>
      <c r="RNA57" s="148"/>
      <c r="RNB57" s="148"/>
      <c r="RNC57" s="148"/>
      <c r="RND57" s="148"/>
      <c r="RNE57" s="148"/>
      <c r="RNF57" s="148"/>
      <c r="RNG57" s="148"/>
      <c r="RNH57" s="148"/>
      <c r="RNI57" s="148"/>
      <c r="RNJ57" s="148"/>
      <c r="RNK57" s="148"/>
      <c r="RNL57" s="148"/>
      <c r="RNM57" s="148"/>
      <c r="RNN57" s="148"/>
      <c r="RNO57" s="148"/>
      <c r="RNP57" s="148"/>
      <c r="RNQ57" s="148"/>
      <c r="RNR57" s="148"/>
      <c r="RNS57" s="148"/>
      <c r="RNT57" s="148"/>
      <c r="RNU57" s="148"/>
      <c r="RNV57" s="148"/>
      <c r="RNW57" s="148"/>
      <c r="RNX57" s="148"/>
      <c r="RNY57" s="148"/>
      <c r="RNZ57" s="148"/>
      <c r="ROA57" s="148"/>
      <c r="ROB57" s="148"/>
      <c r="ROC57" s="148"/>
      <c r="ROD57" s="148"/>
      <c r="ROE57" s="148"/>
      <c r="ROF57" s="148"/>
      <c r="ROG57" s="148"/>
      <c r="ROH57" s="148"/>
      <c r="ROI57" s="148"/>
      <c r="ROJ57" s="148"/>
      <c r="ROK57" s="148"/>
      <c r="ROL57" s="148"/>
      <c r="ROM57" s="148"/>
      <c r="RON57" s="148"/>
      <c r="ROO57" s="148"/>
      <c r="ROP57" s="148"/>
      <c r="ROQ57" s="148"/>
      <c r="ROR57" s="148"/>
      <c r="ROS57" s="148"/>
      <c r="ROT57" s="148"/>
      <c r="ROU57" s="148"/>
      <c r="ROV57" s="148"/>
      <c r="ROW57" s="148"/>
      <c r="ROX57" s="148"/>
      <c r="ROY57" s="148"/>
      <c r="ROZ57" s="148"/>
      <c r="RPA57" s="148"/>
      <c r="RPB57" s="148"/>
      <c r="RPC57" s="148"/>
      <c r="RPD57" s="148"/>
      <c r="RPE57" s="148"/>
      <c r="RPF57" s="148"/>
      <c r="RPG57" s="148"/>
      <c r="RPH57" s="148"/>
      <c r="RPI57" s="148"/>
      <c r="RPJ57" s="148"/>
      <c r="RPK57" s="148"/>
      <c r="RPL57" s="148"/>
      <c r="RPM57" s="148"/>
      <c r="RPN57" s="148"/>
      <c r="RPO57" s="148"/>
      <c r="RPP57" s="148"/>
      <c r="RPQ57" s="148"/>
      <c r="RPR57" s="148"/>
      <c r="RPS57" s="148"/>
      <c r="RPT57" s="148"/>
      <c r="RPU57" s="148"/>
      <c r="RPV57" s="148"/>
      <c r="RPW57" s="148"/>
      <c r="RPX57" s="148"/>
      <c r="RPY57" s="148"/>
      <c r="RPZ57" s="148"/>
      <c r="RQA57" s="148"/>
      <c r="RQB57" s="148"/>
      <c r="RQC57" s="148"/>
      <c r="RQD57" s="148"/>
      <c r="RQE57" s="148"/>
      <c r="RQF57" s="148"/>
      <c r="RQG57" s="148"/>
      <c r="RQH57" s="148"/>
      <c r="RQI57" s="148"/>
      <c r="RQJ57" s="148"/>
      <c r="RQK57" s="148"/>
      <c r="RQL57" s="148"/>
      <c r="RQM57" s="148"/>
      <c r="RQN57" s="148"/>
      <c r="RQO57" s="148"/>
      <c r="RQP57" s="148"/>
      <c r="RQQ57" s="148"/>
      <c r="RQR57" s="148"/>
      <c r="RQS57" s="148"/>
      <c r="RQT57" s="148"/>
      <c r="RQU57" s="148"/>
      <c r="RQV57" s="148"/>
      <c r="RQW57" s="148"/>
      <c r="RQX57" s="148"/>
      <c r="RQY57" s="148"/>
      <c r="RQZ57" s="148"/>
      <c r="RRA57" s="148"/>
      <c r="RRB57" s="148"/>
      <c r="RRC57" s="148"/>
      <c r="RRD57" s="148"/>
      <c r="RRE57" s="148"/>
      <c r="RRF57" s="148"/>
      <c r="RRG57" s="148"/>
      <c r="RRH57" s="148"/>
      <c r="RRI57" s="148"/>
      <c r="RRJ57" s="148"/>
      <c r="RRK57" s="148"/>
      <c r="RRL57" s="148"/>
      <c r="RRM57" s="148"/>
      <c r="RRN57" s="148"/>
      <c r="RRO57" s="148"/>
      <c r="RRP57" s="148"/>
      <c r="RRQ57" s="148"/>
      <c r="RRR57" s="148"/>
      <c r="RRS57" s="148"/>
      <c r="RRT57" s="148"/>
      <c r="RRU57" s="148"/>
      <c r="RRV57" s="148"/>
      <c r="RRW57" s="148"/>
      <c r="RRX57" s="148"/>
      <c r="RRY57" s="148"/>
      <c r="RRZ57" s="148"/>
      <c r="RSA57" s="148"/>
      <c r="RSB57" s="148"/>
      <c r="RSC57" s="148"/>
      <c r="RSD57" s="148"/>
      <c r="RSE57" s="148"/>
      <c r="RSF57" s="148"/>
      <c r="RSG57" s="148"/>
      <c r="RSH57" s="148"/>
      <c r="RSI57" s="148"/>
      <c r="RSJ57" s="148"/>
      <c r="RSK57" s="148"/>
      <c r="RSL57" s="148"/>
      <c r="RSM57" s="148"/>
      <c r="RSN57" s="148"/>
      <c r="RSO57" s="148"/>
      <c r="RSP57" s="148"/>
      <c r="RSQ57" s="148"/>
      <c r="RSR57" s="148"/>
      <c r="RSS57" s="148"/>
      <c r="RST57" s="148"/>
      <c r="RSU57" s="148"/>
      <c r="RSV57" s="148"/>
      <c r="RSW57" s="148"/>
      <c r="RSX57" s="148"/>
      <c r="RSY57" s="148"/>
      <c r="RSZ57" s="148"/>
      <c r="RTA57" s="148"/>
      <c r="RTB57" s="148"/>
      <c r="RTC57" s="148"/>
      <c r="RTD57" s="148"/>
      <c r="RTE57" s="148"/>
      <c r="RTF57" s="148"/>
      <c r="RTG57" s="148"/>
      <c r="RTH57" s="148"/>
      <c r="RTI57" s="148"/>
      <c r="RTJ57" s="148"/>
      <c r="RTK57" s="148"/>
      <c r="RTL57" s="148"/>
      <c r="RTM57" s="148"/>
      <c r="RTN57" s="148"/>
      <c r="RTO57" s="148"/>
      <c r="RTP57" s="148"/>
      <c r="RTQ57" s="148"/>
      <c r="RTR57" s="148"/>
      <c r="RTS57" s="148"/>
      <c r="RTT57" s="148"/>
      <c r="RTU57" s="148"/>
      <c r="RTV57" s="148"/>
      <c r="RTW57" s="148"/>
      <c r="RTX57" s="148"/>
      <c r="RTY57" s="148"/>
      <c r="RTZ57" s="148"/>
      <c r="RUA57" s="148"/>
      <c r="RUB57" s="148"/>
      <c r="RUC57" s="148"/>
      <c r="RUD57" s="148"/>
      <c r="RUE57" s="148"/>
      <c r="RUF57" s="148"/>
      <c r="RUG57" s="148"/>
      <c r="RUH57" s="148"/>
      <c r="RUI57" s="148"/>
      <c r="RUJ57" s="148"/>
      <c r="RUK57" s="148"/>
      <c r="RUL57" s="148"/>
      <c r="RUM57" s="148"/>
      <c r="RUN57" s="148"/>
      <c r="RUO57" s="148"/>
      <c r="RUP57" s="148"/>
      <c r="RUQ57" s="148"/>
      <c r="RUR57" s="148"/>
      <c r="RUS57" s="148"/>
      <c r="RUT57" s="148"/>
      <c r="RUU57" s="148"/>
      <c r="RUV57" s="148"/>
      <c r="RUW57" s="148"/>
      <c r="RUX57" s="148"/>
      <c r="RUY57" s="148"/>
      <c r="RUZ57" s="148"/>
      <c r="RVA57" s="148"/>
      <c r="RVB57" s="148"/>
      <c r="RVC57" s="148"/>
      <c r="RVD57" s="148"/>
      <c r="RVE57" s="148"/>
      <c r="RVF57" s="148"/>
      <c r="RVG57" s="148"/>
      <c r="RVH57" s="148"/>
      <c r="RVI57" s="148"/>
      <c r="RVJ57" s="148"/>
      <c r="RVK57" s="148"/>
      <c r="RVL57" s="148"/>
      <c r="RVM57" s="148"/>
      <c r="RVN57" s="148"/>
      <c r="RVO57" s="148"/>
      <c r="RVP57" s="148"/>
      <c r="RVQ57" s="148"/>
      <c r="RVR57" s="148"/>
      <c r="RVS57" s="148"/>
      <c r="RVT57" s="148"/>
      <c r="RVU57" s="148"/>
      <c r="RVV57" s="148"/>
      <c r="RVW57" s="148"/>
      <c r="RVX57" s="148"/>
      <c r="RVY57" s="148"/>
      <c r="RVZ57" s="148"/>
      <c r="RWA57" s="148"/>
      <c r="RWB57" s="148"/>
      <c r="RWC57" s="148"/>
      <c r="RWD57" s="148"/>
      <c r="RWE57" s="148"/>
      <c r="RWF57" s="148"/>
      <c r="RWG57" s="148"/>
      <c r="RWH57" s="148"/>
      <c r="RWI57" s="148"/>
      <c r="RWJ57" s="148"/>
      <c r="RWK57" s="148"/>
      <c r="RWL57" s="148"/>
      <c r="RWM57" s="148"/>
      <c r="RWN57" s="148"/>
      <c r="RWO57" s="148"/>
      <c r="RWP57" s="148"/>
      <c r="RWQ57" s="148"/>
      <c r="RWR57" s="148"/>
      <c r="RWS57" s="148"/>
      <c r="RWT57" s="148"/>
      <c r="RWU57" s="148"/>
      <c r="RWV57" s="148"/>
      <c r="RWW57" s="148"/>
      <c r="RWX57" s="148"/>
      <c r="RWY57" s="148"/>
      <c r="RWZ57" s="148"/>
      <c r="RXA57" s="148"/>
      <c r="RXB57" s="148"/>
      <c r="RXC57" s="148"/>
      <c r="RXD57" s="148"/>
      <c r="RXE57" s="148"/>
      <c r="RXF57" s="148"/>
      <c r="RXG57" s="148"/>
      <c r="RXH57" s="148"/>
      <c r="RXI57" s="148"/>
      <c r="RXJ57" s="148"/>
      <c r="RXK57" s="148"/>
      <c r="RXL57" s="148"/>
      <c r="RXM57" s="148"/>
      <c r="RXN57" s="148"/>
      <c r="RXO57" s="148"/>
      <c r="RXP57" s="148"/>
      <c r="RXQ57" s="148"/>
      <c r="RXR57" s="148"/>
      <c r="RXS57" s="148"/>
      <c r="RXT57" s="148"/>
      <c r="RXU57" s="148"/>
      <c r="RXV57" s="148"/>
      <c r="RXW57" s="148"/>
      <c r="RXX57" s="148"/>
      <c r="RXY57" s="148"/>
      <c r="RXZ57" s="148"/>
      <c r="RYA57" s="148"/>
      <c r="RYB57" s="148"/>
      <c r="RYC57" s="148"/>
      <c r="RYD57" s="148"/>
      <c r="RYE57" s="148"/>
      <c r="RYF57" s="148"/>
      <c r="RYG57" s="148"/>
      <c r="RYH57" s="148"/>
      <c r="RYI57" s="148"/>
      <c r="RYJ57" s="148"/>
      <c r="RYK57" s="148"/>
      <c r="RYL57" s="148"/>
      <c r="RYM57" s="148"/>
      <c r="RYN57" s="148"/>
      <c r="RYO57" s="148"/>
      <c r="RYP57" s="148"/>
      <c r="RYQ57" s="148"/>
      <c r="RYR57" s="148"/>
      <c r="RYS57" s="148"/>
      <c r="RYT57" s="148"/>
      <c r="RYU57" s="148"/>
      <c r="RYV57" s="148"/>
      <c r="RYW57" s="148"/>
      <c r="RYX57" s="148"/>
      <c r="RYY57" s="148"/>
      <c r="RYZ57" s="148"/>
      <c r="RZA57" s="148"/>
      <c r="RZB57" s="148"/>
      <c r="RZC57" s="148"/>
      <c r="RZD57" s="148"/>
      <c r="RZE57" s="148"/>
      <c r="RZF57" s="148"/>
      <c r="RZG57" s="148"/>
      <c r="RZH57" s="148"/>
      <c r="RZI57" s="148"/>
      <c r="RZJ57" s="148"/>
      <c r="RZK57" s="148"/>
      <c r="RZL57" s="148"/>
      <c r="RZM57" s="148"/>
      <c r="RZN57" s="148"/>
      <c r="RZO57" s="148"/>
      <c r="RZP57" s="148"/>
      <c r="RZQ57" s="148"/>
      <c r="RZR57" s="148"/>
      <c r="RZS57" s="148"/>
      <c r="RZT57" s="148"/>
      <c r="RZU57" s="148"/>
      <c r="RZV57" s="148"/>
      <c r="RZW57" s="148"/>
      <c r="RZX57" s="148"/>
      <c r="RZY57" s="148"/>
      <c r="RZZ57" s="148"/>
      <c r="SAA57" s="148"/>
      <c r="SAB57" s="148"/>
      <c r="SAC57" s="148"/>
      <c r="SAD57" s="148"/>
      <c r="SAE57" s="148"/>
      <c r="SAF57" s="148"/>
      <c r="SAG57" s="148"/>
      <c r="SAH57" s="148"/>
      <c r="SAI57" s="148"/>
      <c r="SAJ57" s="148"/>
      <c r="SAK57" s="148"/>
      <c r="SAL57" s="148"/>
      <c r="SAM57" s="148"/>
      <c r="SAN57" s="148"/>
      <c r="SAO57" s="148"/>
      <c r="SAP57" s="148"/>
      <c r="SAQ57" s="148"/>
      <c r="SAR57" s="148"/>
      <c r="SAS57" s="148"/>
      <c r="SAT57" s="148"/>
      <c r="SAU57" s="148"/>
      <c r="SAV57" s="148"/>
      <c r="SAW57" s="148"/>
      <c r="SAX57" s="148"/>
      <c r="SAY57" s="148"/>
      <c r="SAZ57" s="148"/>
      <c r="SBA57" s="148"/>
      <c r="SBB57" s="148"/>
      <c r="SBC57" s="148"/>
      <c r="SBD57" s="148"/>
      <c r="SBE57" s="148"/>
      <c r="SBF57" s="148"/>
      <c r="SBG57" s="148"/>
      <c r="SBH57" s="148"/>
      <c r="SBI57" s="148"/>
      <c r="SBJ57" s="148"/>
      <c r="SBK57" s="148"/>
      <c r="SBL57" s="148"/>
      <c r="SBM57" s="148"/>
      <c r="SBN57" s="148"/>
      <c r="SBO57" s="148"/>
      <c r="SBP57" s="148"/>
      <c r="SBQ57" s="148"/>
      <c r="SBR57" s="148"/>
      <c r="SBS57" s="148"/>
      <c r="SBT57" s="148"/>
      <c r="SBU57" s="148"/>
      <c r="SBV57" s="148"/>
      <c r="SBW57" s="148"/>
      <c r="SBX57" s="148"/>
      <c r="SBY57" s="148"/>
      <c r="SBZ57" s="148"/>
      <c r="SCA57" s="148"/>
      <c r="SCB57" s="148"/>
      <c r="SCC57" s="148"/>
      <c r="SCD57" s="148"/>
      <c r="SCE57" s="148"/>
      <c r="SCF57" s="148"/>
      <c r="SCG57" s="148"/>
      <c r="SCH57" s="148"/>
      <c r="SCI57" s="148"/>
      <c r="SCJ57" s="148"/>
      <c r="SCK57" s="148"/>
      <c r="SCL57" s="148"/>
      <c r="SCM57" s="148"/>
      <c r="SCN57" s="148"/>
      <c r="SCO57" s="148"/>
      <c r="SCP57" s="148"/>
      <c r="SCQ57" s="148"/>
      <c r="SCR57" s="148"/>
      <c r="SCS57" s="148"/>
      <c r="SCT57" s="148"/>
      <c r="SCU57" s="148"/>
      <c r="SCV57" s="148"/>
      <c r="SCW57" s="148"/>
      <c r="SCX57" s="148"/>
      <c r="SCY57" s="148"/>
      <c r="SCZ57" s="148"/>
      <c r="SDA57" s="148"/>
      <c r="SDB57" s="148"/>
      <c r="SDC57" s="148"/>
      <c r="SDD57" s="148"/>
      <c r="SDE57" s="148"/>
      <c r="SDF57" s="148"/>
      <c r="SDG57" s="148"/>
      <c r="SDH57" s="148"/>
      <c r="SDI57" s="148"/>
      <c r="SDJ57" s="148"/>
      <c r="SDK57" s="148"/>
      <c r="SDL57" s="148"/>
      <c r="SDM57" s="148"/>
      <c r="SDN57" s="148"/>
      <c r="SDO57" s="148"/>
      <c r="SDP57" s="148"/>
      <c r="SDQ57" s="148"/>
      <c r="SDR57" s="148"/>
      <c r="SDS57" s="148"/>
      <c r="SDT57" s="148"/>
      <c r="SDU57" s="148"/>
      <c r="SDV57" s="148"/>
      <c r="SDW57" s="148"/>
      <c r="SDX57" s="148"/>
      <c r="SDY57" s="148"/>
      <c r="SDZ57" s="148"/>
      <c r="SEA57" s="148"/>
      <c r="SEB57" s="148"/>
      <c r="SEC57" s="148"/>
      <c r="SED57" s="148"/>
      <c r="SEE57" s="148"/>
      <c r="SEF57" s="148"/>
      <c r="SEG57" s="148"/>
      <c r="SEH57" s="148"/>
      <c r="SEI57" s="148"/>
      <c r="SEJ57" s="148"/>
      <c r="SEK57" s="148"/>
      <c r="SEL57" s="148"/>
      <c r="SEM57" s="148"/>
      <c r="SEN57" s="148"/>
      <c r="SEO57" s="148"/>
      <c r="SEP57" s="148"/>
      <c r="SEQ57" s="148"/>
      <c r="SER57" s="148"/>
      <c r="SES57" s="148"/>
      <c r="SET57" s="148"/>
      <c r="SEU57" s="148"/>
      <c r="SEV57" s="148"/>
      <c r="SEW57" s="148"/>
      <c r="SEX57" s="148"/>
      <c r="SEY57" s="148"/>
      <c r="SEZ57" s="148"/>
      <c r="SFA57" s="148"/>
      <c r="SFB57" s="148"/>
      <c r="SFC57" s="148"/>
      <c r="SFD57" s="148"/>
      <c r="SFE57" s="148"/>
      <c r="SFF57" s="148"/>
      <c r="SFG57" s="148"/>
      <c r="SFH57" s="148"/>
      <c r="SFI57" s="148"/>
      <c r="SFJ57" s="148"/>
      <c r="SFK57" s="148"/>
      <c r="SFL57" s="148"/>
      <c r="SFM57" s="148"/>
      <c r="SFN57" s="148"/>
      <c r="SFO57" s="148"/>
      <c r="SFP57" s="148"/>
      <c r="SFQ57" s="148"/>
      <c r="SFR57" s="148"/>
      <c r="SFS57" s="148"/>
      <c r="SFT57" s="148"/>
      <c r="SFU57" s="148"/>
      <c r="SFV57" s="148"/>
      <c r="SFW57" s="148"/>
      <c r="SFX57" s="148"/>
      <c r="SFY57" s="148"/>
      <c r="SFZ57" s="148"/>
      <c r="SGA57" s="148"/>
      <c r="SGB57" s="148"/>
      <c r="SGC57" s="148"/>
      <c r="SGD57" s="148"/>
      <c r="SGE57" s="148"/>
      <c r="SGF57" s="148"/>
      <c r="SGG57" s="148"/>
      <c r="SGH57" s="148"/>
      <c r="SGI57" s="148"/>
      <c r="SGJ57" s="148"/>
      <c r="SGK57" s="148"/>
      <c r="SGL57" s="148"/>
      <c r="SGM57" s="148"/>
      <c r="SGN57" s="148"/>
      <c r="SGO57" s="148"/>
      <c r="SGP57" s="148"/>
      <c r="SGQ57" s="148"/>
      <c r="SGR57" s="148"/>
      <c r="SGS57" s="148"/>
      <c r="SGT57" s="148"/>
      <c r="SGU57" s="148"/>
      <c r="SGV57" s="148"/>
      <c r="SGW57" s="148"/>
      <c r="SGX57" s="148"/>
      <c r="SGY57" s="148"/>
      <c r="SGZ57" s="148"/>
      <c r="SHA57" s="148"/>
      <c r="SHB57" s="148"/>
      <c r="SHC57" s="148"/>
      <c r="SHD57" s="148"/>
      <c r="SHE57" s="148"/>
      <c r="SHF57" s="148"/>
      <c r="SHG57" s="148"/>
      <c r="SHH57" s="148"/>
      <c r="SHI57" s="148"/>
      <c r="SHJ57" s="148"/>
      <c r="SHK57" s="148"/>
      <c r="SHL57" s="148"/>
      <c r="SHM57" s="148"/>
      <c r="SHN57" s="148"/>
      <c r="SHO57" s="148"/>
      <c r="SHP57" s="148"/>
      <c r="SHQ57" s="148"/>
      <c r="SHR57" s="148"/>
      <c r="SHS57" s="148"/>
      <c r="SHT57" s="148"/>
      <c r="SHU57" s="148"/>
      <c r="SHV57" s="148"/>
      <c r="SHW57" s="148"/>
      <c r="SHX57" s="148"/>
      <c r="SHY57" s="148"/>
      <c r="SHZ57" s="148"/>
      <c r="SIA57" s="148"/>
      <c r="SIB57" s="148"/>
      <c r="SIC57" s="148"/>
      <c r="SID57" s="148"/>
      <c r="SIE57" s="148"/>
      <c r="SIF57" s="148"/>
      <c r="SIG57" s="148"/>
      <c r="SIH57" s="148"/>
      <c r="SII57" s="148"/>
      <c r="SIJ57" s="148"/>
      <c r="SIK57" s="148"/>
      <c r="SIL57" s="148"/>
      <c r="SIM57" s="148"/>
      <c r="SIN57" s="148"/>
      <c r="SIO57" s="148"/>
      <c r="SIP57" s="148"/>
      <c r="SIQ57" s="148"/>
      <c r="SIR57" s="148"/>
      <c r="SIS57" s="148"/>
      <c r="SIT57" s="148"/>
      <c r="SIU57" s="148"/>
      <c r="SIV57" s="148"/>
      <c r="SIW57" s="148"/>
      <c r="SIX57" s="148"/>
      <c r="SIY57" s="148"/>
      <c r="SIZ57" s="148"/>
      <c r="SJA57" s="148"/>
      <c r="SJB57" s="148"/>
      <c r="SJC57" s="148"/>
      <c r="SJD57" s="148"/>
      <c r="SJE57" s="148"/>
      <c r="SJF57" s="148"/>
      <c r="SJG57" s="148"/>
      <c r="SJH57" s="148"/>
      <c r="SJI57" s="148"/>
      <c r="SJJ57" s="148"/>
      <c r="SJK57" s="148"/>
      <c r="SJL57" s="148"/>
      <c r="SJM57" s="148"/>
      <c r="SJN57" s="148"/>
      <c r="SJO57" s="148"/>
      <c r="SJP57" s="148"/>
      <c r="SJQ57" s="148"/>
      <c r="SJR57" s="148"/>
      <c r="SJS57" s="148"/>
      <c r="SJT57" s="148"/>
      <c r="SJU57" s="148"/>
      <c r="SJV57" s="148"/>
      <c r="SJW57" s="148"/>
      <c r="SJX57" s="148"/>
      <c r="SJY57" s="148"/>
      <c r="SJZ57" s="148"/>
      <c r="SKA57" s="148"/>
      <c r="SKB57" s="148"/>
      <c r="SKC57" s="148"/>
      <c r="SKD57" s="148"/>
      <c r="SKE57" s="148"/>
      <c r="SKF57" s="148"/>
      <c r="SKG57" s="148"/>
      <c r="SKH57" s="148"/>
      <c r="SKI57" s="148"/>
      <c r="SKJ57" s="148"/>
      <c r="SKK57" s="148"/>
      <c r="SKL57" s="148"/>
      <c r="SKM57" s="148"/>
      <c r="SKN57" s="148"/>
      <c r="SKO57" s="148"/>
      <c r="SKP57" s="148"/>
      <c r="SKQ57" s="148"/>
      <c r="SKR57" s="148"/>
      <c r="SKS57" s="148"/>
      <c r="SKT57" s="148"/>
      <c r="SKU57" s="148"/>
      <c r="SKV57" s="148"/>
      <c r="SKW57" s="148"/>
      <c r="SKX57" s="148"/>
      <c r="SKY57" s="148"/>
      <c r="SKZ57" s="148"/>
      <c r="SLA57" s="148"/>
      <c r="SLB57" s="148"/>
      <c r="SLC57" s="148"/>
      <c r="SLD57" s="148"/>
      <c r="SLE57" s="148"/>
      <c r="SLF57" s="148"/>
      <c r="SLG57" s="148"/>
      <c r="SLH57" s="148"/>
      <c r="SLI57" s="148"/>
      <c r="SLJ57" s="148"/>
      <c r="SLK57" s="148"/>
      <c r="SLL57" s="148"/>
      <c r="SLM57" s="148"/>
      <c r="SLN57" s="148"/>
      <c r="SLO57" s="148"/>
      <c r="SLP57" s="148"/>
      <c r="SLQ57" s="148"/>
      <c r="SLR57" s="148"/>
      <c r="SLS57" s="148"/>
      <c r="SLT57" s="148"/>
      <c r="SLU57" s="148"/>
      <c r="SLV57" s="148"/>
      <c r="SLW57" s="148"/>
      <c r="SLX57" s="148"/>
      <c r="SLY57" s="148"/>
      <c r="SLZ57" s="148"/>
      <c r="SMA57" s="148"/>
      <c r="SMB57" s="148"/>
      <c r="SMC57" s="148"/>
      <c r="SMD57" s="148"/>
      <c r="SME57" s="148"/>
      <c r="SMF57" s="148"/>
      <c r="SMG57" s="148"/>
      <c r="SMH57" s="148"/>
      <c r="SMI57" s="148"/>
      <c r="SMJ57" s="148"/>
      <c r="SMK57" s="148"/>
      <c r="SML57" s="148"/>
      <c r="SMM57" s="148"/>
      <c r="SMN57" s="148"/>
      <c r="SMO57" s="148"/>
      <c r="SMP57" s="148"/>
      <c r="SMQ57" s="148"/>
      <c r="SMR57" s="148"/>
      <c r="SMS57" s="148"/>
      <c r="SMT57" s="148"/>
      <c r="SMU57" s="148"/>
      <c r="SMV57" s="148"/>
      <c r="SMW57" s="148"/>
      <c r="SMX57" s="148"/>
      <c r="SMY57" s="148"/>
      <c r="SMZ57" s="148"/>
      <c r="SNA57" s="148"/>
      <c r="SNB57" s="148"/>
      <c r="SNC57" s="148"/>
      <c r="SND57" s="148"/>
      <c r="SNE57" s="148"/>
      <c r="SNF57" s="148"/>
      <c r="SNG57" s="148"/>
      <c r="SNH57" s="148"/>
      <c r="SNI57" s="148"/>
      <c r="SNJ57" s="148"/>
      <c r="SNK57" s="148"/>
      <c r="SNL57" s="148"/>
      <c r="SNM57" s="148"/>
      <c r="SNN57" s="148"/>
      <c r="SNO57" s="148"/>
      <c r="SNP57" s="148"/>
      <c r="SNQ57" s="148"/>
      <c r="SNR57" s="148"/>
      <c r="SNS57" s="148"/>
      <c r="SNT57" s="148"/>
      <c r="SNU57" s="148"/>
      <c r="SNV57" s="148"/>
      <c r="SNW57" s="148"/>
      <c r="SNX57" s="148"/>
      <c r="SNY57" s="148"/>
      <c r="SNZ57" s="148"/>
      <c r="SOA57" s="148"/>
      <c r="SOB57" s="148"/>
      <c r="SOC57" s="148"/>
      <c r="SOD57" s="148"/>
      <c r="SOE57" s="148"/>
      <c r="SOF57" s="148"/>
      <c r="SOG57" s="148"/>
      <c r="SOH57" s="148"/>
      <c r="SOI57" s="148"/>
      <c r="SOJ57" s="148"/>
      <c r="SOK57" s="148"/>
      <c r="SOL57" s="148"/>
      <c r="SOM57" s="148"/>
      <c r="SON57" s="148"/>
      <c r="SOO57" s="148"/>
      <c r="SOP57" s="148"/>
      <c r="SOQ57" s="148"/>
      <c r="SOR57" s="148"/>
      <c r="SOS57" s="148"/>
      <c r="SOT57" s="148"/>
      <c r="SOU57" s="148"/>
      <c r="SOV57" s="148"/>
      <c r="SOW57" s="148"/>
      <c r="SOX57" s="148"/>
      <c r="SOY57" s="148"/>
      <c r="SOZ57" s="148"/>
      <c r="SPA57" s="148"/>
      <c r="SPB57" s="148"/>
      <c r="SPC57" s="148"/>
      <c r="SPD57" s="148"/>
      <c r="SPE57" s="148"/>
      <c r="SPF57" s="148"/>
      <c r="SPG57" s="148"/>
      <c r="SPH57" s="148"/>
      <c r="SPI57" s="148"/>
      <c r="SPJ57" s="148"/>
      <c r="SPK57" s="148"/>
      <c r="SPL57" s="148"/>
      <c r="SPM57" s="148"/>
      <c r="SPN57" s="148"/>
      <c r="SPO57" s="148"/>
      <c r="SPP57" s="148"/>
      <c r="SPQ57" s="148"/>
      <c r="SPR57" s="148"/>
      <c r="SPS57" s="148"/>
      <c r="SPT57" s="148"/>
      <c r="SPU57" s="148"/>
      <c r="SPV57" s="148"/>
      <c r="SPW57" s="148"/>
      <c r="SPX57" s="148"/>
      <c r="SPY57" s="148"/>
      <c r="SPZ57" s="148"/>
      <c r="SQA57" s="148"/>
      <c r="SQB57" s="148"/>
      <c r="SQC57" s="148"/>
      <c r="SQD57" s="148"/>
      <c r="SQE57" s="148"/>
      <c r="SQF57" s="148"/>
      <c r="SQG57" s="148"/>
      <c r="SQH57" s="148"/>
      <c r="SQI57" s="148"/>
      <c r="SQJ57" s="148"/>
      <c r="SQK57" s="148"/>
      <c r="SQL57" s="148"/>
      <c r="SQM57" s="148"/>
      <c r="SQN57" s="148"/>
      <c r="SQO57" s="148"/>
      <c r="SQP57" s="148"/>
      <c r="SQQ57" s="148"/>
      <c r="SQR57" s="148"/>
      <c r="SQS57" s="148"/>
      <c r="SQT57" s="148"/>
      <c r="SQU57" s="148"/>
      <c r="SQV57" s="148"/>
      <c r="SQW57" s="148"/>
      <c r="SQX57" s="148"/>
      <c r="SQY57" s="148"/>
      <c r="SQZ57" s="148"/>
      <c r="SRA57" s="148"/>
      <c r="SRB57" s="148"/>
      <c r="SRC57" s="148"/>
      <c r="SRD57" s="148"/>
      <c r="SRE57" s="148"/>
      <c r="SRF57" s="148"/>
      <c r="SRG57" s="148"/>
      <c r="SRH57" s="148"/>
      <c r="SRI57" s="148"/>
      <c r="SRJ57" s="148"/>
      <c r="SRK57" s="148"/>
      <c r="SRL57" s="148"/>
      <c r="SRM57" s="148"/>
      <c r="SRN57" s="148"/>
      <c r="SRO57" s="148"/>
      <c r="SRP57" s="148"/>
      <c r="SRQ57" s="148"/>
      <c r="SRR57" s="148"/>
      <c r="SRS57" s="148"/>
      <c r="SRT57" s="148"/>
      <c r="SRU57" s="148"/>
      <c r="SRV57" s="148"/>
      <c r="SRW57" s="148"/>
      <c r="SRX57" s="148"/>
      <c r="SRY57" s="148"/>
      <c r="SRZ57" s="148"/>
      <c r="SSA57" s="148"/>
      <c r="SSB57" s="148"/>
      <c r="SSC57" s="148"/>
      <c r="SSD57" s="148"/>
      <c r="SSE57" s="148"/>
      <c r="SSF57" s="148"/>
      <c r="SSG57" s="148"/>
      <c r="SSH57" s="148"/>
      <c r="SSI57" s="148"/>
      <c r="SSJ57" s="148"/>
      <c r="SSK57" s="148"/>
      <c r="SSL57" s="148"/>
      <c r="SSM57" s="148"/>
      <c r="SSN57" s="148"/>
      <c r="SSO57" s="148"/>
      <c r="SSP57" s="148"/>
      <c r="SSQ57" s="148"/>
      <c r="SSR57" s="148"/>
      <c r="SSS57" s="148"/>
      <c r="SST57" s="148"/>
      <c r="SSU57" s="148"/>
      <c r="SSV57" s="148"/>
      <c r="SSW57" s="148"/>
      <c r="SSX57" s="148"/>
      <c r="SSY57" s="148"/>
      <c r="SSZ57" s="148"/>
      <c r="STA57" s="148"/>
      <c r="STB57" s="148"/>
      <c r="STC57" s="148"/>
      <c r="STD57" s="148"/>
      <c r="STE57" s="148"/>
      <c r="STF57" s="148"/>
      <c r="STG57" s="148"/>
      <c r="STH57" s="148"/>
      <c r="STI57" s="148"/>
      <c r="STJ57" s="148"/>
      <c r="STK57" s="148"/>
      <c r="STL57" s="148"/>
      <c r="STM57" s="148"/>
      <c r="STN57" s="148"/>
      <c r="STO57" s="148"/>
      <c r="STP57" s="148"/>
      <c r="STQ57" s="148"/>
      <c r="STR57" s="148"/>
      <c r="STS57" s="148"/>
      <c r="STT57" s="148"/>
      <c r="STU57" s="148"/>
      <c r="STV57" s="148"/>
      <c r="STW57" s="148"/>
      <c r="STX57" s="148"/>
      <c r="STY57" s="148"/>
      <c r="STZ57" s="148"/>
      <c r="SUA57" s="148"/>
      <c r="SUB57" s="148"/>
      <c r="SUC57" s="148"/>
      <c r="SUD57" s="148"/>
      <c r="SUE57" s="148"/>
      <c r="SUF57" s="148"/>
      <c r="SUG57" s="148"/>
      <c r="SUH57" s="148"/>
      <c r="SUI57" s="148"/>
      <c r="SUJ57" s="148"/>
      <c r="SUK57" s="148"/>
      <c r="SUL57" s="148"/>
      <c r="SUM57" s="148"/>
      <c r="SUN57" s="148"/>
      <c r="SUO57" s="148"/>
      <c r="SUP57" s="148"/>
      <c r="SUQ57" s="148"/>
      <c r="SUR57" s="148"/>
      <c r="SUS57" s="148"/>
      <c r="SUT57" s="148"/>
      <c r="SUU57" s="148"/>
      <c r="SUV57" s="148"/>
      <c r="SUW57" s="148"/>
      <c r="SUX57" s="148"/>
      <c r="SUY57" s="148"/>
      <c r="SUZ57" s="148"/>
      <c r="SVA57" s="148"/>
      <c r="SVB57" s="148"/>
      <c r="SVC57" s="148"/>
      <c r="SVD57" s="148"/>
      <c r="SVE57" s="148"/>
      <c r="SVF57" s="148"/>
      <c r="SVG57" s="148"/>
      <c r="SVH57" s="148"/>
      <c r="SVI57" s="148"/>
      <c r="SVJ57" s="148"/>
      <c r="SVK57" s="148"/>
      <c r="SVL57" s="148"/>
      <c r="SVM57" s="148"/>
      <c r="SVN57" s="148"/>
      <c r="SVO57" s="148"/>
      <c r="SVP57" s="148"/>
      <c r="SVQ57" s="148"/>
      <c r="SVR57" s="148"/>
      <c r="SVS57" s="148"/>
      <c r="SVT57" s="148"/>
      <c r="SVU57" s="148"/>
      <c r="SVV57" s="148"/>
      <c r="SVW57" s="148"/>
      <c r="SVX57" s="148"/>
      <c r="SVY57" s="148"/>
      <c r="SVZ57" s="148"/>
      <c r="SWA57" s="148"/>
      <c r="SWB57" s="148"/>
      <c r="SWC57" s="148"/>
      <c r="SWD57" s="148"/>
      <c r="SWE57" s="148"/>
      <c r="SWF57" s="148"/>
      <c r="SWG57" s="148"/>
      <c r="SWH57" s="148"/>
      <c r="SWI57" s="148"/>
      <c r="SWJ57" s="148"/>
      <c r="SWK57" s="148"/>
      <c r="SWL57" s="148"/>
      <c r="SWM57" s="148"/>
      <c r="SWN57" s="148"/>
      <c r="SWO57" s="148"/>
      <c r="SWP57" s="148"/>
      <c r="SWQ57" s="148"/>
      <c r="SWR57" s="148"/>
      <c r="SWS57" s="148"/>
      <c r="SWT57" s="148"/>
      <c r="SWU57" s="148"/>
      <c r="SWV57" s="148"/>
      <c r="SWW57" s="148"/>
      <c r="SWX57" s="148"/>
      <c r="SWY57" s="148"/>
      <c r="SWZ57" s="148"/>
      <c r="SXA57" s="148"/>
      <c r="SXB57" s="148"/>
      <c r="SXC57" s="148"/>
      <c r="SXD57" s="148"/>
      <c r="SXE57" s="148"/>
      <c r="SXF57" s="148"/>
      <c r="SXG57" s="148"/>
      <c r="SXH57" s="148"/>
      <c r="SXI57" s="148"/>
      <c r="SXJ57" s="148"/>
      <c r="SXK57" s="148"/>
      <c r="SXL57" s="148"/>
      <c r="SXM57" s="148"/>
      <c r="SXN57" s="148"/>
      <c r="SXO57" s="148"/>
      <c r="SXP57" s="148"/>
      <c r="SXQ57" s="148"/>
      <c r="SXR57" s="148"/>
      <c r="SXS57" s="148"/>
      <c r="SXT57" s="148"/>
      <c r="SXU57" s="148"/>
      <c r="SXV57" s="148"/>
      <c r="SXW57" s="148"/>
      <c r="SXX57" s="148"/>
      <c r="SXY57" s="148"/>
      <c r="SXZ57" s="148"/>
      <c r="SYA57" s="148"/>
      <c r="SYB57" s="148"/>
      <c r="SYC57" s="148"/>
      <c r="SYD57" s="148"/>
      <c r="SYE57" s="148"/>
      <c r="SYF57" s="148"/>
      <c r="SYG57" s="148"/>
      <c r="SYH57" s="148"/>
      <c r="SYI57" s="148"/>
      <c r="SYJ57" s="148"/>
      <c r="SYK57" s="148"/>
      <c r="SYL57" s="148"/>
      <c r="SYM57" s="148"/>
      <c r="SYN57" s="148"/>
      <c r="SYO57" s="148"/>
      <c r="SYP57" s="148"/>
      <c r="SYQ57" s="148"/>
      <c r="SYR57" s="148"/>
      <c r="SYS57" s="148"/>
      <c r="SYT57" s="148"/>
      <c r="SYU57" s="148"/>
      <c r="SYV57" s="148"/>
      <c r="SYW57" s="148"/>
      <c r="SYX57" s="148"/>
      <c r="SYY57" s="148"/>
      <c r="SYZ57" s="148"/>
      <c r="SZA57" s="148"/>
      <c r="SZB57" s="148"/>
      <c r="SZC57" s="148"/>
      <c r="SZD57" s="148"/>
      <c r="SZE57" s="148"/>
      <c r="SZF57" s="148"/>
      <c r="SZG57" s="148"/>
      <c r="SZH57" s="148"/>
      <c r="SZI57" s="148"/>
      <c r="SZJ57" s="148"/>
      <c r="SZK57" s="148"/>
      <c r="SZL57" s="148"/>
      <c r="SZM57" s="148"/>
      <c r="SZN57" s="148"/>
      <c r="SZO57" s="148"/>
      <c r="SZP57" s="148"/>
      <c r="SZQ57" s="148"/>
      <c r="SZR57" s="148"/>
      <c r="SZS57" s="148"/>
      <c r="SZT57" s="148"/>
      <c r="SZU57" s="148"/>
      <c r="SZV57" s="148"/>
      <c r="SZW57" s="148"/>
      <c r="SZX57" s="148"/>
      <c r="SZY57" s="148"/>
      <c r="SZZ57" s="148"/>
      <c r="TAA57" s="148"/>
      <c r="TAB57" s="148"/>
      <c r="TAC57" s="148"/>
      <c r="TAD57" s="148"/>
      <c r="TAE57" s="148"/>
      <c r="TAF57" s="148"/>
      <c r="TAG57" s="148"/>
      <c r="TAH57" s="148"/>
      <c r="TAI57" s="148"/>
      <c r="TAJ57" s="148"/>
      <c r="TAK57" s="148"/>
      <c r="TAL57" s="148"/>
      <c r="TAM57" s="148"/>
      <c r="TAN57" s="148"/>
      <c r="TAO57" s="148"/>
      <c r="TAP57" s="148"/>
      <c r="TAQ57" s="148"/>
      <c r="TAR57" s="148"/>
      <c r="TAS57" s="148"/>
      <c r="TAT57" s="148"/>
      <c r="TAU57" s="148"/>
      <c r="TAV57" s="148"/>
      <c r="TAW57" s="148"/>
      <c r="TAX57" s="148"/>
      <c r="TAY57" s="148"/>
      <c r="TAZ57" s="148"/>
      <c r="TBA57" s="148"/>
      <c r="TBB57" s="148"/>
      <c r="TBC57" s="148"/>
      <c r="TBD57" s="148"/>
      <c r="TBE57" s="148"/>
      <c r="TBF57" s="148"/>
      <c r="TBG57" s="148"/>
      <c r="TBH57" s="148"/>
      <c r="TBI57" s="148"/>
      <c r="TBJ57" s="148"/>
      <c r="TBK57" s="148"/>
      <c r="TBL57" s="148"/>
      <c r="TBM57" s="148"/>
      <c r="TBN57" s="148"/>
      <c r="TBO57" s="148"/>
      <c r="TBP57" s="148"/>
      <c r="TBQ57" s="148"/>
      <c r="TBR57" s="148"/>
      <c r="TBS57" s="148"/>
      <c r="TBT57" s="148"/>
      <c r="TBU57" s="148"/>
      <c r="TBV57" s="148"/>
      <c r="TBW57" s="148"/>
      <c r="TBX57" s="148"/>
      <c r="TBY57" s="148"/>
      <c r="TBZ57" s="148"/>
      <c r="TCA57" s="148"/>
      <c r="TCB57" s="148"/>
      <c r="TCC57" s="148"/>
      <c r="TCD57" s="148"/>
      <c r="TCE57" s="148"/>
      <c r="TCF57" s="148"/>
      <c r="TCG57" s="148"/>
      <c r="TCH57" s="148"/>
      <c r="TCI57" s="148"/>
      <c r="TCJ57" s="148"/>
      <c r="TCK57" s="148"/>
      <c r="TCL57" s="148"/>
      <c r="TCM57" s="148"/>
      <c r="TCN57" s="148"/>
      <c r="TCO57" s="148"/>
      <c r="TCP57" s="148"/>
      <c r="TCQ57" s="148"/>
      <c r="TCR57" s="148"/>
      <c r="TCS57" s="148"/>
      <c r="TCT57" s="148"/>
      <c r="TCU57" s="148"/>
      <c r="TCV57" s="148"/>
      <c r="TCW57" s="148"/>
      <c r="TCX57" s="148"/>
      <c r="TCY57" s="148"/>
      <c r="TCZ57" s="148"/>
      <c r="TDA57" s="148"/>
      <c r="TDB57" s="148"/>
      <c r="TDC57" s="148"/>
      <c r="TDD57" s="148"/>
      <c r="TDE57" s="148"/>
      <c r="TDF57" s="148"/>
      <c r="TDG57" s="148"/>
      <c r="TDH57" s="148"/>
      <c r="TDI57" s="148"/>
      <c r="TDJ57" s="148"/>
      <c r="TDK57" s="148"/>
      <c r="TDL57" s="148"/>
      <c r="TDM57" s="148"/>
      <c r="TDN57" s="148"/>
      <c r="TDO57" s="148"/>
      <c r="TDP57" s="148"/>
      <c r="TDQ57" s="148"/>
      <c r="TDR57" s="148"/>
      <c r="TDS57" s="148"/>
      <c r="TDT57" s="148"/>
      <c r="TDU57" s="148"/>
      <c r="TDV57" s="148"/>
      <c r="TDW57" s="148"/>
      <c r="TDX57" s="148"/>
      <c r="TDY57" s="148"/>
      <c r="TDZ57" s="148"/>
      <c r="TEA57" s="148"/>
      <c r="TEB57" s="148"/>
      <c r="TEC57" s="148"/>
      <c r="TED57" s="148"/>
      <c r="TEE57" s="148"/>
      <c r="TEF57" s="148"/>
      <c r="TEG57" s="148"/>
      <c r="TEH57" s="148"/>
      <c r="TEI57" s="148"/>
      <c r="TEJ57" s="148"/>
      <c r="TEK57" s="148"/>
      <c r="TEL57" s="148"/>
      <c r="TEM57" s="148"/>
      <c r="TEN57" s="148"/>
      <c r="TEO57" s="148"/>
      <c r="TEP57" s="148"/>
      <c r="TEQ57" s="148"/>
      <c r="TER57" s="148"/>
      <c r="TES57" s="148"/>
      <c r="TET57" s="148"/>
      <c r="TEU57" s="148"/>
      <c r="TEV57" s="148"/>
      <c r="TEW57" s="148"/>
      <c r="TEX57" s="148"/>
      <c r="TEY57" s="148"/>
      <c r="TEZ57" s="148"/>
      <c r="TFA57" s="148"/>
      <c r="TFB57" s="148"/>
      <c r="TFC57" s="148"/>
      <c r="TFD57" s="148"/>
      <c r="TFE57" s="148"/>
      <c r="TFF57" s="148"/>
      <c r="TFG57" s="148"/>
      <c r="TFH57" s="148"/>
      <c r="TFI57" s="148"/>
      <c r="TFJ57" s="148"/>
      <c r="TFK57" s="148"/>
      <c r="TFL57" s="148"/>
      <c r="TFM57" s="148"/>
      <c r="TFN57" s="148"/>
      <c r="TFO57" s="148"/>
      <c r="TFP57" s="148"/>
      <c r="TFQ57" s="148"/>
      <c r="TFR57" s="148"/>
      <c r="TFS57" s="148"/>
      <c r="TFT57" s="148"/>
      <c r="TFU57" s="148"/>
      <c r="TFV57" s="148"/>
      <c r="TFW57" s="148"/>
      <c r="TFX57" s="148"/>
      <c r="TFY57" s="148"/>
      <c r="TFZ57" s="148"/>
      <c r="TGA57" s="148"/>
      <c r="TGB57" s="148"/>
      <c r="TGC57" s="148"/>
      <c r="TGD57" s="148"/>
      <c r="TGE57" s="148"/>
      <c r="TGF57" s="148"/>
      <c r="TGG57" s="148"/>
      <c r="TGH57" s="148"/>
      <c r="TGI57" s="148"/>
      <c r="TGJ57" s="148"/>
      <c r="TGK57" s="148"/>
      <c r="TGL57" s="148"/>
      <c r="TGM57" s="148"/>
      <c r="TGN57" s="148"/>
      <c r="TGO57" s="148"/>
      <c r="TGP57" s="148"/>
      <c r="TGQ57" s="148"/>
      <c r="TGR57" s="148"/>
      <c r="TGS57" s="148"/>
      <c r="TGT57" s="148"/>
      <c r="TGU57" s="148"/>
      <c r="TGV57" s="148"/>
      <c r="TGW57" s="148"/>
      <c r="TGX57" s="148"/>
      <c r="TGY57" s="148"/>
      <c r="TGZ57" s="148"/>
      <c r="THA57" s="148"/>
      <c r="THB57" s="148"/>
      <c r="THC57" s="148"/>
      <c r="THD57" s="148"/>
      <c r="THE57" s="148"/>
      <c r="THF57" s="148"/>
      <c r="THG57" s="148"/>
      <c r="THH57" s="148"/>
      <c r="THI57" s="148"/>
      <c r="THJ57" s="148"/>
      <c r="THK57" s="148"/>
      <c r="THL57" s="148"/>
      <c r="THM57" s="148"/>
      <c r="THN57" s="148"/>
      <c r="THO57" s="148"/>
      <c r="THP57" s="148"/>
      <c r="THQ57" s="148"/>
      <c r="THR57" s="148"/>
      <c r="THS57" s="148"/>
      <c r="THT57" s="148"/>
      <c r="THU57" s="148"/>
      <c r="THV57" s="148"/>
      <c r="THW57" s="148"/>
      <c r="THX57" s="148"/>
      <c r="THY57" s="148"/>
      <c r="THZ57" s="148"/>
      <c r="TIA57" s="148"/>
      <c r="TIB57" s="148"/>
      <c r="TIC57" s="148"/>
      <c r="TID57" s="148"/>
      <c r="TIE57" s="148"/>
      <c r="TIF57" s="148"/>
      <c r="TIG57" s="148"/>
      <c r="TIH57" s="148"/>
      <c r="TII57" s="148"/>
      <c r="TIJ57" s="148"/>
      <c r="TIK57" s="148"/>
      <c r="TIL57" s="148"/>
      <c r="TIM57" s="148"/>
      <c r="TIN57" s="148"/>
      <c r="TIO57" s="148"/>
      <c r="TIP57" s="148"/>
      <c r="TIQ57" s="148"/>
      <c r="TIR57" s="148"/>
      <c r="TIS57" s="148"/>
      <c r="TIT57" s="148"/>
      <c r="TIU57" s="148"/>
      <c r="TIV57" s="148"/>
      <c r="TIW57" s="148"/>
      <c r="TIX57" s="148"/>
      <c r="TIY57" s="148"/>
      <c r="TIZ57" s="148"/>
      <c r="TJA57" s="148"/>
      <c r="TJB57" s="148"/>
      <c r="TJC57" s="148"/>
      <c r="TJD57" s="148"/>
      <c r="TJE57" s="148"/>
      <c r="TJF57" s="148"/>
      <c r="TJG57" s="148"/>
      <c r="TJH57" s="148"/>
      <c r="TJI57" s="148"/>
      <c r="TJJ57" s="148"/>
      <c r="TJK57" s="148"/>
      <c r="TJL57" s="148"/>
      <c r="TJM57" s="148"/>
      <c r="TJN57" s="148"/>
      <c r="TJO57" s="148"/>
      <c r="TJP57" s="148"/>
      <c r="TJQ57" s="148"/>
      <c r="TJR57" s="148"/>
      <c r="TJS57" s="148"/>
      <c r="TJT57" s="148"/>
      <c r="TJU57" s="148"/>
      <c r="TJV57" s="148"/>
      <c r="TJW57" s="148"/>
      <c r="TJX57" s="148"/>
      <c r="TJY57" s="148"/>
      <c r="TJZ57" s="148"/>
      <c r="TKA57" s="148"/>
      <c r="TKB57" s="148"/>
      <c r="TKC57" s="148"/>
      <c r="TKD57" s="148"/>
      <c r="TKE57" s="148"/>
      <c r="TKF57" s="148"/>
      <c r="TKG57" s="148"/>
      <c r="TKH57" s="148"/>
      <c r="TKI57" s="148"/>
      <c r="TKJ57" s="148"/>
      <c r="TKK57" s="148"/>
      <c r="TKL57" s="148"/>
      <c r="TKM57" s="148"/>
      <c r="TKN57" s="148"/>
      <c r="TKO57" s="148"/>
      <c r="TKP57" s="148"/>
      <c r="TKQ57" s="148"/>
      <c r="TKR57" s="148"/>
      <c r="TKS57" s="148"/>
      <c r="TKT57" s="148"/>
      <c r="TKU57" s="148"/>
      <c r="TKV57" s="148"/>
      <c r="TKW57" s="148"/>
      <c r="TKX57" s="148"/>
      <c r="TKY57" s="148"/>
      <c r="TKZ57" s="148"/>
      <c r="TLA57" s="148"/>
      <c r="TLB57" s="148"/>
      <c r="TLC57" s="148"/>
      <c r="TLD57" s="148"/>
      <c r="TLE57" s="148"/>
      <c r="TLF57" s="148"/>
      <c r="TLG57" s="148"/>
      <c r="TLH57" s="148"/>
      <c r="TLI57" s="148"/>
      <c r="TLJ57" s="148"/>
      <c r="TLK57" s="148"/>
      <c r="TLL57" s="148"/>
      <c r="TLM57" s="148"/>
      <c r="TLN57" s="148"/>
      <c r="TLO57" s="148"/>
      <c r="TLP57" s="148"/>
      <c r="TLQ57" s="148"/>
      <c r="TLR57" s="148"/>
      <c r="TLS57" s="148"/>
      <c r="TLT57" s="148"/>
      <c r="TLU57" s="148"/>
      <c r="TLV57" s="148"/>
      <c r="TLW57" s="148"/>
      <c r="TLX57" s="148"/>
      <c r="TLY57" s="148"/>
      <c r="TLZ57" s="148"/>
      <c r="TMA57" s="148"/>
      <c r="TMB57" s="148"/>
      <c r="TMC57" s="148"/>
      <c r="TMD57" s="148"/>
      <c r="TME57" s="148"/>
      <c r="TMF57" s="148"/>
      <c r="TMG57" s="148"/>
      <c r="TMH57" s="148"/>
      <c r="TMI57" s="148"/>
      <c r="TMJ57" s="148"/>
      <c r="TMK57" s="148"/>
      <c r="TML57" s="148"/>
      <c r="TMM57" s="148"/>
      <c r="TMN57" s="148"/>
      <c r="TMO57" s="148"/>
      <c r="TMP57" s="148"/>
      <c r="TMQ57" s="148"/>
      <c r="TMR57" s="148"/>
      <c r="TMS57" s="148"/>
      <c r="TMT57" s="148"/>
      <c r="TMU57" s="148"/>
      <c r="TMV57" s="148"/>
      <c r="TMW57" s="148"/>
      <c r="TMX57" s="148"/>
      <c r="TMY57" s="148"/>
      <c r="TMZ57" s="148"/>
      <c r="TNA57" s="148"/>
      <c r="TNB57" s="148"/>
      <c r="TNC57" s="148"/>
      <c r="TND57" s="148"/>
      <c r="TNE57" s="148"/>
      <c r="TNF57" s="148"/>
      <c r="TNG57" s="148"/>
      <c r="TNH57" s="148"/>
      <c r="TNI57" s="148"/>
      <c r="TNJ57" s="148"/>
      <c r="TNK57" s="148"/>
      <c r="TNL57" s="148"/>
      <c r="TNM57" s="148"/>
      <c r="TNN57" s="148"/>
      <c r="TNO57" s="148"/>
      <c r="TNP57" s="148"/>
      <c r="TNQ57" s="148"/>
      <c r="TNR57" s="148"/>
      <c r="TNS57" s="148"/>
      <c r="TNT57" s="148"/>
      <c r="TNU57" s="148"/>
      <c r="TNV57" s="148"/>
      <c r="TNW57" s="148"/>
      <c r="TNX57" s="148"/>
      <c r="TNY57" s="148"/>
      <c r="TNZ57" s="148"/>
      <c r="TOA57" s="148"/>
      <c r="TOB57" s="148"/>
      <c r="TOC57" s="148"/>
      <c r="TOD57" s="148"/>
      <c r="TOE57" s="148"/>
      <c r="TOF57" s="148"/>
      <c r="TOG57" s="148"/>
      <c r="TOH57" s="148"/>
      <c r="TOI57" s="148"/>
      <c r="TOJ57" s="148"/>
      <c r="TOK57" s="148"/>
      <c r="TOL57" s="148"/>
      <c r="TOM57" s="148"/>
      <c r="TON57" s="148"/>
      <c r="TOO57" s="148"/>
      <c r="TOP57" s="148"/>
      <c r="TOQ57" s="148"/>
      <c r="TOR57" s="148"/>
      <c r="TOS57" s="148"/>
      <c r="TOT57" s="148"/>
      <c r="TOU57" s="148"/>
      <c r="TOV57" s="148"/>
      <c r="TOW57" s="148"/>
      <c r="TOX57" s="148"/>
      <c r="TOY57" s="148"/>
      <c r="TOZ57" s="148"/>
      <c r="TPA57" s="148"/>
      <c r="TPB57" s="148"/>
      <c r="TPC57" s="148"/>
      <c r="TPD57" s="148"/>
      <c r="TPE57" s="148"/>
      <c r="TPF57" s="148"/>
      <c r="TPG57" s="148"/>
      <c r="TPH57" s="148"/>
      <c r="TPI57" s="148"/>
      <c r="TPJ57" s="148"/>
      <c r="TPK57" s="148"/>
      <c r="TPL57" s="148"/>
      <c r="TPM57" s="148"/>
      <c r="TPN57" s="148"/>
      <c r="TPO57" s="148"/>
      <c r="TPP57" s="148"/>
      <c r="TPQ57" s="148"/>
      <c r="TPR57" s="148"/>
      <c r="TPS57" s="148"/>
      <c r="TPT57" s="148"/>
      <c r="TPU57" s="148"/>
      <c r="TPV57" s="148"/>
      <c r="TPW57" s="148"/>
      <c r="TPX57" s="148"/>
      <c r="TPY57" s="148"/>
      <c r="TPZ57" s="148"/>
      <c r="TQA57" s="148"/>
      <c r="TQB57" s="148"/>
      <c r="TQC57" s="148"/>
      <c r="TQD57" s="148"/>
      <c r="TQE57" s="148"/>
      <c r="TQF57" s="148"/>
      <c r="TQG57" s="148"/>
      <c r="TQH57" s="148"/>
      <c r="TQI57" s="148"/>
      <c r="TQJ57" s="148"/>
      <c r="TQK57" s="148"/>
      <c r="TQL57" s="148"/>
      <c r="TQM57" s="148"/>
      <c r="TQN57" s="148"/>
      <c r="TQO57" s="148"/>
      <c r="TQP57" s="148"/>
      <c r="TQQ57" s="148"/>
      <c r="TQR57" s="148"/>
      <c r="TQS57" s="148"/>
      <c r="TQT57" s="148"/>
      <c r="TQU57" s="148"/>
      <c r="TQV57" s="148"/>
      <c r="TQW57" s="148"/>
      <c r="TQX57" s="148"/>
      <c r="TQY57" s="148"/>
      <c r="TQZ57" s="148"/>
      <c r="TRA57" s="148"/>
      <c r="TRB57" s="148"/>
      <c r="TRC57" s="148"/>
      <c r="TRD57" s="148"/>
      <c r="TRE57" s="148"/>
      <c r="TRF57" s="148"/>
      <c r="TRG57" s="148"/>
      <c r="TRH57" s="148"/>
      <c r="TRI57" s="148"/>
      <c r="TRJ57" s="148"/>
      <c r="TRK57" s="148"/>
      <c r="TRL57" s="148"/>
      <c r="TRM57" s="148"/>
      <c r="TRN57" s="148"/>
      <c r="TRO57" s="148"/>
      <c r="TRP57" s="148"/>
      <c r="TRQ57" s="148"/>
      <c r="TRR57" s="148"/>
      <c r="TRS57" s="148"/>
      <c r="TRT57" s="148"/>
      <c r="TRU57" s="148"/>
      <c r="TRV57" s="148"/>
      <c r="TRW57" s="148"/>
      <c r="TRX57" s="148"/>
      <c r="TRY57" s="148"/>
      <c r="TRZ57" s="148"/>
      <c r="TSA57" s="148"/>
      <c r="TSB57" s="148"/>
      <c r="TSC57" s="148"/>
      <c r="TSD57" s="148"/>
      <c r="TSE57" s="148"/>
      <c r="TSF57" s="148"/>
      <c r="TSG57" s="148"/>
      <c r="TSH57" s="148"/>
      <c r="TSI57" s="148"/>
      <c r="TSJ57" s="148"/>
      <c r="TSK57" s="148"/>
      <c r="TSL57" s="148"/>
      <c r="TSM57" s="148"/>
      <c r="TSN57" s="148"/>
      <c r="TSO57" s="148"/>
      <c r="TSP57" s="148"/>
      <c r="TSQ57" s="148"/>
      <c r="TSR57" s="148"/>
      <c r="TSS57" s="148"/>
      <c r="TST57" s="148"/>
      <c r="TSU57" s="148"/>
      <c r="TSV57" s="148"/>
      <c r="TSW57" s="148"/>
      <c r="TSX57" s="148"/>
      <c r="TSY57" s="148"/>
      <c r="TSZ57" s="148"/>
      <c r="TTA57" s="148"/>
      <c r="TTB57" s="148"/>
      <c r="TTC57" s="148"/>
      <c r="TTD57" s="148"/>
      <c r="TTE57" s="148"/>
      <c r="TTF57" s="148"/>
      <c r="TTG57" s="148"/>
      <c r="TTH57" s="148"/>
      <c r="TTI57" s="148"/>
      <c r="TTJ57" s="148"/>
      <c r="TTK57" s="148"/>
      <c r="TTL57" s="148"/>
      <c r="TTM57" s="148"/>
      <c r="TTN57" s="148"/>
      <c r="TTO57" s="148"/>
      <c r="TTP57" s="148"/>
      <c r="TTQ57" s="148"/>
      <c r="TTR57" s="148"/>
      <c r="TTS57" s="148"/>
      <c r="TTT57" s="148"/>
      <c r="TTU57" s="148"/>
      <c r="TTV57" s="148"/>
      <c r="TTW57" s="148"/>
      <c r="TTX57" s="148"/>
      <c r="TTY57" s="148"/>
      <c r="TTZ57" s="148"/>
      <c r="TUA57" s="148"/>
      <c r="TUB57" s="148"/>
      <c r="TUC57" s="148"/>
      <c r="TUD57" s="148"/>
      <c r="TUE57" s="148"/>
      <c r="TUF57" s="148"/>
      <c r="TUG57" s="148"/>
      <c r="TUH57" s="148"/>
      <c r="TUI57" s="148"/>
      <c r="TUJ57" s="148"/>
      <c r="TUK57" s="148"/>
      <c r="TUL57" s="148"/>
      <c r="TUM57" s="148"/>
      <c r="TUN57" s="148"/>
      <c r="TUO57" s="148"/>
      <c r="TUP57" s="148"/>
      <c r="TUQ57" s="148"/>
      <c r="TUR57" s="148"/>
      <c r="TUS57" s="148"/>
      <c r="TUT57" s="148"/>
      <c r="TUU57" s="148"/>
      <c r="TUV57" s="148"/>
      <c r="TUW57" s="148"/>
      <c r="TUX57" s="148"/>
      <c r="TUY57" s="148"/>
      <c r="TUZ57" s="148"/>
      <c r="TVA57" s="148"/>
      <c r="TVB57" s="148"/>
      <c r="TVC57" s="148"/>
      <c r="TVD57" s="148"/>
      <c r="TVE57" s="148"/>
      <c r="TVF57" s="148"/>
      <c r="TVG57" s="148"/>
      <c r="TVH57" s="148"/>
      <c r="TVI57" s="148"/>
      <c r="TVJ57" s="148"/>
      <c r="TVK57" s="148"/>
      <c r="TVL57" s="148"/>
      <c r="TVM57" s="148"/>
      <c r="TVN57" s="148"/>
      <c r="TVO57" s="148"/>
      <c r="TVP57" s="148"/>
      <c r="TVQ57" s="148"/>
      <c r="TVR57" s="148"/>
      <c r="TVS57" s="148"/>
      <c r="TVT57" s="148"/>
      <c r="TVU57" s="148"/>
      <c r="TVV57" s="148"/>
      <c r="TVW57" s="148"/>
      <c r="TVX57" s="148"/>
      <c r="TVY57" s="148"/>
      <c r="TVZ57" s="148"/>
      <c r="TWA57" s="148"/>
      <c r="TWB57" s="148"/>
      <c r="TWC57" s="148"/>
      <c r="TWD57" s="148"/>
      <c r="TWE57" s="148"/>
      <c r="TWF57" s="148"/>
      <c r="TWG57" s="148"/>
      <c r="TWH57" s="148"/>
      <c r="TWI57" s="148"/>
      <c r="TWJ57" s="148"/>
      <c r="TWK57" s="148"/>
      <c r="TWL57" s="148"/>
      <c r="TWM57" s="148"/>
      <c r="TWN57" s="148"/>
      <c r="TWO57" s="148"/>
      <c r="TWP57" s="148"/>
      <c r="TWQ57" s="148"/>
      <c r="TWR57" s="148"/>
      <c r="TWS57" s="148"/>
      <c r="TWT57" s="148"/>
      <c r="TWU57" s="148"/>
      <c r="TWV57" s="148"/>
      <c r="TWW57" s="148"/>
      <c r="TWX57" s="148"/>
      <c r="TWY57" s="148"/>
      <c r="TWZ57" s="148"/>
      <c r="TXA57" s="148"/>
      <c r="TXB57" s="148"/>
      <c r="TXC57" s="148"/>
      <c r="TXD57" s="148"/>
      <c r="TXE57" s="148"/>
      <c r="TXF57" s="148"/>
      <c r="TXG57" s="148"/>
      <c r="TXH57" s="148"/>
      <c r="TXI57" s="148"/>
      <c r="TXJ57" s="148"/>
      <c r="TXK57" s="148"/>
      <c r="TXL57" s="148"/>
      <c r="TXM57" s="148"/>
      <c r="TXN57" s="148"/>
      <c r="TXO57" s="148"/>
      <c r="TXP57" s="148"/>
      <c r="TXQ57" s="148"/>
      <c r="TXR57" s="148"/>
      <c r="TXS57" s="148"/>
      <c r="TXT57" s="148"/>
      <c r="TXU57" s="148"/>
      <c r="TXV57" s="148"/>
      <c r="TXW57" s="148"/>
      <c r="TXX57" s="148"/>
      <c r="TXY57" s="148"/>
      <c r="TXZ57" s="148"/>
      <c r="TYA57" s="148"/>
      <c r="TYB57" s="148"/>
      <c r="TYC57" s="148"/>
      <c r="TYD57" s="148"/>
      <c r="TYE57" s="148"/>
      <c r="TYF57" s="148"/>
      <c r="TYG57" s="148"/>
      <c r="TYH57" s="148"/>
      <c r="TYI57" s="148"/>
      <c r="TYJ57" s="148"/>
      <c r="TYK57" s="148"/>
      <c r="TYL57" s="148"/>
      <c r="TYM57" s="148"/>
      <c r="TYN57" s="148"/>
      <c r="TYO57" s="148"/>
      <c r="TYP57" s="148"/>
      <c r="TYQ57" s="148"/>
      <c r="TYR57" s="148"/>
      <c r="TYS57" s="148"/>
      <c r="TYT57" s="148"/>
      <c r="TYU57" s="148"/>
      <c r="TYV57" s="148"/>
      <c r="TYW57" s="148"/>
      <c r="TYX57" s="148"/>
      <c r="TYY57" s="148"/>
      <c r="TYZ57" s="148"/>
      <c r="TZA57" s="148"/>
      <c r="TZB57" s="148"/>
      <c r="TZC57" s="148"/>
      <c r="TZD57" s="148"/>
      <c r="TZE57" s="148"/>
      <c r="TZF57" s="148"/>
      <c r="TZG57" s="148"/>
      <c r="TZH57" s="148"/>
      <c r="TZI57" s="148"/>
      <c r="TZJ57" s="148"/>
      <c r="TZK57" s="148"/>
      <c r="TZL57" s="148"/>
      <c r="TZM57" s="148"/>
      <c r="TZN57" s="148"/>
      <c r="TZO57" s="148"/>
      <c r="TZP57" s="148"/>
      <c r="TZQ57" s="148"/>
      <c r="TZR57" s="148"/>
      <c r="TZS57" s="148"/>
      <c r="TZT57" s="148"/>
      <c r="TZU57" s="148"/>
      <c r="TZV57" s="148"/>
      <c r="TZW57" s="148"/>
      <c r="TZX57" s="148"/>
      <c r="TZY57" s="148"/>
      <c r="TZZ57" s="148"/>
      <c r="UAA57" s="148"/>
      <c r="UAB57" s="148"/>
      <c r="UAC57" s="148"/>
      <c r="UAD57" s="148"/>
      <c r="UAE57" s="148"/>
      <c r="UAF57" s="148"/>
      <c r="UAG57" s="148"/>
      <c r="UAH57" s="148"/>
      <c r="UAI57" s="148"/>
      <c r="UAJ57" s="148"/>
      <c r="UAK57" s="148"/>
      <c r="UAL57" s="148"/>
      <c r="UAM57" s="148"/>
      <c r="UAN57" s="148"/>
      <c r="UAO57" s="148"/>
      <c r="UAP57" s="148"/>
      <c r="UAQ57" s="148"/>
      <c r="UAR57" s="148"/>
      <c r="UAS57" s="148"/>
      <c r="UAT57" s="148"/>
      <c r="UAU57" s="148"/>
      <c r="UAV57" s="148"/>
      <c r="UAW57" s="148"/>
      <c r="UAX57" s="148"/>
      <c r="UAY57" s="148"/>
      <c r="UAZ57" s="148"/>
      <c r="UBA57" s="148"/>
      <c r="UBB57" s="148"/>
      <c r="UBC57" s="148"/>
      <c r="UBD57" s="148"/>
      <c r="UBE57" s="148"/>
      <c r="UBF57" s="148"/>
      <c r="UBG57" s="148"/>
      <c r="UBH57" s="148"/>
      <c r="UBI57" s="148"/>
      <c r="UBJ57" s="148"/>
      <c r="UBK57" s="148"/>
      <c r="UBL57" s="148"/>
      <c r="UBM57" s="148"/>
      <c r="UBN57" s="148"/>
      <c r="UBO57" s="148"/>
      <c r="UBP57" s="148"/>
      <c r="UBQ57" s="148"/>
      <c r="UBR57" s="148"/>
      <c r="UBS57" s="148"/>
      <c r="UBT57" s="148"/>
      <c r="UBU57" s="148"/>
      <c r="UBV57" s="148"/>
      <c r="UBW57" s="148"/>
      <c r="UBX57" s="148"/>
      <c r="UBY57" s="148"/>
      <c r="UBZ57" s="148"/>
      <c r="UCA57" s="148"/>
      <c r="UCB57" s="148"/>
      <c r="UCC57" s="148"/>
      <c r="UCD57" s="148"/>
      <c r="UCE57" s="148"/>
      <c r="UCF57" s="148"/>
      <c r="UCG57" s="148"/>
      <c r="UCH57" s="148"/>
      <c r="UCI57" s="148"/>
      <c r="UCJ57" s="148"/>
      <c r="UCK57" s="148"/>
      <c r="UCL57" s="148"/>
      <c r="UCM57" s="148"/>
      <c r="UCN57" s="148"/>
      <c r="UCO57" s="148"/>
      <c r="UCP57" s="148"/>
      <c r="UCQ57" s="148"/>
      <c r="UCR57" s="148"/>
      <c r="UCS57" s="148"/>
      <c r="UCT57" s="148"/>
      <c r="UCU57" s="148"/>
      <c r="UCV57" s="148"/>
      <c r="UCW57" s="148"/>
      <c r="UCX57" s="148"/>
      <c r="UCY57" s="148"/>
      <c r="UCZ57" s="148"/>
      <c r="UDA57" s="148"/>
      <c r="UDB57" s="148"/>
      <c r="UDC57" s="148"/>
      <c r="UDD57" s="148"/>
      <c r="UDE57" s="148"/>
      <c r="UDF57" s="148"/>
      <c r="UDG57" s="148"/>
      <c r="UDH57" s="148"/>
      <c r="UDI57" s="148"/>
      <c r="UDJ57" s="148"/>
      <c r="UDK57" s="148"/>
      <c r="UDL57" s="148"/>
      <c r="UDM57" s="148"/>
      <c r="UDN57" s="148"/>
      <c r="UDO57" s="148"/>
      <c r="UDP57" s="148"/>
      <c r="UDQ57" s="148"/>
      <c r="UDR57" s="148"/>
      <c r="UDS57" s="148"/>
      <c r="UDT57" s="148"/>
      <c r="UDU57" s="148"/>
      <c r="UDV57" s="148"/>
      <c r="UDW57" s="148"/>
      <c r="UDX57" s="148"/>
      <c r="UDY57" s="148"/>
      <c r="UDZ57" s="148"/>
      <c r="UEA57" s="148"/>
      <c r="UEB57" s="148"/>
      <c r="UEC57" s="148"/>
      <c r="UED57" s="148"/>
      <c r="UEE57" s="148"/>
      <c r="UEF57" s="148"/>
      <c r="UEG57" s="148"/>
      <c r="UEH57" s="148"/>
      <c r="UEI57" s="148"/>
      <c r="UEJ57" s="148"/>
      <c r="UEK57" s="148"/>
      <c r="UEL57" s="148"/>
      <c r="UEM57" s="148"/>
      <c r="UEN57" s="148"/>
      <c r="UEO57" s="148"/>
      <c r="UEP57" s="148"/>
      <c r="UEQ57" s="148"/>
      <c r="UER57" s="148"/>
      <c r="UES57" s="148"/>
      <c r="UET57" s="148"/>
      <c r="UEU57" s="148"/>
      <c r="UEV57" s="148"/>
      <c r="UEW57" s="148"/>
      <c r="UEX57" s="148"/>
      <c r="UEY57" s="148"/>
      <c r="UEZ57" s="148"/>
      <c r="UFA57" s="148"/>
      <c r="UFB57" s="148"/>
      <c r="UFC57" s="148"/>
      <c r="UFD57" s="148"/>
      <c r="UFE57" s="148"/>
      <c r="UFF57" s="148"/>
      <c r="UFG57" s="148"/>
      <c r="UFH57" s="148"/>
      <c r="UFI57" s="148"/>
      <c r="UFJ57" s="148"/>
      <c r="UFK57" s="148"/>
      <c r="UFL57" s="148"/>
      <c r="UFM57" s="148"/>
      <c r="UFN57" s="148"/>
      <c r="UFO57" s="148"/>
      <c r="UFP57" s="148"/>
      <c r="UFQ57" s="148"/>
      <c r="UFR57" s="148"/>
      <c r="UFS57" s="148"/>
      <c r="UFT57" s="148"/>
      <c r="UFU57" s="148"/>
      <c r="UFV57" s="148"/>
      <c r="UFW57" s="148"/>
      <c r="UFX57" s="148"/>
      <c r="UFY57" s="148"/>
      <c r="UFZ57" s="148"/>
      <c r="UGA57" s="148"/>
      <c r="UGB57" s="148"/>
      <c r="UGC57" s="148"/>
      <c r="UGD57" s="148"/>
      <c r="UGE57" s="148"/>
      <c r="UGF57" s="148"/>
      <c r="UGG57" s="148"/>
      <c r="UGH57" s="148"/>
      <c r="UGI57" s="148"/>
      <c r="UGJ57" s="148"/>
      <c r="UGK57" s="148"/>
      <c r="UGL57" s="148"/>
      <c r="UGM57" s="148"/>
      <c r="UGN57" s="148"/>
      <c r="UGO57" s="148"/>
      <c r="UGP57" s="148"/>
      <c r="UGQ57" s="148"/>
      <c r="UGR57" s="148"/>
      <c r="UGS57" s="148"/>
      <c r="UGT57" s="148"/>
      <c r="UGU57" s="148"/>
      <c r="UGV57" s="148"/>
      <c r="UGW57" s="148"/>
      <c r="UGX57" s="148"/>
      <c r="UGY57" s="148"/>
      <c r="UGZ57" s="148"/>
      <c r="UHA57" s="148"/>
      <c r="UHB57" s="148"/>
      <c r="UHC57" s="148"/>
      <c r="UHD57" s="148"/>
      <c r="UHE57" s="148"/>
      <c r="UHF57" s="148"/>
      <c r="UHG57" s="148"/>
      <c r="UHH57" s="148"/>
      <c r="UHI57" s="148"/>
      <c r="UHJ57" s="148"/>
      <c r="UHK57" s="148"/>
      <c r="UHL57" s="148"/>
      <c r="UHM57" s="148"/>
      <c r="UHN57" s="148"/>
      <c r="UHO57" s="148"/>
      <c r="UHP57" s="148"/>
      <c r="UHQ57" s="148"/>
      <c r="UHR57" s="148"/>
      <c r="UHS57" s="148"/>
      <c r="UHT57" s="148"/>
      <c r="UHU57" s="148"/>
      <c r="UHV57" s="148"/>
      <c r="UHW57" s="148"/>
      <c r="UHX57" s="148"/>
      <c r="UHY57" s="148"/>
      <c r="UHZ57" s="148"/>
      <c r="UIA57" s="148"/>
      <c r="UIB57" s="148"/>
      <c r="UIC57" s="148"/>
      <c r="UID57" s="148"/>
      <c r="UIE57" s="148"/>
      <c r="UIF57" s="148"/>
      <c r="UIG57" s="148"/>
      <c r="UIH57" s="148"/>
      <c r="UII57" s="148"/>
      <c r="UIJ57" s="148"/>
      <c r="UIK57" s="148"/>
      <c r="UIL57" s="148"/>
      <c r="UIM57" s="148"/>
      <c r="UIN57" s="148"/>
      <c r="UIO57" s="148"/>
      <c r="UIP57" s="148"/>
      <c r="UIQ57" s="148"/>
      <c r="UIR57" s="148"/>
      <c r="UIS57" s="148"/>
      <c r="UIT57" s="148"/>
      <c r="UIU57" s="148"/>
      <c r="UIV57" s="148"/>
      <c r="UIW57" s="148"/>
      <c r="UIX57" s="148"/>
      <c r="UIY57" s="148"/>
      <c r="UIZ57" s="148"/>
      <c r="UJA57" s="148"/>
      <c r="UJB57" s="148"/>
      <c r="UJC57" s="148"/>
      <c r="UJD57" s="148"/>
      <c r="UJE57" s="148"/>
      <c r="UJF57" s="148"/>
      <c r="UJG57" s="148"/>
      <c r="UJH57" s="148"/>
      <c r="UJI57" s="148"/>
      <c r="UJJ57" s="148"/>
      <c r="UJK57" s="148"/>
      <c r="UJL57" s="148"/>
      <c r="UJM57" s="148"/>
      <c r="UJN57" s="148"/>
      <c r="UJO57" s="148"/>
      <c r="UJP57" s="148"/>
      <c r="UJQ57" s="148"/>
      <c r="UJR57" s="148"/>
      <c r="UJS57" s="148"/>
      <c r="UJT57" s="148"/>
      <c r="UJU57" s="148"/>
      <c r="UJV57" s="148"/>
      <c r="UJW57" s="148"/>
      <c r="UJX57" s="148"/>
      <c r="UJY57" s="148"/>
      <c r="UJZ57" s="148"/>
      <c r="UKA57" s="148"/>
      <c r="UKB57" s="148"/>
      <c r="UKC57" s="148"/>
      <c r="UKD57" s="148"/>
      <c r="UKE57" s="148"/>
      <c r="UKF57" s="148"/>
      <c r="UKG57" s="148"/>
      <c r="UKH57" s="148"/>
      <c r="UKI57" s="148"/>
      <c r="UKJ57" s="148"/>
      <c r="UKK57" s="148"/>
      <c r="UKL57" s="148"/>
      <c r="UKM57" s="148"/>
      <c r="UKN57" s="148"/>
      <c r="UKO57" s="148"/>
      <c r="UKP57" s="148"/>
      <c r="UKQ57" s="148"/>
      <c r="UKR57" s="148"/>
      <c r="UKS57" s="148"/>
      <c r="UKT57" s="148"/>
      <c r="UKU57" s="148"/>
      <c r="UKV57" s="148"/>
      <c r="UKW57" s="148"/>
      <c r="UKX57" s="148"/>
      <c r="UKY57" s="148"/>
      <c r="UKZ57" s="148"/>
      <c r="ULA57" s="148"/>
      <c r="ULB57" s="148"/>
      <c r="ULC57" s="148"/>
      <c r="ULD57" s="148"/>
      <c r="ULE57" s="148"/>
      <c r="ULF57" s="148"/>
      <c r="ULG57" s="148"/>
      <c r="ULH57" s="148"/>
      <c r="ULI57" s="148"/>
      <c r="ULJ57" s="148"/>
      <c r="ULK57" s="148"/>
      <c r="ULL57" s="148"/>
      <c r="ULM57" s="148"/>
      <c r="ULN57" s="148"/>
      <c r="ULO57" s="148"/>
      <c r="ULP57" s="148"/>
      <c r="ULQ57" s="148"/>
      <c r="ULR57" s="148"/>
      <c r="ULS57" s="148"/>
      <c r="ULT57" s="148"/>
      <c r="ULU57" s="148"/>
      <c r="ULV57" s="148"/>
      <c r="ULW57" s="148"/>
      <c r="ULX57" s="148"/>
      <c r="ULY57" s="148"/>
      <c r="ULZ57" s="148"/>
      <c r="UMA57" s="148"/>
      <c r="UMB57" s="148"/>
      <c r="UMC57" s="148"/>
      <c r="UMD57" s="148"/>
      <c r="UME57" s="148"/>
      <c r="UMF57" s="148"/>
      <c r="UMG57" s="148"/>
      <c r="UMH57" s="148"/>
      <c r="UMI57" s="148"/>
      <c r="UMJ57" s="148"/>
      <c r="UMK57" s="148"/>
      <c r="UML57" s="148"/>
      <c r="UMM57" s="148"/>
      <c r="UMN57" s="148"/>
      <c r="UMO57" s="148"/>
      <c r="UMP57" s="148"/>
      <c r="UMQ57" s="148"/>
      <c r="UMR57" s="148"/>
      <c r="UMS57" s="148"/>
      <c r="UMT57" s="148"/>
      <c r="UMU57" s="148"/>
      <c r="UMV57" s="148"/>
      <c r="UMW57" s="148"/>
      <c r="UMX57" s="148"/>
      <c r="UMY57" s="148"/>
      <c r="UMZ57" s="148"/>
      <c r="UNA57" s="148"/>
      <c r="UNB57" s="148"/>
      <c r="UNC57" s="148"/>
      <c r="UND57" s="148"/>
      <c r="UNE57" s="148"/>
      <c r="UNF57" s="148"/>
      <c r="UNG57" s="148"/>
      <c r="UNH57" s="148"/>
      <c r="UNI57" s="148"/>
      <c r="UNJ57" s="148"/>
      <c r="UNK57" s="148"/>
      <c r="UNL57" s="148"/>
      <c r="UNM57" s="148"/>
      <c r="UNN57" s="148"/>
      <c r="UNO57" s="148"/>
      <c r="UNP57" s="148"/>
      <c r="UNQ57" s="148"/>
      <c r="UNR57" s="148"/>
      <c r="UNS57" s="148"/>
      <c r="UNT57" s="148"/>
      <c r="UNU57" s="148"/>
      <c r="UNV57" s="148"/>
      <c r="UNW57" s="148"/>
      <c r="UNX57" s="148"/>
      <c r="UNY57" s="148"/>
      <c r="UNZ57" s="148"/>
      <c r="UOA57" s="148"/>
      <c r="UOB57" s="148"/>
      <c r="UOC57" s="148"/>
      <c r="UOD57" s="148"/>
      <c r="UOE57" s="148"/>
      <c r="UOF57" s="148"/>
      <c r="UOG57" s="148"/>
      <c r="UOH57" s="148"/>
      <c r="UOI57" s="148"/>
      <c r="UOJ57" s="148"/>
      <c r="UOK57" s="148"/>
      <c r="UOL57" s="148"/>
      <c r="UOM57" s="148"/>
      <c r="UON57" s="148"/>
      <c r="UOO57" s="148"/>
      <c r="UOP57" s="148"/>
      <c r="UOQ57" s="148"/>
      <c r="UOR57" s="148"/>
      <c r="UOS57" s="148"/>
      <c r="UOT57" s="148"/>
      <c r="UOU57" s="148"/>
      <c r="UOV57" s="148"/>
      <c r="UOW57" s="148"/>
      <c r="UOX57" s="148"/>
      <c r="UOY57" s="148"/>
      <c r="UOZ57" s="148"/>
      <c r="UPA57" s="148"/>
      <c r="UPB57" s="148"/>
      <c r="UPC57" s="148"/>
      <c r="UPD57" s="148"/>
      <c r="UPE57" s="148"/>
      <c r="UPF57" s="148"/>
      <c r="UPG57" s="148"/>
      <c r="UPH57" s="148"/>
      <c r="UPI57" s="148"/>
      <c r="UPJ57" s="148"/>
      <c r="UPK57" s="148"/>
      <c r="UPL57" s="148"/>
      <c r="UPM57" s="148"/>
      <c r="UPN57" s="148"/>
      <c r="UPO57" s="148"/>
      <c r="UPP57" s="148"/>
      <c r="UPQ57" s="148"/>
      <c r="UPR57" s="148"/>
      <c r="UPS57" s="148"/>
      <c r="UPT57" s="148"/>
      <c r="UPU57" s="148"/>
      <c r="UPV57" s="148"/>
      <c r="UPW57" s="148"/>
      <c r="UPX57" s="148"/>
      <c r="UPY57" s="148"/>
      <c r="UPZ57" s="148"/>
      <c r="UQA57" s="148"/>
      <c r="UQB57" s="148"/>
      <c r="UQC57" s="148"/>
      <c r="UQD57" s="148"/>
      <c r="UQE57" s="148"/>
      <c r="UQF57" s="148"/>
      <c r="UQG57" s="148"/>
      <c r="UQH57" s="148"/>
      <c r="UQI57" s="148"/>
      <c r="UQJ57" s="148"/>
      <c r="UQK57" s="148"/>
      <c r="UQL57" s="148"/>
      <c r="UQM57" s="148"/>
      <c r="UQN57" s="148"/>
      <c r="UQO57" s="148"/>
      <c r="UQP57" s="148"/>
      <c r="UQQ57" s="148"/>
      <c r="UQR57" s="148"/>
      <c r="UQS57" s="148"/>
      <c r="UQT57" s="148"/>
      <c r="UQU57" s="148"/>
      <c r="UQV57" s="148"/>
      <c r="UQW57" s="148"/>
      <c r="UQX57" s="148"/>
      <c r="UQY57" s="148"/>
      <c r="UQZ57" s="148"/>
      <c r="URA57" s="148"/>
      <c r="URB57" s="148"/>
      <c r="URC57" s="148"/>
      <c r="URD57" s="148"/>
      <c r="URE57" s="148"/>
      <c r="URF57" s="148"/>
      <c r="URG57" s="148"/>
      <c r="URH57" s="148"/>
      <c r="URI57" s="148"/>
      <c r="URJ57" s="148"/>
      <c r="URK57" s="148"/>
      <c r="URL57" s="148"/>
      <c r="URM57" s="148"/>
      <c r="URN57" s="148"/>
      <c r="URO57" s="148"/>
      <c r="URP57" s="148"/>
      <c r="URQ57" s="148"/>
      <c r="URR57" s="148"/>
      <c r="URS57" s="148"/>
      <c r="URT57" s="148"/>
      <c r="URU57" s="148"/>
      <c r="URV57" s="148"/>
      <c r="URW57" s="148"/>
      <c r="URX57" s="148"/>
      <c r="URY57" s="148"/>
      <c r="URZ57" s="148"/>
      <c r="USA57" s="148"/>
      <c r="USB57" s="148"/>
      <c r="USC57" s="148"/>
      <c r="USD57" s="148"/>
      <c r="USE57" s="148"/>
      <c r="USF57" s="148"/>
      <c r="USG57" s="148"/>
      <c r="USH57" s="148"/>
      <c r="USI57" s="148"/>
      <c r="USJ57" s="148"/>
      <c r="USK57" s="148"/>
      <c r="USL57" s="148"/>
      <c r="USM57" s="148"/>
      <c r="USN57" s="148"/>
      <c r="USO57" s="148"/>
      <c r="USP57" s="148"/>
      <c r="USQ57" s="148"/>
      <c r="USR57" s="148"/>
      <c r="USS57" s="148"/>
      <c r="UST57" s="148"/>
      <c r="USU57" s="148"/>
      <c r="USV57" s="148"/>
      <c r="USW57" s="148"/>
      <c r="USX57" s="148"/>
      <c r="USY57" s="148"/>
      <c r="USZ57" s="148"/>
      <c r="UTA57" s="148"/>
      <c r="UTB57" s="148"/>
      <c r="UTC57" s="148"/>
      <c r="UTD57" s="148"/>
      <c r="UTE57" s="148"/>
      <c r="UTF57" s="148"/>
      <c r="UTG57" s="148"/>
      <c r="UTH57" s="148"/>
      <c r="UTI57" s="148"/>
      <c r="UTJ57" s="148"/>
      <c r="UTK57" s="148"/>
      <c r="UTL57" s="148"/>
      <c r="UTM57" s="148"/>
      <c r="UTN57" s="148"/>
      <c r="UTO57" s="148"/>
      <c r="UTP57" s="148"/>
      <c r="UTQ57" s="148"/>
      <c r="UTR57" s="148"/>
      <c r="UTS57" s="148"/>
      <c r="UTT57" s="148"/>
      <c r="UTU57" s="148"/>
      <c r="UTV57" s="148"/>
      <c r="UTW57" s="148"/>
      <c r="UTX57" s="148"/>
      <c r="UTY57" s="148"/>
      <c r="UTZ57" s="148"/>
      <c r="UUA57" s="148"/>
      <c r="UUB57" s="148"/>
      <c r="UUC57" s="148"/>
      <c r="UUD57" s="148"/>
      <c r="UUE57" s="148"/>
      <c r="UUF57" s="148"/>
      <c r="UUG57" s="148"/>
      <c r="UUH57" s="148"/>
      <c r="UUI57" s="148"/>
      <c r="UUJ57" s="148"/>
      <c r="UUK57" s="148"/>
      <c r="UUL57" s="148"/>
      <c r="UUM57" s="148"/>
      <c r="UUN57" s="148"/>
      <c r="UUO57" s="148"/>
      <c r="UUP57" s="148"/>
      <c r="UUQ57" s="148"/>
      <c r="UUR57" s="148"/>
      <c r="UUS57" s="148"/>
      <c r="UUT57" s="148"/>
      <c r="UUU57" s="148"/>
      <c r="UUV57" s="148"/>
      <c r="UUW57" s="148"/>
      <c r="UUX57" s="148"/>
      <c r="UUY57" s="148"/>
      <c r="UUZ57" s="148"/>
      <c r="UVA57" s="148"/>
      <c r="UVB57" s="148"/>
      <c r="UVC57" s="148"/>
      <c r="UVD57" s="148"/>
      <c r="UVE57" s="148"/>
      <c r="UVF57" s="148"/>
      <c r="UVG57" s="148"/>
      <c r="UVH57" s="148"/>
      <c r="UVI57" s="148"/>
      <c r="UVJ57" s="148"/>
      <c r="UVK57" s="148"/>
      <c r="UVL57" s="148"/>
      <c r="UVM57" s="148"/>
      <c r="UVN57" s="148"/>
      <c r="UVO57" s="148"/>
      <c r="UVP57" s="148"/>
      <c r="UVQ57" s="148"/>
      <c r="UVR57" s="148"/>
      <c r="UVS57" s="148"/>
      <c r="UVT57" s="148"/>
      <c r="UVU57" s="148"/>
      <c r="UVV57" s="148"/>
      <c r="UVW57" s="148"/>
      <c r="UVX57" s="148"/>
      <c r="UVY57" s="148"/>
      <c r="UVZ57" s="148"/>
      <c r="UWA57" s="148"/>
      <c r="UWB57" s="148"/>
      <c r="UWC57" s="148"/>
      <c r="UWD57" s="148"/>
      <c r="UWE57" s="148"/>
      <c r="UWF57" s="148"/>
      <c r="UWG57" s="148"/>
      <c r="UWH57" s="148"/>
      <c r="UWI57" s="148"/>
      <c r="UWJ57" s="148"/>
      <c r="UWK57" s="148"/>
      <c r="UWL57" s="148"/>
      <c r="UWM57" s="148"/>
      <c r="UWN57" s="148"/>
      <c r="UWO57" s="148"/>
      <c r="UWP57" s="148"/>
      <c r="UWQ57" s="148"/>
      <c r="UWR57" s="148"/>
      <c r="UWS57" s="148"/>
      <c r="UWT57" s="148"/>
      <c r="UWU57" s="148"/>
      <c r="UWV57" s="148"/>
      <c r="UWW57" s="148"/>
      <c r="UWX57" s="148"/>
      <c r="UWY57" s="148"/>
      <c r="UWZ57" s="148"/>
      <c r="UXA57" s="148"/>
      <c r="UXB57" s="148"/>
      <c r="UXC57" s="148"/>
      <c r="UXD57" s="148"/>
      <c r="UXE57" s="148"/>
      <c r="UXF57" s="148"/>
      <c r="UXG57" s="148"/>
      <c r="UXH57" s="148"/>
      <c r="UXI57" s="148"/>
      <c r="UXJ57" s="148"/>
      <c r="UXK57" s="148"/>
      <c r="UXL57" s="148"/>
      <c r="UXM57" s="148"/>
      <c r="UXN57" s="148"/>
      <c r="UXO57" s="148"/>
      <c r="UXP57" s="148"/>
      <c r="UXQ57" s="148"/>
      <c r="UXR57" s="148"/>
      <c r="UXS57" s="148"/>
      <c r="UXT57" s="148"/>
      <c r="UXU57" s="148"/>
      <c r="UXV57" s="148"/>
      <c r="UXW57" s="148"/>
      <c r="UXX57" s="148"/>
      <c r="UXY57" s="148"/>
      <c r="UXZ57" s="148"/>
      <c r="UYA57" s="148"/>
      <c r="UYB57" s="148"/>
      <c r="UYC57" s="148"/>
      <c r="UYD57" s="148"/>
      <c r="UYE57" s="148"/>
      <c r="UYF57" s="148"/>
      <c r="UYG57" s="148"/>
      <c r="UYH57" s="148"/>
      <c r="UYI57" s="148"/>
      <c r="UYJ57" s="148"/>
      <c r="UYK57" s="148"/>
      <c r="UYL57" s="148"/>
      <c r="UYM57" s="148"/>
      <c r="UYN57" s="148"/>
      <c r="UYO57" s="148"/>
      <c r="UYP57" s="148"/>
      <c r="UYQ57" s="148"/>
      <c r="UYR57" s="148"/>
      <c r="UYS57" s="148"/>
      <c r="UYT57" s="148"/>
      <c r="UYU57" s="148"/>
      <c r="UYV57" s="148"/>
      <c r="UYW57" s="148"/>
      <c r="UYX57" s="148"/>
      <c r="UYY57" s="148"/>
      <c r="UYZ57" s="148"/>
      <c r="UZA57" s="148"/>
      <c r="UZB57" s="148"/>
      <c r="UZC57" s="148"/>
      <c r="UZD57" s="148"/>
      <c r="UZE57" s="148"/>
      <c r="UZF57" s="148"/>
      <c r="UZG57" s="148"/>
      <c r="UZH57" s="148"/>
      <c r="UZI57" s="148"/>
      <c r="UZJ57" s="148"/>
      <c r="UZK57" s="148"/>
      <c r="UZL57" s="148"/>
      <c r="UZM57" s="148"/>
      <c r="UZN57" s="148"/>
      <c r="UZO57" s="148"/>
      <c r="UZP57" s="148"/>
      <c r="UZQ57" s="148"/>
      <c r="UZR57" s="148"/>
      <c r="UZS57" s="148"/>
      <c r="UZT57" s="148"/>
      <c r="UZU57" s="148"/>
      <c r="UZV57" s="148"/>
      <c r="UZW57" s="148"/>
      <c r="UZX57" s="148"/>
      <c r="UZY57" s="148"/>
      <c r="UZZ57" s="148"/>
      <c r="VAA57" s="148"/>
      <c r="VAB57" s="148"/>
      <c r="VAC57" s="148"/>
      <c r="VAD57" s="148"/>
      <c r="VAE57" s="148"/>
      <c r="VAF57" s="148"/>
      <c r="VAG57" s="148"/>
      <c r="VAH57" s="148"/>
      <c r="VAI57" s="148"/>
      <c r="VAJ57" s="148"/>
      <c r="VAK57" s="148"/>
      <c r="VAL57" s="148"/>
      <c r="VAM57" s="148"/>
      <c r="VAN57" s="148"/>
      <c r="VAO57" s="148"/>
      <c r="VAP57" s="148"/>
      <c r="VAQ57" s="148"/>
      <c r="VAR57" s="148"/>
      <c r="VAS57" s="148"/>
      <c r="VAT57" s="148"/>
      <c r="VAU57" s="148"/>
      <c r="VAV57" s="148"/>
      <c r="VAW57" s="148"/>
      <c r="VAX57" s="148"/>
      <c r="VAY57" s="148"/>
      <c r="VAZ57" s="148"/>
      <c r="VBA57" s="148"/>
      <c r="VBB57" s="148"/>
      <c r="VBC57" s="148"/>
      <c r="VBD57" s="148"/>
      <c r="VBE57" s="148"/>
      <c r="VBF57" s="148"/>
      <c r="VBG57" s="148"/>
      <c r="VBH57" s="148"/>
      <c r="VBI57" s="148"/>
      <c r="VBJ57" s="148"/>
      <c r="VBK57" s="148"/>
      <c r="VBL57" s="148"/>
      <c r="VBM57" s="148"/>
      <c r="VBN57" s="148"/>
      <c r="VBO57" s="148"/>
      <c r="VBP57" s="148"/>
      <c r="VBQ57" s="148"/>
      <c r="VBR57" s="148"/>
      <c r="VBS57" s="148"/>
      <c r="VBT57" s="148"/>
      <c r="VBU57" s="148"/>
      <c r="VBV57" s="148"/>
      <c r="VBW57" s="148"/>
      <c r="VBX57" s="148"/>
      <c r="VBY57" s="148"/>
      <c r="VBZ57" s="148"/>
      <c r="VCA57" s="148"/>
      <c r="VCB57" s="148"/>
      <c r="VCC57" s="148"/>
      <c r="VCD57" s="148"/>
      <c r="VCE57" s="148"/>
      <c r="VCF57" s="148"/>
      <c r="VCG57" s="148"/>
      <c r="VCH57" s="148"/>
      <c r="VCI57" s="148"/>
      <c r="VCJ57" s="148"/>
      <c r="VCK57" s="148"/>
      <c r="VCL57" s="148"/>
      <c r="VCM57" s="148"/>
      <c r="VCN57" s="148"/>
      <c r="VCO57" s="148"/>
      <c r="VCP57" s="148"/>
      <c r="VCQ57" s="148"/>
      <c r="VCR57" s="148"/>
      <c r="VCS57" s="148"/>
      <c r="VCT57" s="148"/>
      <c r="VCU57" s="148"/>
      <c r="VCV57" s="148"/>
      <c r="VCW57" s="148"/>
      <c r="VCX57" s="148"/>
      <c r="VCY57" s="148"/>
      <c r="VCZ57" s="148"/>
      <c r="VDA57" s="148"/>
      <c r="VDB57" s="148"/>
      <c r="VDC57" s="148"/>
      <c r="VDD57" s="148"/>
      <c r="VDE57" s="148"/>
      <c r="VDF57" s="148"/>
      <c r="VDG57" s="148"/>
      <c r="VDH57" s="148"/>
      <c r="VDI57" s="148"/>
      <c r="VDJ57" s="148"/>
      <c r="VDK57" s="148"/>
      <c r="VDL57" s="148"/>
      <c r="VDM57" s="148"/>
      <c r="VDN57" s="148"/>
      <c r="VDO57" s="148"/>
      <c r="VDP57" s="148"/>
      <c r="VDQ57" s="148"/>
      <c r="VDR57" s="148"/>
      <c r="VDS57" s="148"/>
      <c r="VDT57" s="148"/>
      <c r="VDU57" s="148"/>
      <c r="VDV57" s="148"/>
      <c r="VDW57" s="148"/>
      <c r="VDX57" s="148"/>
      <c r="VDY57" s="148"/>
      <c r="VDZ57" s="148"/>
      <c r="VEA57" s="148"/>
      <c r="VEB57" s="148"/>
      <c r="VEC57" s="148"/>
      <c r="VED57" s="148"/>
      <c r="VEE57" s="148"/>
      <c r="VEF57" s="148"/>
      <c r="VEG57" s="148"/>
      <c r="VEH57" s="148"/>
      <c r="VEI57" s="148"/>
      <c r="VEJ57" s="148"/>
      <c r="VEK57" s="148"/>
      <c r="VEL57" s="148"/>
      <c r="VEM57" s="148"/>
      <c r="VEN57" s="148"/>
      <c r="VEO57" s="148"/>
      <c r="VEP57" s="148"/>
      <c r="VEQ57" s="148"/>
      <c r="VER57" s="148"/>
      <c r="VES57" s="148"/>
      <c r="VET57" s="148"/>
      <c r="VEU57" s="148"/>
      <c r="VEV57" s="148"/>
      <c r="VEW57" s="148"/>
      <c r="VEX57" s="148"/>
      <c r="VEY57" s="148"/>
      <c r="VEZ57" s="148"/>
      <c r="VFA57" s="148"/>
      <c r="VFB57" s="148"/>
      <c r="VFC57" s="148"/>
      <c r="VFD57" s="148"/>
      <c r="VFE57" s="148"/>
      <c r="VFF57" s="148"/>
      <c r="VFG57" s="148"/>
      <c r="VFH57" s="148"/>
      <c r="VFI57" s="148"/>
      <c r="VFJ57" s="148"/>
      <c r="VFK57" s="148"/>
      <c r="VFL57" s="148"/>
      <c r="VFM57" s="148"/>
      <c r="VFN57" s="148"/>
      <c r="VFO57" s="148"/>
      <c r="VFP57" s="148"/>
      <c r="VFQ57" s="148"/>
      <c r="VFR57" s="148"/>
      <c r="VFS57" s="148"/>
      <c r="VFT57" s="148"/>
      <c r="VFU57" s="148"/>
      <c r="VFV57" s="148"/>
      <c r="VFW57" s="148"/>
      <c r="VFX57" s="148"/>
      <c r="VFY57" s="148"/>
      <c r="VFZ57" s="148"/>
      <c r="VGA57" s="148"/>
      <c r="VGB57" s="148"/>
      <c r="VGC57" s="148"/>
      <c r="VGD57" s="148"/>
      <c r="VGE57" s="148"/>
      <c r="VGF57" s="148"/>
      <c r="VGG57" s="148"/>
      <c r="VGH57" s="148"/>
      <c r="VGI57" s="148"/>
      <c r="VGJ57" s="148"/>
      <c r="VGK57" s="148"/>
      <c r="VGL57" s="148"/>
      <c r="VGM57" s="148"/>
      <c r="VGN57" s="148"/>
      <c r="VGO57" s="148"/>
      <c r="VGP57" s="148"/>
      <c r="VGQ57" s="148"/>
      <c r="VGR57" s="148"/>
      <c r="VGS57" s="148"/>
      <c r="VGT57" s="148"/>
      <c r="VGU57" s="148"/>
      <c r="VGV57" s="148"/>
      <c r="VGW57" s="148"/>
      <c r="VGX57" s="148"/>
      <c r="VGY57" s="148"/>
      <c r="VGZ57" s="148"/>
      <c r="VHA57" s="148"/>
      <c r="VHB57" s="148"/>
      <c r="VHC57" s="148"/>
      <c r="VHD57" s="148"/>
      <c r="VHE57" s="148"/>
      <c r="VHF57" s="148"/>
      <c r="VHG57" s="148"/>
      <c r="VHH57" s="148"/>
      <c r="VHI57" s="148"/>
      <c r="VHJ57" s="148"/>
      <c r="VHK57" s="148"/>
      <c r="VHL57" s="148"/>
      <c r="VHM57" s="148"/>
      <c r="VHN57" s="148"/>
      <c r="VHO57" s="148"/>
      <c r="VHP57" s="148"/>
      <c r="VHQ57" s="148"/>
      <c r="VHR57" s="148"/>
      <c r="VHS57" s="148"/>
      <c r="VHT57" s="148"/>
      <c r="VHU57" s="148"/>
      <c r="VHV57" s="148"/>
      <c r="VHW57" s="148"/>
      <c r="VHX57" s="148"/>
      <c r="VHY57" s="148"/>
      <c r="VHZ57" s="148"/>
      <c r="VIA57" s="148"/>
      <c r="VIB57" s="148"/>
      <c r="VIC57" s="148"/>
      <c r="VID57" s="148"/>
      <c r="VIE57" s="148"/>
      <c r="VIF57" s="148"/>
      <c r="VIG57" s="148"/>
      <c r="VIH57" s="148"/>
      <c r="VII57" s="148"/>
      <c r="VIJ57" s="148"/>
      <c r="VIK57" s="148"/>
      <c r="VIL57" s="148"/>
      <c r="VIM57" s="148"/>
      <c r="VIN57" s="148"/>
      <c r="VIO57" s="148"/>
      <c r="VIP57" s="148"/>
      <c r="VIQ57" s="148"/>
      <c r="VIR57" s="148"/>
      <c r="VIS57" s="148"/>
      <c r="VIT57" s="148"/>
      <c r="VIU57" s="148"/>
      <c r="VIV57" s="148"/>
      <c r="VIW57" s="148"/>
      <c r="VIX57" s="148"/>
      <c r="VIY57" s="148"/>
      <c r="VIZ57" s="148"/>
      <c r="VJA57" s="148"/>
      <c r="VJB57" s="148"/>
      <c r="VJC57" s="148"/>
      <c r="VJD57" s="148"/>
      <c r="VJE57" s="148"/>
      <c r="VJF57" s="148"/>
      <c r="VJG57" s="148"/>
      <c r="VJH57" s="148"/>
      <c r="VJI57" s="148"/>
      <c r="VJJ57" s="148"/>
      <c r="VJK57" s="148"/>
      <c r="VJL57" s="148"/>
      <c r="VJM57" s="148"/>
      <c r="VJN57" s="148"/>
      <c r="VJO57" s="148"/>
      <c r="VJP57" s="148"/>
      <c r="VJQ57" s="148"/>
      <c r="VJR57" s="148"/>
      <c r="VJS57" s="148"/>
      <c r="VJT57" s="148"/>
      <c r="VJU57" s="148"/>
      <c r="VJV57" s="148"/>
      <c r="VJW57" s="148"/>
      <c r="VJX57" s="148"/>
      <c r="VJY57" s="148"/>
      <c r="VJZ57" s="148"/>
      <c r="VKA57" s="148"/>
      <c r="VKB57" s="148"/>
      <c r="VKC57" s="148"/>
      <c r="VKD57" s="148"/>
      <c r="VKE57" s="148"/>
      <c r="VKF57" s="148"/>
      <c r="VKG57" s="148"/>
      <c r="VKH57" s="148"/>
      <c r="VKI57" s="148"/>
      <c r="VKJ57" s="148"/>
      <c r="VKK57" s="148"/>
      <c r="VKL57" s="148"/>
      <c r="VKM57" s="148"/>
      <c r="VKN57" s="148"/>
      <c r="VKO57" s="148"/>
      <c r="VKP57" s="148"/>
      <c r="VKQ57" s="148"/>
      <c r="VKR57" s="148"/>
      <c r="VKS57" s="148"/>
      <c r="VKT57" s="148"/>
      <c r="VKU57" s="148"/>
      <c r="VKV57" s="148"/>
      <c r="VKW57" s="148"/>
      <c r="VKX57" s="148"/>
      <c r="VKY57" s="148"/>
      <c r="VKZ57" s="148"/>
      <c r="VLA57" s="148"/>
      <c r="VLB57" s="148"/>
      <c r="VLC57" s="148"/>
      <c r="VLD57" s="148"/>
      <c r="VLE57" s="148"/>
      <c r="VLF57" s="148"/>
      <c r="VLG57" s="148"/>
      <c r="VLH57" s="148"/>
      <c r="VLI57" s="148"/>
      <c r="VLJ57" s="148"/>
      <c r="VLK57" s="148"/>
      <c r="VLL57" s="148"/>
      <c r="VLM57" s="148"/>
      <c r="VLN57" s="148"/>
      <c r="VLO57" s="148"/>
      <c r="VLP57" s="148"/>
      <c r="VLQ57" s="148"/>
      <c r="VLR57" s="148"/>
      <c r="VLS57" s="148"/>
      <c r="VLT57" s="148"/>
      <c r="VLU57" s="148"/>
      <c r="VLV57" s="148"/>
      <c r="VLW57" s="148"/>
      <c r="VLX57" s="148"/>
      <c r="VLY57" s="148"/>
      <c r="VLZ57" s="148"/>
      <c r="VMA57" s="148"/>
      <c r="VMB57" s="148"/>
      <c r="VMC57" s="148"/>
      <c r="VMD57" s="148"/>
      <c r="VME57" s="148"/>
      <c r="VMF57" s="148"/>
      <c r="VMG57" s="148"/>
      <c r="VMH57" s="148"/>
      <c r="VMI57" s="148"/>
      <c r="VMJ57" s="148"/>
      <c r="VMK57" s="148"/>
      <c r="VML57" s="148"/>
      <c r="VMM57" s="148"/>
      <c r="VMN57" s="148"/>
      <c r="VMO57" s="148"/>
      <c r="VMP57" s="148"/>
      <c r="VMQ57" s="148"/>
      <c r="VMR57" s="148"/>
      <c r="VMS57" s="148"/>
      <c r="VMT57" s="148"/>
      <c r="VMU57" s="148"/>
      <c r="VMV57" s="148"/>
      <c r="VMW57" s="148"/>
      <c r="VMX57" s="148"/>
      <c r="VMY57" s="148"/>
      <c r="VMZ57" s="148"/>
      <c r="VNA57" s="148"/>
      <c r="VNB57" s="148"/>
      <c r="VNC57" s="148"/>
      <c r="VND57" s="148"/>
      <c r="VNE57" s="148"/>
      <c r="VNF57" s="148"/>
      <c r="VNG57" s="148"/>
      <c r="VNH57" s="148"/>
      <c r="VNI57" s="148"/>
      <c r="VNJ57" s="148"/>
      <c r="VNK57" s="148"/>
      <c r="VNL57" s="148"/>
      <c r="VNM57" s="148"/>
      <c r="VNN57" s="148"/>
      <c r="VNO57" s="148"/>
      <c r="VNP57" s="148"/>
      <c r="VNQ57" s="148"/>
      <c r="VNR57" s="148"/>
      <c r="VNS57" s="148"/>
      <c r="VNT57" s="148"/>
      <c r="VNU57" s="148"/>
      <c r="VNV57" s="148"/>
      <c r="VNW57" s="148"/>
      <c r="VNX57" s="148"/>
      <c r="VNY57" s="148"/>
      <c r="VNZ57" s="148"/>
      <c r="VOA57" s="148"/>
      <c r="VOB57" s="148"/>
      <c r="VOC57" s="148"/>
      <c r="VOD57" s="148"/>
      <c r="VOE57" s="148"/>
      <c r="VOF57" s="148"/>
      <c r="VOG57" s="148"/>
      <c r="VOH57" s="148"/>
      <c r="VOI57" s="148"/>
      <c r="VOJ57" s="148"/>
      <c r="VOK57" s="148"/>
      <c r="VOL57" s="148"/>
      <c r="VOM57" s="148"/>
      <c r="VON57" s="148"/>
      <c r="VOO57" s="148"/>
      <c r="VOP57" s="148"/>
      <c r="VOQ57" s="148"/>
      <c r="VOR57" s="148"/>
      <c r="VOS57" s="148"/>
      <c r="VOT57" s="148"/>
      <c r="VOU57" s="148"/>
      <c r="VOV57" s="148"/>
      <c r="VOW57" s="148"/>
      <c r="VOX57" s="148"/>
      <c r="VOY57" s="148"/>
      <c r="VOZ57" s="148"/>
      <c r="VPA57" s="148"/>
      <c r="VPB57" s="148"/>
      <c r="VPC57" s="148"/>
      <c r="VPD57" s="148"/>
      <c r="VPE57" s="148"/>
      <c r="VPF57" s="148"/>
      <c r="VPG57" s="148"/>
      <c r="VPH57" s="148"/>
      <c r="VPI57" s="148"/>
      <c r="VPJ57" s="148"/>
      <c r="VPK57" s="148"/>
      <c r="VPL57" s="148"/>
      <c r="VPM57" s="148"/>
      <c r="VPN57" s="148"/>
      <c r="VPO57" s="148"/>
      <c r="VPP57" s="148"/>
      <c r="VPQ57" s="148"/>
      <c r="VPR57" s="148"/>
      <c r="VPS57" s="148"/>
      <c r="VPT57" s="148"/>
      <c r="VPU57" s="148"/>
      <c r="VPV57" s="148"/>
      <c r="VPW57" s="148"/>
      <c r="VPX57" s="148"/>
      <c r="VPY57" s="148"/>
      <c r="VPZ57" s="148"/>
      <c r="VQA57" s="148"/>
      <c r="VQB57" s="148"/>
      <c r="VQC57" s="148"/>
      <c r="VQD57" s="148"/>
      <c r="VQE57" s="148"/>
      <c r="VQF57" s="148"/>
      <c r="VQG57" s="148"/>
      <c r="VQH57" s="148"/>
      <c r="VQI57" s="148"/>
      <c r="VQJ57" s="148"/>
      <c r="VQK57" s="148"/>
      <c r="VQL57" s="148"/>
      <c r="VQM57" s="148"/>
      <c r="VQN57" s="148"/>
      <c r="VQO57" s="148"/>
      <c r="VQP57" s="148"/>
      <c r="VQQ57" s="148"/>
      <c r="VQR57" s="148"/>
      <c r="VQS57" s="148"/>
      <c r="VQT57" s="148"/>
      <c r="VQU57" s="148"/>
      <c r="VQV57" s="148"/>
      <c r="VQW57" s="148"/>
      <c r="VQX57" s="148"/>
      <c r="VQY57" s="148"/>
      <c r="VQZ57" s="148"/>
      <c r="VRA57" s="148"/>
      <c r="VRB57" s="148"/>
      <c r="VRC57" s="148"/>
      <c r="VRD57" s="148"/>
      <c r="VRE57" s="148"/>
      <c r="VRF57" s="148"/>
      <c r="VRG57" s="148"/>
      <c r="VRH57" s="148"/>
      <c r="VRI57" s="148"/>
      <c r="VRJ57" s="148"/>
      <c r="VRK57" s="148"/>
      <c r="VRL57" s="148"/>
      <c r="VRM57" s="148"/>
      <c r="VRN57" s="148"/>
      <c r="VRO57" s="148"/>
      <c r="VRP57" s="148"/>
      <c r="VRQ57" s="148"/>
      <c r="VRR57" s="148"/>
      <c r="VRS57" s="148"/>
      <c r="VRT57" s="148"/>
      <c r="VRU57" s="148"/>
      <c r="VRV57" s="148"/>
      <c r="VRW57" s="148"/>
      <c r="VRX57" s="148"/>
      <c r="VRY57" s="148"/>
      <c r="VRZ57" s="148"/>
      <c r="VSA57" s="148"/>
      <c r="VSB57" s="148"/>
      <c r="VSC57" s="148"/>
      <c r="VSD57" s="148"/>
      <c r="VSE57" s="148"/>
      <c r="VSF57" s="148"/>
      <c r="VSG57" s="148"/>
      <c r="VSH57" s="148"/>
      <c r="VSI57" s="148"/>
      <c r="VSJ57" s="148"/>
      <c r="VSK57" s="148"/>
      <c r="VSL57" s="148"/>
      <c r="VSM57" s="148"/>
      <c r="VSN57" s="148"/>
      <c r="VSO57" s="148"/>
      <c r="VSP57" s="148"/>
      <c r="VSQ57" s="148"/>
      <c r="VSR57" s="148"/>
      <c r="VSS57" s="148"/>
      <c r="VST57" s="148"/>
      <c r="VSU57" s="148"/>
      <c r="VSV57" s="148"/>
      <c r="VSW57" s="148"/>
      <c r="VSX57" s="148"/>
      <c r="VSY57" s="148"/>
      <c r="VSZ57" s="148"/>
      <c r="VTA57" s="148"/>
      <c r="VTB57" s="148"/>
      <c r="VTC57" s="148"/>
      <c r="VTD57" s="148"/>
      <c r="VTE57" s="148"/>
      <c r="VTF57" s="148"/>
      <c r="VTG57" s="148"/>
      <c r="VTH57" s="148"/>
      <c r="VTI57" s="148"/>
      <c r="VTJ57" s="148"/>
      <c r="VTK57" s="148"/>
      <c r="VTL57" s="148"/>
      <c r="VTM57" s="148"/>
      <c r="VTN57" s="148"/>
      <c r="VTO57" s="148"/>
      <c r="VTP57" s="148"/>
      <c r="VTQ57" s="148"/>
      <c r="VTR57" s="148"/>
      <c r="VTS57" s="148"/>
      <c r="VTT57" s="148"/>
      <c r="VTU57" s="148"/>
      <c r="VTV57" s="148"/>
      <c r="VTW57" s="148"/>
      <c r="VTX57" s="148"/>
      <c r="VTY57" s="148"/>
      <c r="VTZ57" s="148"/>
      <c r="VUA57" s="148"/>
      <c r="VUB57" s="148"/>
      <c r="VUC57" s="148"/>
      <c r="VUD57" s="148"/>
      <c r="VUE57" s="148"/>
      <c r="VUF57" s="148"/>
      <c r="VUG57" s="148"/>
      <c r="VUH57" s="148"/>
      <c r="VUI57" s="148"/>
      <c r="VUJ57" s="148"/>
      <c r="VUK57" s="148"/>
      <c r="VUL57" s="148"/>
      <c r="VUM57" s="148"/>
      <c r="VUN57" s="148"/>
      <c r="VUO57" s="148"/>
      <c r="VUP57" s="148"/>
      <c r="VUQ57" s="148"/>
      <c r="VUR57" s="148"/>
      <c r="VUS57" s="148"/>
      <c r="VUT57" s="148"/>
      <c r="VUU57" s="148"/>
      <c r="VUV57" s="148"/>
      <c r="VUW57" s="148"/>
      <c r="VUX57" s="148"/>
      <c r="VUY57" s="148"/>
      <c r="VUZ57" s="148"/>
      <c r="VVA57" s="148"/>
      <c r="VVB57" s="148"/>
      <c r="VVC57" s="148"/>
      <c r="VVD57" s="148"/>
      <c r="VVE57" s="148"/>
      <c r="VVF57" s="148"/>
      <c r="VVG57" s="148"/>
      <c r="VVH57" s="148"/>
      <c r="VVI57" s="148"/>
      <c r="VVJ57" s="148"/>
      <c r="VVK57" s="148"/>
      <c r="VVL57" s="148"/>
      <c r="VVM57" s="148"/>
      <c r="VVN57" s="148"/>
      <c r="VVO57" s="148"/>
      <c r="VVP57" s="148"/>
      <c r="VVQ57" s="148"/>
      <c r="VVR57" s="148"/>
      <c r="VVS57" s="148"/>
      <c r="VVT57" s="148"/>
      <c r="VVU57" s="148"/>
      <c r="VVV57" s="148"/>
      <c r="VVW57" s="148"/>
      <c r="VVX57" s="148"/>
      <c r="VVY57" s="148"/>
      <c r="VVZ57" s="148"/>
      <c r="VWA57" s="148"/>
      <c r="VWB57" s="148"/>
      <c r="VWC57" s="148"/>
      <c r="VWD57" s="148"/>
      <c r="VWE57" s="148"/>
      <c r="VWF57" s="148"/>
      <c r="VWG57" s="148"/>
      <c r="VWH57" s="148"/>
      <c r="VWI57" s="148"/>
      <c r="VWJ57" s="148"/>
      <c r="VWK57" s="148"/>
      <c r="VWL57" s="148"/>
      <c r="VWM57" s="148"/>
      <c r="VWN57" s="148"/>
      <c r="VWO57" s="148"/>
      <c r="VWP57" s="148"/>
      <c r="VWQ57" s="148"/>
      <c r="VWR57" s="148"/>
      <c r="VWS57" s="148"/>
      <c r="VWT57" s="148"/>
      <c r="VWU57" s="148"/>
      <c r="VWV57" s="148"/>
      <c r="VWW57" s="148"/>
      <c r="VWX57" s="148"/>
      <c r="VWY57" s="148"/>
      <c r="VWZ57" s="148"/>
      <c r="VXA57" s="148"/>
      <c r="VXB57" s="148"/>
      <c r="VXC57" s="148"/>
      <c r="VXD57" s="148"/>
      <c r="VXE57" s="148"/>
      <c r="VXF57" s="148"/>
      <c r="VXG57" s="148"/>
      <c r="VXH57" s="148"/>
      <c r="VXI57" s="148"/>
      <c r="VXJ57" s="148"/>
      <c r="VXK57" s="148"/>
      <c r="VXL57" s="148"/>
      <c r="VXM57" s="148"/>
      <c r="VXN57" s="148"/>
      <c r="VXO57" s="148"/>
      <c r="VXP57" s="148"/>
      <c r="VXQ57" s="148"/>
      <c r="VXR57" s="148"/>
      <c r="VXS57" s="148"/>
      <c r="VXT57" s="148"/>
      <c r="VXU57" s="148"/>
      <c r="VXV57" s="148"/>
      <c r="VXW57" s="148"/>
      <c r="VXX57" s="148"/>
      <c r="VXY57" s="148"/>
      <c r="VXZ57" s="148"/>
      <c r="VYA57" s="148"/>
      <c r="VYB57" s="148"/>
      <c r="VYC57" s="148"/>
      <c r="VYD57" s="148"/>
      <c r="VYE57" s="148"/>
      <c r="VYF57" s="148"/>
      <c r="VYG57" s="148"/>
      <c r="VYH57" s="148"/>
      <c r="VYI57" s="148"/>
      <c r="VYJ57" s="148"/>
      <c r="VYK57" s="148"/>
      <c r="VYL57" s="148"/>
      <c r="VYM57" s="148"/>
      <c r="VYN57" s="148"/>
      <c r="VYO57" s="148"/>
      <c r="VYP57" s="148"/>
      <c r="VYQ57" s="148"/>
      <c r="VYR57" s="148"/>
      <c r="VYS57" s="148"/>
      <c r="VYT57" s="148"/>
      <c r="VYU57" s="148"/>
      <c r="VYV57" s="148"/>
      <c r="VYW57" s="148"/>
      <c r="VYX57" s="148"/>
      <c r="VYY57" s="148"/>
      <c r="VYZ57" s="148"/>
      <c r="VZA57" s="148"/>
      <c r="VZB57" s="148"/>
      <c r="VZC57" s="148"/>
      <c r="VZD57" s="148"/>
      <c r="VZE57" s="148"/>
      <c r="VZF57" s="148"/>
      <c r="VZG57" s="148"/>
      <c r="VZH57" s="148"/>
      <c r="VZI57" s="148"/>
      <c r="VZJ57" s="148"/>
      <c r="VZK57" s="148"/>
      <c r="VZL57" s="148"/>
      <c r="VZM57" s="148"/>
      <c r="VZN57" s="148"/>
      <c r="VZO57" s="148"/>
      <c r="VZP57" s="148"/>
      <c r="VZQ57" s="148"/>
      <c r="VZR57" s="148"/>
      <c r="VZS57" s="148"/>
      <c r="VZT57" s="148"/>
      <c r="VZU57" s="148"/>
      <c r="VZV57" s="148"/>
      <c r="VZW57" s="148"/>
      <c r="VZX57" s="148"/>
      <c r="VZY57" s="148"/>
      <c r="VZZ57" s="148"/>
      <c r="WAA57" s="148"/>
      <c r="WAB57" s="148"/>
      <c r="WAC57" s="148"/>
      <c r="WAD57" s="148"/>
      <c r="WAE57" s="148"/>
      <c r="WAF57" s="148"/>
      <c r="WAG57" s="148"/>
      <c r="WAH57" s="148"/>
      <c r="WAI57" s="148"/>
      <c r="WAJ57" s="148"/>
      <c r="WAK57" s="148"/>
      <c r="WAL57" s="148"/>
      <c r="WAM57" s="148"/>
      <c r="WAN57" s="148"/>
      <c r="WAO57" s="148"/>
      <c r="WAP57" s="148"/>
      <c r="WAQ57" s="148"/>
      <c r="WAR57" s="148"/>
      <c r="WAS57" s="148"/>
      <c r="WAT57" s="148"/>
      <c r="WAU57" s="148"/>
      <c r="WAV57" s="148"/>
      <c r="WAW57" s="148"/>
      <c r="WAX57" s="148"/>
      <c r="WAY57" s="148"/>
      <c r="WAZ57" s="148"/>
      <c r="WBA57" s="148"/>
      <c r="WBB57" s="148"/>
      <c r="WBC57" s="148"/>
      <c r="WBD57" s="148"/>
      <c r="WBE57" s="148"/>
      <c r="WBF57" s="148"/>
      <c r="WBG57" s="148"/>
      <c r="WBH57" s="148"/>
      <c r="WBI57" s="148"/>
      <c r="WBJ57" s="148"/>
      <c r="WBK57" s="148"/>
      <c r="WBL57" s="148"/>
      <c r="WBM57" s="148"/>
      <c r="WBN57" s="148"/>
      <c r="WBO57" s="148"/>
      <c r="WBP57" s="148"/>
      <c r="WBQ57" s="148"/>
      <c r="WBR57" s="148"/>
      <c r="WBS57" s="148"/>
      <c r="WBT57" s="148"/>
      <c r="WBU57" s="148"/>
      <c r="WBV57" s="148"/>
      <c r="WBW57" s="148"/>
      <c r="WBX57" s="148"/>
      <c r="WBY57" s="148"/>
      <c r="WBZ57" s="148"/>
      <c r="WCA57" s="148"/>
      <c r="WCB57" s="148"/>
      <c r="WCC57" s="148"/>
      <c r="WCD57" s="148"/>
      <c r="WCE57" s="148"/>
      <c r="WCF57" s="148"/>
      <c r="WCG57" s="148"/>
      <c r="WCH57" s="148"/>
      <c r="WCI57" s="148"/>
      <c r="WCJ57" s="148"/>
      <c r="WCK57" s="148"/>
      <c r="WCL57" s="148"/>
      <c r="WCM57" s="148"/>
      <c r="WCN57" s="148"/>
      <c r="WCO57" s="148"/>
      <c r="WCP57" s="148"/>
      <c r="WCQ57" s="148"/>
      <c r="WCR57" s="148"/>
      <c r="WCS57" s="148"/>
      <c r="WCT57" s="148"/>
      <c r="WCU57" s="148"/>
      <c r="WCV57" s="148"/>
      <c r="WCW57" s="148"/>
      <c r="WCX57" s="148"/>
      <c r="WCY57" s="148"/>
      <c r="WCZ57" s="148"/>
      <c r="WDA57" s="148"/>
      <c r="WDB57" s="148"/>
      <c r="WDC57" s="148"/>
      <c r="WDD57" s="148"/>
      <c r="WDE57" s="148"/>
      <c r="WDF57" s="148"/>
      <c r="WDG57" s="148"/>
      <c r="WDH57" s="148"/>
      <c r="WDI57" s="148"/>
      <c r="WDJ57" s="148"/>
      <c r="WDK57" s="148"/>
      <c r="WDL57" s="148"/>
      <c r="WDM57" s="148"/>
      <c r="WDN57" s="148"/>
      <c r="WDO57" s="148"/>
      <c r="WDP57" s="148"/>
      <c r="WDQ57" s="148"/>
      <c r="WDR57" s="148"/>
      <c r="WDS57" s="148"/>
      <c r="WDT57" s="148"/>
      <c r="WDU57" s="148"/>
      <c r="WDV57" s="148"/>
      <c r="WDW57" s="148"/>
      <c r="WDX57" s="148"/>
      <c r="WDY57" s="148"/>
      <c r="WDZ57" s="148"/>
      <c r="WEA57" s="148"/>
      <c r="WEB57" s="148"/>
      <c r="WEC57" s="148"/>
      <c r="WED57" s="148"/>
      <c r="WEE57" s="148"/>
      <c r="WEF57" s="148"/>
      <c r="WEG57" s="148"/>
      <c r="WEH57" s="148"/>
      <c r="WEI57" s="148"/>
      <c r="WEJ57" s="148"/>
      <c r="WEK57" s="148"/>
      <c r="WEL57" s="148"/>
      <c r="WEM57" s="148"/>
      <c r="WEN57" s="148"/>
      <c r="WEO57" s="148"/>
      <c r="WEP57" s="148"/>
      <c r="WEQ57" s="148"/>
      <c r="WER57" s="148"/>
      <c r="WES57" s="148"/>
      <c r="WET57" s="148"/>
      <c r="WEU57" s="148"/>
      <c r="WEV57" s="148"/>
      <c r="WEW57" s="148"/>
      <c r="WEX57" s="148"/>
      <c r="WEY57" s="148"/>
      <c r="WEZ57" s="148"/>
      <c r="WFA57" s="148"/>
      <c r="WFB57" s="148"/>
      <c r="WFC57" s="148"/>
      <c r="WFD57" s="148"/>
      <c r="WFE57" s="148"/>
      <c r="WFF57" s="148"/>
      <c r="WFG57" s="148"/>
      <c r="WFH57" s="148"/>
      <c r="WFI57" s="148"/>
      <c r="WFJ57" s="148"/>
      <c r="WFK57" s="148"/>
      <c r="WFL57" s="148"/>
      <c r="WFM57" s="148"/>
      <c r="WFN57" s="148"/>
      <c r="WFO57" s="148"/>
      <c r="WFP57" s="148"/>
      <c r="WFQ57" s="148"/>
      <c r="WFR57" s="148"/>
      <c r="WFS57" s="148"/>
      <c r="WFT57" s="148"/>
      <c r="WFU57" s="148"/>
      <c r="WFV57" s="148"/>
      <c r="WFW57" s="148"/>
      <c r="WFX57" s="148"/>
      <c r="WFY57" s="148"/>
      <c r="WFZ57" s="148"/>
      <c r="WGA57" s="148"/>
      <c r="WGB57" s="148"/>
      <c r="WGC57" s="148"/>
      <c r="WGD57" s="148"/>
      <c r="WGE57" s="148"/>
      <c r="WGF57" s="148"/>
      <c r="WGG57" s="148"/>
      <c r="WGH57" s="148"/>
      <c r="WGI57" s="148"/>
      <c r="WGJ57" s="148"/>
      <c r="WGK57" s="148"/>
      <c r="WGL57" s="148"/>
      <c r="WGM57" s="148"/>
      <c r="WGN57" s="148"/>
      <c r="WGO57" s="148"/>
      <c r="WGP57" s="148"/>
      <c r="WGQ57" s="148"/>
      <c r="WGR57" s="148"/>
      <c r="WGS57" s="148"/>
      <c r="WGT57" s="148"/>
      <c r="WGU57" s="148"/>
      <c r="WGV57" s="148"/>
      <c r="WGW57" s="148"/>
      <c r="WGX57" s="148"/>
      <c r="WGY57" s="148"/>
      <c r="WGZ57" s="148"/>
      <c r="WHA57" s="148"/>
      <c r="WHB57" s="148"/>
      <c r="WHC57" s="148"/>
      <c r="WHD57" s="148"/>
      <c r="WHE57" s="148"/>
      <c r="WHF57" s="148"/>
      <c r="WHG57" s="148"/>
      <c r="WHH57" s="148"/>
      <c r="WHI57" s="148"/>
      <c r="WHJ57" s="148"/>
      <c r="WHK57" s="148"/>
      <c r="WHL57" s="148"/>
      <c r="WHM57" s="148"/>
      <c r="WHN57" s="148"/>
      <c r="WHO57" s="148"/>
      <c r="WHP57" s="148"/>
      <c r="WHQ57" s="148"/>
      <c r="WHR57" s="148"/>
      <c r="WHS57" s="148"/>
      <c r="WHT57" s="148"/>
      <c r="WHU57" s="148"/>
      <c r="WHV57" s="148"/>
      <c r="WHW57" s="148"/>
      <c r="WHX57" s="148"/>
      <c r="WHY57" s="148"/>
      <c r="WHZ57" s="148"/>
      <c r="WIA57" s="148"/>
      <c r="WIB57" s="148"/>
      <c r="WIC57" s="148"/>
      <c r="WID57" s="148"/>
      <c r="WIE57" s="148"/>
      <c r="WIF57" s="148"/>
      <c r="WIG57" s="148"/>
      <c r="WIH57" s="148"/>
      <c r="WII57" s="148"/>
      <c r="WIJ57" s="148"/>
      <c r="WIK57" s="148"/>
      <c r="WIL57" s="148"/>
      <c r="WIM57" s="148"/>
      <c r="WIN57" s="148"/>
      <c r="WIO57" s="148"/>
      <c r="WIP57" s="148"/>
      <c r="WIQ57" s="148"/>
      <c r="WIR57" s="148"/>
      <c r="WIS57" s="148"/>
      <c r="WIT57" s="148"/>
      <c r="WIU57" s="148"/>
      <c r="WIV57" s="148"/>
      <c r="WIW57" s="148"/>
      <c r="WIX57" s="148"/>
      <c r="WIY57" s="148"/>
      <c r="WIZ57" s="148"/>
      <c r="WJA57" s="148"/>
      <c r="WJB57" s="148"/>
      <c r="WJC57" s="148"/>
      <c r="WJD57" s="148"/>
      <c r="WJE57" s="148"/>
      <c r="WJF57" s="148"/>
      <c r="WJG57" s="148"/>
      <c r="WJH57" s="148"/>
      <c r="WJI57" s="148"/>
      <c r="WJJ57" s="148"/>
      <c r="WJK57" s="148"/>
      <c r="WJL57" s="148"/>
      <c r="WJM57" s="148"/>
      <c r="WJN57" s="148"/>
      <c r="WJO57" s="148"/>
      <c r="WJP57" s="148"/>
      <c r="WJQ57" s="148"/>
      <c r="WJR57" s="148"/>
      <c r="WJS57" s="148"/>
      <c r="WJT57" s="148"/>
      <c r="WJU57" s="148"/>
      <c r="WJV57" s="148"/>
      <c r="WJW57" s="148"/>
      <c r="WJX57" s="148"/>
      <c r="WJY57" s="148"/>
      <c r="WJZ57" s="148"/>
      <c r="WKA57" s="148"/>
      <c r="WKB57" s="148"/>
      <c r="WKC57" s="148"/>
      <c r="WKD57" s="148"/>
      <c r="WKE57" s="148"/>
      <c r="WKF57" s="148"/>
      <c r="WKG57" s="148"/>
      <c r="WKH57" s="148"/>
      <c r="WKI57" s="148"/>
      <c r="WKJ57" s="148"/>
      <c r="WKK57" s="148"/>
      <c r="WKL57" s="148"/>
      <c r="WKM57" s="148"/>
      <c r="WKN57" s="148"/>
      <c r="WKO57" s="148"/>
      <c r="WKP57" s="148"/>
      <c r="WKQ57" s="148"/>
      <c r="WKR57" s="148"/>
      <c r="WKS57" s="148"/>
      <c r="WKT57" s="148"/>
      <c r="WKU57" s="148"/>
      <c r="WKV57" s="148"/>
      <c r="WKW57" s="148"/>
      <c r="WKX57" s="148"/>
      <c r="WKY57" s="148"/>
      <c r="WKZ57" s="148"/>
      <c r="WLA57" s="148"/>
      <c r="WLB57" s="148"/>
      <c r="WLC57" s="148"/>
      <c r="WLD57" s="148"/>
      <c r="WLE57" s="148"/>
      <c r="WLF57" s="148"/>
      <c r="WLG57" s="148"/>
      <c r="WLH57" s="148"/>
      <c r="WLI57" s="148"/>
      <c r="WLJ57" s="148"/>
      <c r="WLK57" s="148"/>
      <c r="WLL57" s="148"/>
      <c r="WLM57" s="148"/>
      <c r="WLN57" s="148"/>
      <c r="WLO57" s="148"/>
      <c r="WLP57" s="148"/>
      <c r="WLQ57" s="148"/>
      <c r="WLR57" s="148"/>
      <c r="WLS57" s="148"/>
      <c r="WLT57" s="148"/>
      <c r="WLU57" s="148"/>
      <c r="WLV57" s="148"/>
      <c r="WLW57" s="148"/>
      <c r="WLX57" s="148"/>
      <c r="WLY57" s="148"/>
      <c r="WLZ57" s="148"/>
      <c r="WMA57" s="148"/>
      <c r="WMB57" s="148"/>
      <c r="WMC57" s="148"/>
      <c r="WMD57" s="148"/>
      <c r="WME57" s="148"/>
      <c r="WMF57" s="148"/>
      <c r="WMG57" s="148"/>
      <c r="WMH57" s="148"/>
      <c r="WMI57" s="148"/>
      <c r="WMJ57" s="148"/>
      <c r="WMK57" s="148"/>
      <c r="WML57" s="148"/>
      <c r="WMM57" s="148"/>
      <c r="WMN57" s="148"/>
      <c r="WMO57" s="148"/>
      <c r="WMP57" s="148"/>
      <c r="WMQ57" s="148"/>
      <c r="WMR57" s="148"/>
      <c r="WMS57" s="148"/>
      <c r="WMT57" s="148"/>
      <c r="WMU57" s="148"/>
      <c r="WMV57" s="148"/>
      <c r="WMW57" s="148"/>
      <c r="WMX57" s="148"/>
      <c r="WMY57" s="148"/>
      <c r="WMZ57" s="148"/>
      <c r="WNA57" s="148"/>
      <c r="WNB57" s="148"/>
      <c r="WNC57" s="148"/>
      <c r="WND57" s="148"/>
      <c r="WNE57" s="148"/>
      <c r="WNF57" s="148"/>
      <c r="WNG57" s="148"/>
      <c r="WNH57" s="148"/>
      <c r="WNI57" s="148"/>
      <c r="WNJ57" s="148"/>
      <c r="WNK57" s="148"/>
      <c r="WNL57" s="148"/>
      <c r="WNM57" s="148"/>
      <c r="WNN57" s="148"/>
      <c r="WNO57" s="148"/>
      <c r="WNP57" s="148"/>
      <c r="WNQ57" s="148"/>
      <c r="WNR57" s="148"/>
      <c r="WNS57" s="148"/>
      <c r="WNT57" s="148"/>
      <c r="WNU57" s="148"/>
      <c r="WNV57" s="148"/>
      <c r="WNW57" s="148"/>
      <c r="WNX57" s="148"/>
      <c r="WNY57" s="148"/>
      <c r="WNZ57" s="148"/>
      <c r="WOA57" s="148"/>
      <c r="WOB57" s="148"/>
      <c r="WOC57" s="148"/>
      <c r="WOD57" s="148"/>
      <c r="WOE57" s="148"/>
      <c r="WOF57" s="148"/>
      <c r="WOG57" s="148"/>
      <c r="WOH57" s="148"/>
      <c r="WOI57" s="148"/>
      <c r="WOJ57" s="148"/>
      <c r="WOK57" s="148"/>
      <c r="WOL57" s="148"/>
      <c r="WOM57" s="148"/>
      <c r="WON57" s="148"/>
      <c r="WOO57" s="148"/>
      <c r="WOP57" s="148"/>
      <c r="WOQ57" s="148"/>
      <c r="WOR57" s="148"/>
      <c r="WOS57" s="148"/>
      <c r="WOT57" s="148"/>
      <c r="WOU57" s="148"/>
      <c r="WOV57" s="148"/>
      <c r="WOW57" s="148"/>
      <c r="WOX57" s="148"/>
      <c r="WOY57" s="148"/>
      <c r="WOZ57" s="148"/>
      <c r="WPA57" s="148"/>
      <c r="WPB57" s="148"/>
      <c r="WPC57" s="148"/>
      <c r="WPD57" s="148"/>
      <c r="WPE57" s="148"/>
      <c r="WPF57" s="148"/>
      <c r="WPG57" s="148"/>
      <c r="WPH57" s="148"/>
      <c r="WPI57" s="148"/>
      <c r="WPJ57" s="148"/>
      <c r="WPK57" s="148"/>
      <c r="WPL57" s="148"/>
      <c r="WPM57" s="148"/>
      <c r="WPN57" s="148"/>
      <c r="WPO57" s="148"/>
      <c r="WPP57" s="148"/>
      <c r="WPQ57" s="148"/>
      <c r="WPR57" s="148"/>
      <c r="WPS57" s="148"/>
      <c r="WPT57" s="148"/>
      <c r="WPU57" s="148"/>
      <c r="WPV57" s="148"/>
      <c r="WPW57" s="148"/>
      <c r="WPX57" s="148"/>
      <c r="WPY57" s="148"/>
      <c r="WPZ57" s="148"/>
      <c r="WQA57" s="148"/>
      <c r="WQB57" s="148"/>
      <c r="WQC57" s="148"/>
      <c r="WQD57" s="148"/>
      <c r="WQE57" s="148"/>
      <c r="WQF57" s="148"/>
      <c r="WQG57" s="148"/>
      <c r="WQH57" s="148"/>
      <c r="WQI57" s="148"/>
      <c r="WQJ57" s="148"/>
      <c r="WQK57" s="148"/>
      <c r="WQL57" s="148"/>
      <c r="WQM57" s="148"/>
      <c r="WQN57" s="148"/>
      <c r="WQO57" s="148"/>
      <c r="WQP57" s="148"/>
      <c r="WQQ57" s="148"/>
      <c r="WQR57" s="148"/>
      <c r="WQS57" s="148"/>
      <c r="WQT57" s="148"/>
      <c r="WQU57" s="148"/>
      <c r="WQV57" s="148"/>
      <c r="WQW57" s="148"/>
      <c r="WQX57" s="148"/>
      <c r="WQY57" s="148"/>
      <c r="WQZ57" s="148"/>
      <c r="WRA57" s="148"/>
      <c r="WRB57" s="148"/>
      <c r="WRC57" s="148"/>
      <c r="WRD57" s="148"/>
      <c r="WRE57" s="148"/>
      <c r="WRF57" s="148"/>
      <c r="WRG57" s="148"/>
      <c r="WRH57" s="148"/>
      <c r="WRI57" s="148"/>
      <c r="WRJ57" s="148"/>
      <c r="WRK57" s="148"/>
      <c r="WRL57" s="148"/>
      <c r="WRM57" s="148"/>
      <c r="WRN57" s="148"/>
      <c r="WRO57" s="148"/>
      <c r="WRP57" s="148"/>
      <c r="WRQ57" s="148"/>
      <c r="WRR57" s="148"/>
      <c r="WRS57" s="148"/>
      <c r="WRT57" s="148"/>
      <c r="WRU57" s="148"/>
      <c r="WRV57" s="148"/>
      <c r="WRW57" s="148"/>
      <c r="WRX57" s="148"/>
      <c r="WRY57" s="148"/>
      <c r="WRZ57" s="148"/>
      <c r="WSA57" s="148"/>
      <c r="WSB57" s="148"/>
      <c r="WSC57" s="148"/>
      <c r="WSD57" s="148"/>
      <c r="WSE57" s="148"/>
      <c r="WSF57" s="148"/>
      <c r="WSG57" s="148"/>
      <c r="WSH57" s="148"/>
      <c r="WSI57" s="148"/>
      <c r="WSJ57" s="148"/>
      <c r="WSK57" s="148"/>
      <c r="WSL57" s="148"/>
      <c r="WSM57" s="148"/>
      <c r="WSN57" s="148"/>
      <c r="WSO57" s="148"/>
      <c r="WSP57" s="148"/>
      <c r="WSQ57" s="148"/>
      <c r="WSR57" s="148"/>
      <c r="WSS57" s="148"/>
      <c r="WST57" s="148"/>
      <c r="WSU57" s="148"/>
      <c r="WSV57" s="148"/>
      <c r="WSW57" s="148"/>
      <c r="WSX57" s="148"/>
      <c r="WSY57" s="148"/>
      <c r="WSZ57" s="148"/>
      <c r="WTA57" s="148"/>
      <c r="WTB57" s="148"/>
      <c r="WTC57" s="148"/>
      <c r="WTD57" s="148"/>
      <c r="WTE57" s="148"/>
      <c r="WTF57" s="148"/>
      <c r="WTG57" s="148"/>
      <c r="WTH57" s="148"/>
      <c r="WTI57" s="148"/>
      <c r="WTJ57" s="148"/>
      <c r="WTK57" s="148"/>
      <c r="WTL57" s="148"/>
      <c r="WTM57" s="148"/>
      <c r="WTN57" s="148"/>
      <c r="WTO57" s="148"/>
      <c r="WTP57" s="148"/>
      <c r="WTQ57" s="148"/>
      <c r="WTR57" s="148"/>
      <c r="WTS57" s="148"/>
      <c r="WTT57" s="148"/>
      <c r="WTU57" s="148"/>
      <c r="WTV57" s="148"/>
      <c r="WTW57" s="148"/>
      <c r="WTX57" s="148"/>
      <c r="WTY57" s="148"/>
      <c r="WTZ57" s="148"/>
      <c r="WUA57" s="148"/>
      <c r="WUB57" s="148"/>
      <c r="WUC57" s="148"/>
      <c r="WUD57" s="148"/>
      <c r="WUE57" s="148"/>
      <c r="WUF57" s="148"/>
      <c r="WUG57" s="148"/>
      <c r="WUH57" s="148"/>
      <c r="WUI57" s="148"/>
      <c r="WUJ57" s="148"/>
      <c r="WUK57" s="148"/>
      <c r="WUL57" s="148"/>
      <c r="WUM57" s="148"/>
      <c r="WUN57" s="148"/>
      <c r="WUO57" s="148"/>
      <c r="WUP57" s="148"/>
      <c r="WUQ57" s="148"/>
      <c r="WUR57" s="148"/>
      <c r="WUS57" s="148"/>
      <c r="WUT57" s="148"/>
      <c r="WUU57" s="148"/>
      <c r="WUV57" s="148"/>
      <c r="WUW57" s="148"/>
      <c r="WUX57" s="148"/>
      <c r="WUY57" s="148"/>
      <c r="WUZ57" s="148"/>
      <c r="WVA57" s="148"/>
      <c r="WVB57" s="148"/>
      <c r="WVC57" s="148"/>
      <c r="WVD57" s="148"/>
      <c r="WVE57" s="148"/>
      <c r="WVF57" s="148"/>
      <c r="WVG57" s="148"/>
      <c r="WVH57" s="148"/>
      <c r="WVI57" s="148"/>
      <c r="WVJ57" s="148"/>
      <c r="WVK57" s="148"/>
      <c r="WVL57" s="148"/>
      <c r="WVM57" s="148"/>
      <c r="WVN57" s="148"/>
      <c r="WVO57" s="148"/>
      <c r="WVP57" s="148"/>
      <c r="WVQ57" s="148"/>
      <c r="WVR57" s="148"/>
      <c r="WVS57" s="148"/>
      <c r="WVT57" s="148"/>
      <c r="WVU57" s="148"/>
      <c r="WVV57" s="148"/>
      <c r="WVW57" s="148"/>
      <c r="WVX57" s="148"/>
      <c r="WVY57" s="148"/>
      <c r="WVZ57" s="148"/>
      <c r="WWA57" s="148"/>
      <c r="WWB57" s="148"/>
      <c r="WWC57" s="148"/>
      <c r="WWD57" s="148"/>
      <c r="WWE57" s="148"/>
      <c r="WWF57" s="148"/>
      <c r="WWG57" s="148"/>
      <c r="WWH57" s="148"/>
      <c r="WWI57" s="148"/>
      <c r="WWJ57" s="148"/>
      <c r="WWK57" s="148"/>
      <c r="WWL57" s="148"/>
      <c r="WWM57" s="148"/>
      <c r="WWN57" s="148"/>
      <c r="WWO57" s="148"/>
      <c r="WWP57" s="148"/>
      <c r="WWQ57" s="148"/>
      <c r="WWR57" s="148"/>
      <c r="WWS57" s="148"/>
      <c r="WWT57" s="148"/>
      <c r="WWU57" s="148"/>
      <c r="WWV57" s="148"/>
      <c r="WWW57" s="148"/>
      <c r="WWX57" s="148"/>
      <c r="WWY57" s="148"/>
      <c r="WWZ57" s="148"/>
      <c r="WXA57" s="148"/>
      <c r="WXB57" s="148"/>
      <c r="WXC57" s="148"/>
      <c r="WXD57" s="148"/>
      <c r="WXE57" s="148"/>
      <c r="WXF57" s="148"/>
      <c r="WXG57" s="148"/>
      <c r="WXH57" s="148"/>
      <c r="WXI57" s="148"/>
      <c r="WXJ57" s="148"/>
      <c r="WXK57" s="148"/>
      <c r="WXL57" s="148"/>
      <c r="WXM57" s="148"/>
      <c r="WXN57" s="148"/>
      <c r="WXO57" s="148"/>
      <c r="WXP57" s="148"/>
      <c r="WXQ57" s="148"/>
      <c r="WXR57" s="148"/>
      <c r="WXS57" s="148"/>
      <c r="WXT57" s="148"/>
      <c r="WXU57" s="148"/>
      <c r="WXV57" s="148"/>
      <c r="WXW57" s="148"/>
      <c r="WXX57" s="148"/>
      <c r="WXY57" s="148"/>
      <c r="WXZ57" s="148"/>
      <c r="WYA57" s="148"/>
      <c r="WYB57" s="148"/>
      <c r="WYC57" s="148"/>
      <c r="WYD57" s="148"/>
      <c r="WYE57" s="148"/>
      <c r="WYF57" s="148"/>
      <c r="WYG57" s="148"/>
      <c r="WYH57" s="148"/>
      <c r="WYI57" s="148"/>
      <c r="WYJ57" s="148"/>
      <c r="WYK57" s="148"/>
      <c r="WYL57" s="148"/>
      <c r="WYM57" s="148"/>
      <c r="WYN57" s="148"/>
      <c r="WYO57" s="148"/>
      <c r="WYP57" s="148"/>
      <c r="WYQ57" s="148"/>
      <c r="WYR57" s="148"/>
      <c r="WYS57" s="148"/>
      <c r="WYT57" s="148"/>
      <c r="WYU57" s="148"/>
      <c r="WYV57" s="148"/>
      <c r="WYW57" s="148"/>
      <c r="WYX57" s="148"/>
      <c r="WYY57" s="148"/>
      <c r="WYZ57" s="148"/>
      <c r="WZA57" s="148"/>
      <c r="WZB57" s="148"/>
      <c r="WZC57" s="148"/>
      <c r="WZD57" s="148"/>
      <c r="WZE57" s="148"/>
      <c r="WZF57" s="148"/>
      <c r="WZG57" s="148"/>
      <c r="WZH57" s="148"/>
      <c r="WZI57" s="148"/>
      <c r="WZJ57" s="148"/>
      <c r="WZK57" s="148"/>
      <c r="WZL57" s="148"/>
      <c r="WZM57" s="148"/>
      <c r="WZN57" s="148"/>
      <c r="WZO57" s="148"/>
      <c r="WZP57" s="148"/>
      <c r="WZQ57" s="148"/>
      <c r="WZR57" s="148"/>
      <c r="WZS57" s="148"/>
      <c r="WZT57" s="148"/>
      <c r="WZU57" s="148"/>
      <c r="WZV57" s="148"/>
      <c r="WZW57" s="148"/>
      <c r="WZX57" s="148"/>
      <c r="WZY57" s="148"/>
      <c r="WZZ57" s="148"/>
      <c r="XAA57" s="148"/>
      <c r="XAB57" s="148"/>
      <c r="XAC57" s="148"/>
      <c r="XAD57" s="148"/>
      <c r="XAE57" s="148"/>
      <c r="XAF57" s="148"/>
      <c r="XAG57" s="148"/>
      <c r="XAH57" s="148"/>
      <c r="XAI57" s="148"/>
      <c r="XAJ57" s="148"/>
      <c r="XAK57" s="148"/>
      <c r="XAL57" s="148"/>
      <c r="XAM57" s="148"/>
      <c r="XAN57" s="148"/>
      <c r="XAO57" s="148"/>
      <c r="XAP57" s="148"/>
      <c r="XAQ57" s="148"/>
      <c r="XAR57" s="148"/>
      <c r="XAS57" s="148"/>
      <c r="XAT57" s="148"/>
      <c r="XAU57" s="148"/>
      <c r="XAV57" s="148"/>
      <c r="XAW57" s="148"/>
      <c r="XAX57" s="148"/>
      <c r="XAY57" s="148"/>
      <c r="XAZ57" s="148"/>
      <c r="XBA57" s="148"/>
      <c r="XBB57" s="148"/>
      <c r="XBC57" s="148"/>
      <c r="XBD57" s="148"/>
      <c r="XBE57" s="148"/>
      <c r="XBF57" s="148"/>
      <c r="XBG57" s="148"/>
      <c r="XBH57" s="148"/>
      <c r="XBI57" s="148"/>
      <c r="XBJ57" s="148"/>
      <c r="XBK57" s="148"/>
      <c r="XBL57" s="148"/>
      <c r="XBM57" s="148"/>
      <c r="XBN57" s="148"/>
      <c r="XBO57" s="148"/>
      <c r="XBP57" s="148"/>
      <c r="XBQ57" s="148"/>
      <c r="XBR57" s="148"/>
      <c r="XBS57" s="148"/>
      <c r="XBT57" s="148"/>
      <c r="XBU57" s="148"/>
      <c r="XBV57" s="148"/>
      <c r="XBW57" s="148"/>
      <c r="XBX57" s="148"/>
      <c r="XBY57" s="148"/>
      <c r="XBZ57" s="148"/>
      <c r="XCA57" s="148"/>
      <c r="XCB57" s="148"/>
      <c r="XCC57" s="148"/>
      <c r="XCD57" s="148"/>
      <c r="XCE57" s="148"/>
      <c r="XCF57" s="148"/>
      <c r="XCG57" s="148"/>
      <c r="XCH57" s="148"/>
      <c r="XCI57" s="148"/>
      <c r="XCJ57" s="148"/>
      <c r="XCK57" s="148"/>
      <c r="XCL57" s="148"/>
      <c r="XCM57" s="148"/>
      <c r="XCN57" s="148"/>
      <c r="XCO57" s="148"/>
      <c r="XCP57" s="148"/>
      <c r="XCQ57" s="148"/>
      <c r="XCR57" s="148"/>
      <c r="XCS57" s="148"/>
      <c r="XCT57" s="148"/>
      <c r="XCU57" s="148"/>
      <c r="XCV57" s="148"/>
      <c r="XCW57" s="148"/>
      <c r="XCX57" s="148"/>
      <c r="XCY57" s="148"/>
      <c r="XCZ57" s="148"/>
      <c r="XDA57" s="148"/>
      <c r="XDB57" s="148"/>
      <c r="XDC57" s="148"/>
      <c r="XDD57" s="148"/>
      <c r="XDE57" s="148"/>
      <c r="XDF57" s="148"/>
      <c r="XDG57" s="148"/>
      <c r="XDH57" s="148"/>
      <c r="XDI57" s="148"/>
      <c r="XDJ57" s="148"/>
      <c r="XDK57" s="148"/>
      <c r="XDL57" s="148"/>
      <c r="XDM57" s="148"/>
      <c r="XDN57" s="148"/>
      <c r="XDO57" s="148"/>
      <c r="XDP57" s="148"/>
      <c r="XDQ57" s="148"/>
      <c r="XDR57" s="148"/>
      <c r="XDS57" s="148"/>
      <c r="XDT57" s="148"/>
      <c r="XDU57" s="148"/>
      <c r="XDV57" s="148"/>
      <c r="XDW57" s="148"/>
      <c r="XDX57" s="148"/>
      <c r="XDY57" s="148"/>
      <c r="XDZ57" s="148"/>
      <c r="XEA57" s="148"/>
      <c r="XEB57" s="148"/>
      <c r="XEC57" s="148"/>
      <c r="XED57" s="148"/>
      <c r="XEE57" s="148"/>
      <c r="XEF57" s="148"/>
      <c r="XEG57" s="148"/>
      <c r="XEH57" s="148"/>
      <c r="XEI57" s="148"/>
      <c r="XEJ57" s="148"/>
      <c r="XEK57" s="148"/>
      <c r="XEL57" s="148"/>
      <c r="XEM57" s="148"/>
      <c r="XEN57" s="148"/>
      <c r="XEO57" s="148"/>
      <c r="XEP57" s="148"/>
      <c r="XEQ57" s="148"/>
      <c r="XER57" s="148"/>
      <c r="XES57" s="148"/>
      <c r="XET57" s="148"/>
      <c r="XEU57" s="148"/>
      <c r="XEV57" s="148"/>
      <c r="XEW57" s="148"/>
      <c r="XEX57" s="148"/>
      <c r="XEY57" s="148"/>
      <c r="XEZ57" s="148"/>
      <c r="XFA57" s="148"/>
      <c r="XFB57" s="148"/>
      <c r="XFC57" s="148"/>
      <c r="XFD57" s="148"/>
    </row>
    <row r="58" spans="1:16384" ht="25.5">
      <c r="A58" s="58">
        <v>47</v>
      </c>
      <c r="B58" s="59" t="s">
        <v>1823</v>
      </c>
      <c r="C58" s="60" t="s">
        <v>1985</v>
      </c>
      <c r="D58" s="59"/>
      <c r="E58" s="61" t="s">
        <v>57</v>
      </c>
      <c r="F58" s="62">
        <v>550</v>
      </c>
      <c r="G58" s="62"/>
      <c r="H58" s="62"/>
      <c r="I58" s="62"/>
      <c r="J58" s="62"/>
      <c r="K58" s="62"/>
      <c r="L58" s="62"/>
      <c r="M58" s="62"/>
      <c r="N58" s="62"/>
      <c r="O58" s="62"/>
      <c r="P58" s="62"/>
      <c r="Q58" s="62"/>
    </row>
    <row r="59" spans="1:16384" ht="25.5">
      <c r="A59" s="58">
        <v>48</v>
      </c>
      <c r="B59" s="59" t="s">
        <v>1823</v>
      </c>
      <c r="C59" s="60" t="s">
        <v>1986</v>
      </c>
      <c r="D59" s="59"/>
      <c r="E59" s="61" t="s">
        <v>57</v>
      </c>
      <c r="F59" s="62">
        <v>550</v>
      </c>
      <c r="G59" s="62"/>
      <c r="H59" s="62"/>
      <c r="I59" s="62"/>
      <c r="J59" s="62"/>
      <c r="K59" s="62"/>
      <c r="L59" s="62"/>
      <c r="M59" s="62"/>
      <c r="N59" s="62"/>
      <c r="O59" s="62"/>
      <c r="P59" s="62"/>
      <c r="Q59" s="62"/>
    </row>
    <row r="60" spans="1:16384" ht="25.5">
      <c r="A60" s="58">
        <v>49</v>
      </c>
      <c r="B60" s="59" t="s">
        <v>1823</v>
      </c>
      <c r="C60" s="60" t="s">
        <v>1987</v>
      </c>
      <c r="D60" s="59"/>
      <c r="E60" s="61" t="s">
        <v>57</v>
      </c>
      <c r="F60" s="62">
        <v>100</v>
      </c>
      <c r="G60" s="62"/>
      <c r="H60" s="62"/>
      <c r="I60" s="62"/>
      <c r="J60" s="62"/>
      <c r="K60" s="62"/>
      <c r="L60" s="62"/>
      <c r="M60" s="62"/>
      <c r="N60" s="62"/>
      <c r="O60" s="62"/>
      <c r="P60" s="62"/>
      <c r="Q60" s="62"/>
    </row>
    <row r="61" spans="1:16384" ht="25.5">
      <c r="A61" s="58">
        <v>50</v>
      </c>
      <c r="B61" s="59" t="s">
        <v>1823</v>
      </c>
      <c r="C61" s="60" t="s">
        <v>1988</v>
      </c>
      <c r="D61" s="59"/>
      <c r="E61" s="61" t="s">
        <v>57</v>
      </c>
      <c r="F61" s="62">
        <v>800</v>
      </c>
      <c r="G61" s="62"/>
      <c r="H61" s="62"/>
      <c r="I61" s="62"/>
      <c r="J61" s="62"/>
      <c r="K61" s="62"/>
      <c r="L61" s="62"/>
      <c r="M61" s="62"/>
      <c r="N61" s="62"/>
      <c r="O61" s="62"/>
      <c r="P61" s="62"/>
      <c r="Q61" s="62"/>
    </row>
    <row r="62" spans="1:16384">
      <c r="A62" s="58">
        <v>51</v>
      </c>
      <c r="B62" s="59" t="s">
        <v>1823</v>
      </c>
      <c r="C62" s="60" t="s">
        <v>1989</v>
      </c>
      <c r="D62" s="59"/>
      <c r="E62" s="61" t="s">
        <v>57</v>
      </c>
      <c r="F62" s="62">
        <v>144</v>
      </c>
      <c r="G62" s="62"/>
      <c r="H62" s="62"/>
      <c r="I62" s="62"/>
      <c r="J62" s="62"/>
      <c r="K62" s="62"/>
      <c r="L62" s="62"/>
      <c r="M62" s="62"/>
      <c r="N62" s="62"/>
      <c r="O62" s="62"/>
      <c r="P62" s="62"/>
      <c r="Q62" s="62"/>
    </row>
    <row r="63" spans="1:16384">
      <c r="A63" s="58">
        <v>52</v>
      </c>
      <c r="B63" s="59" t="s">
        <v>1823</v>
      </c>
      <c r="C63" s="60" t="s">
        <v>1990</v>
      </c>
      <c r="D63" s="59"/>
      <c r="E63" s="61" t="s">
        <v>57</v>
      </c>
      <c r="F63" s="62">
        <v>96</v>
      </c>
      <c r="G63" s="62"/>
      <c r="H63" s="62"/>
      <c r="I63" s="62"/>
      <c r="J63" s="62"/>
      <c r="K63" s="62"/>
      <c r="L63" s="62"/>
      <c r="M63" s="62"/>
      <c r="N63" s="62"/>
      <c r="O63" s="62"/>
      <c r="P63" s="62"/>
      <c r="Q63" s="62"/>
    </row>
    <row r="64" spans="1:16384">
      <c r="A64" s="58">
        <v>53</v>
      </c>
      <c r="B64" s="59" t="s">
        <v>1823</v>
      </c>
      <c r="C64" s="60" t="s">
        <v>1991</v>
      </c>
      <c r="D64" s="59"/>
      <c r="E64" s="61" t="s">
        <v>57</v>
      </c>
      <c r="F64" s="62">
        <v>40</v>
      </c>
      <c r="G64" s="62"/>
      <c r="H64" s="62"/>
      <c r="I64" s="62"/>
      <c r="J64" s="62"/>
      <c r="K64" s="62"/>
      <c r="L64" s="62"/>
      <c r="M64" s="62"/>
      <c r="N64" s="62"/>
      <c r="O64" s="62"/>
      <c r="P64" s="62"/>
      <c r="Q64" s="62"/>
    </row>
    <row r="65" spans="1:17" ht="25.5">
      <c r="A65" s="58">
        <v>54</v>
      </c>
      <c r="B65" s="59" t="s">
        <v>1823</v>
      </c>
      <c r="C65" s="60" t="s">
        <v>1992</v>
      </c>
      <c r="D65" s="59"/>
      <c r="E65" s="61" t="s">
        <v>57</v>
      </c>
      <c r="F65" s="62">
        <v>1</v>
      </c>
      <c r="G65" s="62"/>
      <c r="H65" s="62"/>
      <c r="I65" s="62"/>
      <c r="J65" s="62"/>
      <c r="K65" s="62"/>
      <c r="L65" s="62"/>
      <c r="M65" s="62"/>
      <c r="N65" s="62"/>
      <c r="O65" s="62"/>
      <c r="P65" s="62"/>
      <c r="Q65" s="62"/>
    </row>
    <row r="66" spans="1:17">
      <c r="A66" s="58">
        <v>55</v>
      </c>
      <c r="B66" s="59" t="s">
        <v>1823</v>
      </c>
      <c r="C66" s="60" t="s">
        <v>1993</v>
      </c>
      <c r="D66" s="59"/>
      <c r="E66" s="61" t="s">
        <v>55</v>
      </c>
      <c r="F66" s="62">
        <v>10</v>
      </c>
      <c r="G66" s="62"/>
      <c r="H66" s="62"/>
      <c r="I66" s="62"/>
      <c r="J66" s="62"/>
      <c r="K66" s="62"/>
      <c r="L66" s="62"/>
      <c r="M66" s="62"/>
      <c r="N66" s="62"/>
      <c r="O66" s="62"/>
      <c r="P66" s="62"/>
      <c r="Q66" s="62"/>
    </row>
    <row r="67" spans="1:17">
      <c r="A67" s="58">
        <v>56</v>
      </c>
      <c r="B67" s="59" t="s">
        <v>1823</v>
      </c>
      <c r="C67" s="60" t="s">
        <v>1994</v>
      </c>
      <c r="D67" s="59"/>
      <c r="E67" s="61" t="s">
        <v>55</v>
      </c>
      <c r="F67" s="62">
        <v>12500</v>
      </c>
      <c r="G67" s="62"/>
      <c r="H67" s="62"/>
      <c r="I67" s="62"/>
      <c r="J67" s="62"/>
      <c r="K67" s="62"/>
      <c r="L67" s="62"/>
      <c r="M67" s="62"/>
      <c r="N67" s="62"/>
      <c r="O67" s="62"/>
      <c r="P67" s="62"/>
      <c r="Q67" s="62"/>
    </row>
    <row r="68" spans="1:17">
      <c r="A68" s="58">
        <v>57</v>
      </c>
      <c r="B68" s="59" t="s">
        <v>1823</v>
      </c>
      <c r="C68" s="60" t="s">
        <v>1995</v>
      </c>
      <c r="D68" s="59"/>
      <c r="E68" s="61" t="s">
        <v>59</v>
      </c>
      <c r="F68" s="62">
        <v>1</v>
      </c>
      <c r="G68" s="62"/>
      <c r="H68" s="62"/>
      <c r="I68" s="62"/>
      <c r="J68" s="62"/>
      <c r="K68" s="62"/>
      <c r="L68" s="62"/>
      <c r="M68" s="62"/>
      <c r="N68" s="62"/>
      <c r="O68" s="62"/>
      <c r="P68" s="62"/>
      <c r="Q68" s="62"/>
    </row>
    <row r="69" spans="1:17">
      <c r="A69" s="58">
        <v>58</v>
      </c>
      <c r="B69" s="59" t="s">
        <v>1823</v>
      </c>
      <c r="C69" s="60" t="s">
        <v>1996</v>
      </c>
      <c r="D69" s="59"/>
      <c r="E69" s="61" t="s">
        <v>55</v>
      </c>
      <c r="F69" s="62">
        <v>25</v>
      </c>
      <c r="G69" s="62"/>
      <c r="H69" s="62"/>
      <c r="I69" s="62"/>
      <c r="J69" s="62"/>
      <c r="K69" s="62"/>
      <c r="L69" s="62"/>
      <c r="M69" s="62"/>
      <c r="N69" s="62"/>
      <c r="O69" s="62"/>
      <c r="P69" s="62"/>
      <c r="Q69" s="62"/>
    </row>
    <row r="70" spans="1:17">
      <c r="A70" s="58">
        <v>59</v>
      </c>
      <c r="B70" s="59" t="s">
        <v>1823</v>
      </c>
      <c r="C70" s="60" t="s">
        <v>1997</v>
      </c>
      <c r="D70" s="59"/>
      <c r="E70" s="61" t="s">
        <v>59</v>
      </c>
      <c r="F70" s="62">
        <v>1</v>
      </c>
      <c r="G70" s="62"/>
      <c r="H70" s="62"/>
      <c r="I70" s="62"/>
      <c r="J70" s="62"/>
      <c r="K70" s="62"/>
      <c r="L70" s="62"/>
      <c r="M70" s="62"/>
      <c r="N70" s="62"/>
      <c r="O70" s="62"/>
      <c r="P70" s="62"/>
      <c r="Q70" s="62"/>
    </row>
    <row r="71" spans="1:17">
      <c r="A71" s="58">
        <v>60</v>
      </c>
      <c r="B71" s="59" t="s">
        <v>1823</v>
      </c>
      <c r="C71" s="60" t="s">
        <v>2722</v>
      </c>
      <c r="D71" s="59"/>
      <c r="E71" s="61" t="s">
        <v>55</v>
      </c>
      <c r="F71" s="127">
        <v>1070</v>
      </c>
      <c r="G71" s="62"/>
      <c r="H71" s="62"/>
      <c r="I71" s="62"/>
      <c r="J71" s="62"/>
      <c r="K71" s="62"/>
      <c r="L71" s="62"/>
      <c r="M71" s="62"/>
      <c r="N71" s="62"/>
      <c r="O71" s="62"/>
      <c r="P71" s="62"/>
      <c r="Q71" s="62"/>
    </row>
    <row r="72" spans="1:17" ht="25.5">
      <c r="A72" s="58">
        <v>61</v>
      </c>
      <c r="B72" s="59" t="s">
        <v>1823</v>
      </c>
      <c r="C72" s="148" t="s">
        <v>2721</v>
      </c>
      <c r="D72" s="82"/>
      <c r="E72" s="145" t="s">
        <v>55</v>
      </c>
      <c r="F72" s="146">
        <v>130</v>
      </c>
      <c r="G72" s="62"/>
      <c r="H72" s="62"/>
      <c r="I72" s="62"/>
      <c r="J72" s="62"/>
      <c r="K72" s="62"/>
      <c r="L72" s="62"/>
      <c r="M72" s="62"/>
      <c r="N72" s="62"/>
      <c r="O72" s="62"/>
      <c r="P72" s="62"/>
      <c r="Q72" s="62"/>
    </row>
    <row r="73" spans="1:17">
      <c r="A73" s="58">
        <v>62</v>
      </c>
      <c r="B73" s="59" t="s">
        <v>1823</v>
      </c>
      <c r="C73" s="60" t="s">
        <v>1997</v>
      </c>
      <c r="D73" s="59"/>
      <c r="E73" s="61" t="s">
        <v>59</v>
      </c>
      <c r="F73" s="62">
        <v>1</v>
      </c>
      <c r="G73" s="62"/>
      <c r="H73" s="62"/>
      <c r="I73" s="62"/>
      <c r="J73" s="62"/>
      <c r="K73" s="62"/>
      <c r="L73" s="62"/>
      <c r="M73" s="62"/>
      <c r="N73" s="62"/>
      <c r="O73" s="62"/>
      <c r="P73" s="62"/>
      <c r="Q73" s="62"/>
    </row>
    <row r="74" spans="1:17">
      <c r="A74" s="58">
        <v>63</v>
      </c>
      <c r="B74" s="59" t="s">
        <v>1823</v>
      </c>
      <c r="C74" s="60" t="s">
        <v>1998</v>
      </c>
      <c r="D74" s="59"/>
      <c r="E74" s="61" t="s">
        <v>2024</v>
      </c>
      <c r="F74" s="62">
        <v>200</v>
      </c>
      <c r="G74" s="62"/>
      <c r="H74" s="62"/>
      <c r="I74" s="62"/>
      <c r="J74" s="62"/>
      <c r="K74" s="62"/>
      <c r="L74" s="62"/>
      <c r="M74" s="62"/>
      <c r="N74" s="62"/>
      <c r="O74" s="62"/>
      <c r="P74" s="62"/>
      <c r="Q74" s="62"/>
    </row>
    <row r="75" spans="1:17">
      <c r="A75" s="58">
        <v>64</v>
      </c>
      <c r="B75" s="59" t="s">
        <v>1823</v>
      </c>
      <c r="C75" s="60" t="s">
        <v>1999</v>
      </c>
      <c r="D75" s="59"/>
      <c r="E75" s="61" t="s">
        <v>59</v>
      </c>
      <c r="F75" s="62">
        <v>1</v>
      </c>
      <c r="G75" s="62"/>
      <c r="H75" s="62"/>
      <c r="I75" s="62"/>
      <c r="J75" s="62"/>
      <c r="K75" s="62"/>
      <c r="L75" s="62"/>
      <c r="M75" s="62"/>
      <c r="N75" s="62"/>
      <c r="O75" s="62"/>
      <c r="P75" s="62"/>
      <c r="Q75" s="62"/>
    </row>
    <row r="76" spans="1:17">
      <c r="A76" s="58">
        <v>65</v>
      </c>
      <c r="B76" s="59" t="s">
        <v>1823</v>
      </c>
      <c r="C76" s="60" t="s">
        <v>2000</v>
      </c>
      <c r="D76" s="59"/>
      <c r="E76" s="61" t="s">
        <v>59</v>
      </c>
      <c r="F76" s="62">
        <v>1</v>
      </c>
      <c r="G76" s="62"/>
      <c r="H76" s="62"/>
      <c r="I76" s="62"/>
      <c r="J76" s="62"/>
      <c r="K76" s="62"/>
      <c r="L76" s="62"/>
      <c r="M76" s="62"/>
      <c r="N76" s="62"/>
      <c r="O76" s="62"/>
      <c r="P76" s="62"/>
      <c r="Q76" s="62"/>
    </row>
    <row r="77" spans="1:17">
      <c r="A77" s="58">
        <v>66</v>
      </c>
      <c r="B77" s="59" t="s">
        <v>1823</v>
      </c>
      <c r="C77" s="60" t="s">
        <v>2001</v>
      </c>
      <c r="D77" s="59"/>
      <c r="E77" s="61" t="s">
        <v>59</v>
      </c>
      <c r="F77" s="62">
        <v>1</v>
      </c>
      <c r="G77" s="62"/>
      <c r="H77" s="62"/>
      <c r="I77" s="62"/>
      <c r="J77" s="62"/>
      <c r="K77" s="62"/>
      <c r="L77" s="62"/>
      <c r="M77" s="62"/>
      <c r="N77" s="62"/>
      <c r="O77" s="62"/>
      <c r="P77" s="62"/>
      <c r="Q77" s="62"/>
    </row>
    <row r="78" spans="1:17">
      <c r="A78" s="58">
        <v>67</v>
      </c>
      <c r="B78" s="59" t="s">
        <v>1823</v>
      </c>
      <c r="C78" s="60" t="s">
        <v>1879</v>
      </c>
      <c r="D78" s="59"/>
      <c r="E78" s="61" t="s">
        <v>59</v>
      </c>
      <c r="F78" s="62">
        <v>1</v>
      </c>
      <c r="G78" s="62"/>
      <c r="H78" s="62"/>
      <c r="I78" s="62"/>
      <c r="J78" s="62"/>
      <c r="K78" s="62"/>
      <c r="L78" s="62"/>
      <c r="M78" s="62"/>
      <c r="N78" s="62"/>
      <c r="O78" s="62"/>
      <c r="P78" s="62"/>
      <c r="Q78" s="62"/>
    </row>
    <row r="79" spans="1:17">
      <c r="A79" s="58" t="s">
        <v>28</v>
      </c>
      <c r="B79" s="59"/>
      <c r="C79" s="60" t="s">
        <v>28</v>
      </c>
      <c r="D79" s="59"/>
      <c r="E79" s="61"/>
      <c r="F79" s="62">
        <v>0</v>
      </c>
      <c r="G79" s="62"/>
      <c r="H79" s="62"/>
      <c r="I79" s="62"/>
      <c r="J79" s="62"/>
      <c r="K79" s="62"/>
      <c r="L79" s="62"/>
      <c r="M79" s="62"/>
      <c r="N79" s="62"/>
      <c r="O79" s="62"/>
      <c r="P79" s="62"/>
      <c r="Q79" s="62"/>
    </row>
    <row r="80" spans="1:17">
      <c r="A80" s="58" t="s">
        <v>28</v>
      </c>
      <c r="B80" s="59"/>
      <c r="C80" s="72" t="s">
        <v>2002</v>
      </c>
      <c r="D80" s="59"/>
      <c r="E80" s="61"/>
      <c r="F80" s="62">
        <v>0</v>
      </c>
      <c r="G80" s="62"/>
      <c r="H80" s="62"/>
      <c r="I80" s="62"/>
      <c r="J80" s="62"/>
      <c r="K80" s="62"/>
      <c r="L80" s="62"/>
      <c r="M80" s="62"/>
      <c r="N80" s="62"/>
      <c r="O80" s="62"/>
      <c r="P80" s="62"/>
      <c r="Q80" s="62"/>
    </row>
    <row r="81" spans="1:17">
      <c r="A81" s="58">
        <v>68</v>
      </c>
      <c r="B81" s="59" t="s">
        <v>1823</v>
      </c>
      <c r="C81" s="60" t="s">
        <v>2003</v>
      </c>
      <c r="D81" s="59"/>
      <c r="E81" s="61" t="s">
        <v>55</v>
      </c>
      <c r="F81" s="62">
        <v>200</v>
      </c>
      <c r="G81" s="62"/>
      <c r="H81" s="62"/>
      <c r="I81" s="62"/>
      <c r="J81" s="62"/>
      <c r="K81" s="62"/>
      <c r="L81" s="62"/>
      <c r="M81" s="62"/>
      <c r="N81" s="62"/>
      <c r="O81" s="62"/>
      <c r="P81" s="62"/>
      <c r="Q81" s="62"/>
    </row>
    <row r="82" spans="1:17">
      <c r="A82" s="58">
        <v>69</v>
      </c>
      <c r="B82" s="59" t="s">
        <v>1823</v>
      </c>
      <c r="C82" s="60" t="s">
        <v>2004</v>
      </c>
      <c r="D82" s="59"/>
      <c r="E82" s="61" t="s">
        <v>55</v>
      </c>
      <c r="F82" s="62">
        <v>200</v>
      </c>
      <c r="G82" s="62"/>
      <c r="H82" s="62"/>
      <c r="I82" s="62"/>
      <c r="J82" s="62"/>
      <c r="K82" s="62"/>
      <c r="L82" s="62"/>
      <c r="M82" s="62"/>
      <c r="N82" s="62"/>
      <c r="O82" s="62"/>
      <c r="P82" s="62"/>
      <c r="Q82" s="62"/>
    </row>
    <row r="83" spans="1:17" ht="25.5">
      <c r="A83" s="58">
        <v>70</v>
      </c>
      <c r="B83" s="59" t="s">
        <v>1823</v>
      </c>
      <c r="C83" s="60" t="s">
        <v>2005</v>
      </c>
      <c r="D83" s="59"/>
      <c r="E83" s="61" t="s">
        <v>55</v>
      </c>
      <c r="F83" s="62">
        <v>200</v>
      </c>
      <c r="G83" s="62"/>
      <c r="H83" s="62"/>
      <c r="I83" s="62"/>
      <c r="J83" s="62"/>
      <c r="K83" s="62"/>
      <c r="L83" s="62"/>
      <c r="M83" s="62"/>
      <c r="N83" s="62"/>
      <c r="O83" s="62"/>
      <c r="P83" s="62"/>
      <c r="Q83" s="62"/>
    </row>
    <row r="84" spans="1:17">
      <c r="A84" s="58">
        <v>71</v>
      </c>
      <c r="B84" s="59" t="s">
        <v>1823</v>
      </c>
      <c r="C84" s="60" t="s">
        <v>2006</v>
      </c>
      <c r="D84" s="59"/>
      <c r="E84" s="61" t="s">
        <v>55</v>
      </c>
      <c r="F84" s="62">
        <v>200</v>
      </c>
      <c r="G84" s="62"/>
      <c r="H84" s="62"/>
      <c r="I84" s="62"/>
      <c r="J84" s="62"/>
      <c r="K84" s="62"/>
      <c r="L84" s="62"/>
      <c r="M84" s="62"/>
      <c r="N84" s="62"/>
      <c r="O84" s="62"/>
      <c r="P84" s="62"/>
      <c r="Q84" s="62"/>
    </row>
    <row r="85" spans="1:17" ht="25.5">
      <c r="A85" s="58">
        <v>72</v>
      </c>
      <c r="B85" s="59" t="s">
        <v>1823</v>
      </c>
      <c r="C85" s="60" t="s">
        <v>2007</v>
      </c>
      <c r="D85" s="59"/>
      <c r="E85" s="61" t="s">
        <v>55</v>
      </c>
      <c r="F85" s="62">
        <v>200</v>
      </c>
      <c r="G85" s="62"/>
      <c r="H85" s="62"/>
      <c r="I85" s="62"/>
      <c r="J85" s="62"/>
      <c r="K85" s="62"/>
      <c r="L85" s="62"/>
      <c r="M85" s="62"/>
      <c r="N85" s="62"/>
      <c r="O85" s="62"/>
      <c r="P85" s="62"/>
      <c r="Q85" s="62"/>
    </row>
    <row r="86" spans="1:17">
      <c r="A86" s="58">
        <v>73</v>
      </c>
      <c r="B86" s="59" t="s">
        <v>1823</v>
      </c>
      <c r="C86" s="60" t="s">
        <v>2008</v>
      </c>
      <c r="D86" s="59"/>
      <c r="E86" s="61" t="s">
        <v>55</v>
      </c>
      <c r="F86" s="62">
        <v>200</v>
      </c>
      <c r="G86" s="62"/>
      <c r="H86" s="62"/>
      <c r="I86" s="62"/>
      <c r="J86" s="62"/>
      <c r="K86" s="62"/>
      <c r="L86" s="62"/>
      <c r="M86" s="62"/>
      <c r="N86" s="62"/>
      <c r="O86" s="62"/>
      <c r="P86" s="62"/>
      <c r="Q86" s="62"/>
    </row>
    <row r="87" spans="1:17" ht="25.5">
      <c r="A87" s="58">
        <v>74</v>
      </c>
      <c r="B87" s="59" t="s">
        <v>1823</v>
      </c>
      <c r="C87" s="60" t="s">
        <v>2009</v>
      </c>
      <c r="D87" s="59"/>
      <c r="E87" s="61" t="s">
        <v>55</v>
      </c>
      <c r="F87" s="62">
        <v>200</v>
      </c>
      <c r="G87" s="62"/>
      <c r="H87" s="62"/>
      <c r="I87" s="62"/>
      <c r="J87" s="62"/>
      <c r="K87" s="62"/>
      <c r="L87" s="62"/>
      <c r="M87" s="62"/>
      <c r="N87" s="62"/>
      <c r="O87" s="62"/>
      <c r="P87" s="62"/>
      <c r="Q87" s="62"/>
    </row>
    <row r="88" spans="1:17" ht="25.5">
      <c r="A88" s="58">
        <v>75</v>
      </c>
      <c r="B88" s="59" t="s">
        <v>1823</v>
      </c>
      <c r="C88" s="60" t="s">
        <v>2010</v>
      </c>
      <c r="D88" s="59"/>
      <c r="E88" s="61" t="s">
        <v>55</v>
      </c>
      <c r="F88" s="62">
        <v>200</v>
      </c>
      <c r="G88" s="62"/>
      <c r="H88" s="62"/>
      <c r="I88" s="62"/>
      <c r="J88" s="62"/>
      <c r="K88" s="62"/>
      <c r="L88" s="62"/>
      <c r="M88" s="62"/>
      <c r="N88" s="62"/>
      <c r="O88" s="62"/>
      <c r="P88" s="62"/>
      <c r="Q88" s="62"/>
    </row>
    <row r="89" spans="1:17">
      <c r="A89" s="58">
        <v>76</v>
      </c>
      <c r="B89" s="59" t="s">
        <v>1823</v>
      </c>
      <c r="C89" s="60" t="s">
        <v>2011</v>
      </c>
      <c r="D89" s="59"/>
      <c r="E89" s="61" t="s">
        <v>55</v>
      </c>
      <c r="F89" s="62">
        <v>200</v>
      </c>
      <c r="G89" s="62"/>
      <c r="H89" s="62"/>
      <c r="I89" s="62"/>
      <c r="J89" s="62"/>
      <c r="K89" s="62"/>
      <c r="L89" s="62"/>
      <c r="M89" s="62"/>
      <c r="N89" s="62"/>
      <c r="O89" s="62"/>
      <c r="P89" s="62"/>
      <c r="Q89" s="62"/>
    </row>
    <row r="90" spans="1:17" ht="38.25">
      <c r="A90" s="58">
        <v>77</v>
      </c>
      <c r="B90" s="59" t="s">
        <v>1823</v>
      </c>
      <c r="C90" s="60" t="s">
        <v>2012</v>
      </c>
      <c r="D90" s="59"/>
      <c r="E90" s="61" t="s">
        <v>55</v>
      </c>
      <c r="F90" s="62">
        <v>200</v>
      </c>
      <c r="G90" s="62"/>
      <c r="H90" s="62"/>
      <c r="I90" s="62"/>
      <c r="J90" s="62"/>
      <c r="K90" s="62"/>
      <c r="L90" s="62"/>
      <c r="M90" s="62"/>
      <c r="N90" s="62"/>
      <c r="O90" s="62"/>
      <c r="P90" s="62"/>
      <c r="Q90" s="62"/>
    </row>
    <row r="91" spans="1:17">
      <c r="A91" s="58">
        <v>78</v>
      </c>
      <c r="B91" s="59" t="s">
        <v>1823</v>
      </c>
      <c r="C91" s="60" t="s">
        <v>2013</v>
      </c>
      <c r="D91" s="59"/>
      <c r="E91" s="61" t="s">
        <v>55</v>
      </c>
      <c r="F91" s="62">
        <v>2000</v>
      </c>
      <c r="G91" s="62"/>
      <c r="H91" s="62"/>
      <c r="I91" s="62"/>
      <c r="J91" s="62"/>
      <c r="K91" s="62"/>
      <c r="L91" s="62"/>
      <c r="M91" s="62"/>
      <c r="N91" s="62"/>
      <c r="O91" s="62"/>
      <c r="P91" s="62"/>
      <c r="Q91" s="62"/>
    </row>
    <row r="92" spans="1:17">
      <c r="A92" s="58">
        <v>79</v>
      </c>
      <c r="B92" s="59" t="s">
        <v>1823</v>
      </c>
      <c r="C92" s="60" t="s">
        <v>2014</v>
      </c>
      <c r="D92" s="59"/>
      <c r="E92" s="61" t="s">
        <v>59</v>
      </c>
      <c r="F92" s="62">
        <v>23</v>
      </c>
      <c r="G92" s="62"/>
      <c r="H92" s="62"/>
      <c r="I92" s="62"/>
      <c r="J92" s="62"/>
      <c r="K92" s="62"/>
      <c r="L92" s="62"/>
      <c r="M92" s="62"/>
      <c r="N92" s="62"/>
      <c r="O92" s="62"/>
      <c r="P92" s="62"/>
      <c r="Q92" s="62"/>
    </row>
    <row r="93" spans="1:17">
      <c r="A93" s="58">
        <v>80</v>
      </c>
      <c r="B93" s="59" t="s">
        <v>1823</v>
      </c>
      <c r="C93" s="60" t="s">
        <v>2015</v>
      </c>
      <c r="D93" s="59"/>
      <c r="E93" s="61" t="s">
        <v>59</v>
      </c>
      <c r="F93" s="62">
        <v>1</v>
      </c>
      <c r="G93" s="62"/>
      <c r="H93" s="62"/>
      <c r="I93" s="62"/>
      <c r="J93" s="62"/>
      <c r="K93" s="62"/>
      <c r="L93" s="62"/>
      <c r="M93" s="62"/>
      <c r="N93" s="62"/>
      <c r="O93" s="62"/>
      <c r="P93" s="62"/>
      <c r="Q93" s="62"/>
    </row>
    <row r="94" spans="1:17">
      <c r="A94" s="58">
        <v>81</v>
      </c>
      <c r="B94" s="59" t="s">
        <v>1823</v>
      </c>
      <c r="C94" s="60" t="s">
        <v>1879</v>
      </c>
      <c r="D94" s="59"/>
      <c r="E94" s="61" t="s">
        <v>59</v>
      </c>
      <c r="F94" s="62">
        <v>1</v>
      </c>
      <c r="G94" s="62"/>
      <c r="H94" s="62"/>
      <c r="I94" s="62"/>
      <c r="J94" s="62"/>
      <c r="K94" s="62"/>
      <c r="L94" s="62"/>
      <c r="M94" s="62"/>
      <c r="N94" s="62"/>
      <c r="O94" s="62"/>
      <c r="P94" s="62"/>
      <c r="Q94" s="62"/>
    </row>
    <row r="95" spans="1:17">
      <c r="A95" s="58">
        <v>82</v>
      </c>
      <c r="B95" s="59" t="s">
        <v>1823</v>
      </c>
      <c r="C95" s="60" t="s">
        <v>2016</v>
      </c>
      <c r="D95" s="59"/>
      <c r="E95" s="61" t="s">
        <v>55</v>
      </c>
      <c r="F95" s="62">
        <v>130</v>
      </c>
      <c r="G95" s="62"/>
      <c r="H95" s="62"/>
      <c r="I95" s="62"/>
      <c r="J95" s="62"/>
      <c r="K95" s="62"/>
      <c r="L95" s="62"/>
      <c r="M95" s="62"/>
      <c r="N95" s="62"/>
      <c r="O95" s="62"/>
      <c r="P95" s="62"/>
      <c r="Q95" s="62"/>
    </row>
    <row r="96" spans="1:17">
      <c r="A96" s="58">
        <v>83</v>
      </c>
      <c r="B96" s="59" t="s">
        <v>1823</v>
      </c>
      <c r="C96" s="60" t="s">
        <v>2017</v>
      </c>
      <c r="D96" s="59"/>
      <c r="E96" s="61" t="s">
        <v>59</v>
      </c>
      <c r="F96" s="62">
        <v>1</v>
      </c>
      <c r="G96" s="62"/>
      <c r="H96" s="62"/>
      <c r="I96" s="62"/>
      <c r="J96" s="62"/>
      <c r="K96" s="62"/>
      <c r="L96" s="62"/>
      <c r="M96" s="62"/>
      <c r="N96" s="62"/>
      <c r="O96" s="62"/>
      <c r="P96" s="62"/>
      <c r="Q96" s="62"/>
    </row>
    <row r="97" spans="1:17">
      <c r="A97" s="58"/>
      <c r="B97" s="59"/>
      <c r="C97" s="136" t="s">
        <v>2349</v>
      </c>
      <c r="D97" s="130"/>
      <c r="E97" s="130"/>
      <c r="F97" s="132"/>
      <c r="G97" s="62"/>
      <c r="H97" s="62"/>
      <c r="I97" s="62"/>
      <c r="J97" s="62"/>
      <c r="K97" s="62"/>
      <c r="L97" s="62"/>
      <c r="M97" s="62"/>
      <c r="N97" s="62"/>
      <c r="O97" s="62"/>
      <c r="P97" s="62"/>
      <c r="Q97" s="62"/>
    </row>
    <row r="98" spans="1:17" ht="38.25">
      <c r="A98" s="58">
        <v>84</v>
      </c>
      <c r="B98" s="59" t="s">
        <v>1823</v>
      </c>
      <c r="C98" s="131" t="s">
        <v>2358</v>
      </c>
      <c r="D98" s="130"/>
      <c r="E98" s="130" t="s">
        <v>59</v>
      </c>
      <c r="F98" s="132">
        <v>1</v>
      </c>
      <c r="G98" s="62"/>
      <c r="H98" s="62"/>
      <c r="I98" s="62"/>
      <c r="J98" s="62"/>
      <c r="K98" s="62"/>
      <c r="L98" s="62"/>
      <c r="M98" s="62"/>
      <c r="N98" s="62"/>
      <c r="O98" s="62"/>
      <c r="P98" s="62"/>
      <c r="Q98" s="62"/>
    </row>
    <row r="99" spans="1:17" ht="25.5">
      <c r="A99" s="129">
        <v>85</v>
      </c>
      <c r="B99" s="59" t="s">
        <v>1823</v>
      </c>
      <c r="C99" s="131" t="s">
        <v>2359</v>
      </c>
      <c r="D99" s="130"/>
      <c r="E99" s="130" t="s">
        <v>59</v>
      </c>
      <c r="F99" s="132">
        <v>1</v>
      </c>
      <c r="G99" s="62"/>
      <c r="H99" s="62"/>
      <c r="I99" s="62"/>
      <c r="J99" s="62"/>
      <c r="K99" s="62"/>
      <c r="L99" s="62"/>
      <c r="M99" s="62"/>
      <c r="N99" s="62"/>
      <c r="O99" s="62"/>
      <c r="P99" s="62"/>
      <c r="Q99" s="62"/>
    </row>
    <row r="100" spans="1:17">
      <c r="A100" s="149"/>
      <c r="B100" s="134"/>
      <c r="C100" s="150" t="s">
        <v>2719</v>
      </c>
      <c r="D100" s="134"/>
      <c r="E100" s="134"/>
      <c r="F100" s="135"/>
      <c r="G100" s="62"/>
      <c r="H100" s="87"/>
      <c r="I100" s="87"/>
      <c r="J100" s="62"/>
      <c r="K100" s="62"/>
      <c r="L100" s="87"/>
      <c r="M100" s="87"/>
      <c r="N100" s="87"/>
      <c r="O100" s="87"/>
      <c r="P100" s="87"/>
      <c r="Q100" s="87"/>
    </row>
    <row r="101" spans="1:17" ht="25.5">
      <c r="A101" s="149">
        <v>86</v>
      </c>
      <c r="B101" s="59" t="s">
        <v>1823</v>
      </c>
      <c r="C101" s="133" t="s">
        <v>3002</v>
      </c>
      <c r="D101" s="82"/>
      <c r="E101" s="130" t="s">
        <v>59</v>
      </c>
      <c r="F101" s="132">
        <v>1</v>
      </c>
      <c r="G101" s="62"/>
      <c r="H101" s="62"/>
      <c r="I101" s="62"/>
      <c r="J101" s="62"/>
      <c r="K101" s="62"/>
      <c r="L101" s="62"/>
      <c r="M101" s="62"/>
      <c r="N101" s="62"/>
      <c r="O101" s="62"/>
      <c r="P101" s="62"/>
      <c r="Q101" s="62"/>
    </row>
    <row r="102" spans="1:17">
      <c r="A102" s="58" t="s">
        <v>28</v>
      </c>
      <c r="B102" s="59"/>
      <c r="C102" s="72" t="s">
        <v>2018</v>
      </c>
      <c r="D102" s="59"/>
      <c r="E102" s="61"/>
      <c r="F102" s="62">
        <v>0</v>
      </c>
      <c r="G102" s="62"/>
      <c r="H102" s="62"/>
      <c r="I102" s="62"/>
      <c r="J102" s="62"/>
      <c r="K102" s="62"/>
      <c r="L102" s="62"/>
      <c r="M102" s="62"/>
      <c r="N102" s="62"/>
      <c r="O102" s="62"/>
      <c r="P102" s="62"/>
      <c r="Q102" s="62"/>
    </row>
    <row r="103" spans="1:17" ht="25.5">
      <c r="A103" s="58">
        <v>87</v>
      </c>
      <c r="B103" s="59" t="s">
        <v>1823</v>
      </c>
      <c r="C103" s="60" t="s">
        <v>2019</v>
      </c>
      <c r="D103" s="59"/>
      <c r="E103" s="61" t="s">
        <v>57</v>
      </c>
      <c r="F103" s="62">
        <v>43</v>
      </c>
      <c r="G103" s="62"/>
      <c r="H103" s="62"/>
      <c r="I103" s="62"/>
      <c r="J103" s="62"/>
      <c r="K103" s="62"/>
      <c r="L103" s="62"/>
      <c r="M103" s="62"/>
      <c r="N103" s="62"/>
      <c r="O103" s="62"/>
      <c r="P103" s="62"/>
      <c r="Q103" s="62"/>
    </row>
    <row r="104" spans="1:17" ht="25.5">
      <c r="A104" s="58">
        <v>88</v>
      </c>
      <c r="B104" s="59" t="s">
        <v>1823</v>
      </c>
      <c r="C104" s="60" t="s">
        <v>2020</v>
      </c>
      <c r="D104" s="59"/>
      <c r="E104" s="61" t="s">
        <v>57</v>
      </c>
      <c r="F104" s="62">
        <v>43</v>
      </c>
      <c r="G104" s="62"/>
      <c r="H104" s="62"/>
      <c r="I104" s="62"/>
      <c r="J104" s="62"/>
      <c r="K104" s="62"/>
      <c r="L104" s="62"/>
      <c r="M104" s="62"/>
      <c r="N104" s="62"/>
      <c r="O104" s="62"/>
      <c r="P104" s="62"/>
      <c r="Q104" s="62"/>
    </row>
    <row r="105" spans="1:17">
      <c r="A105" s="58">
        <v>89</v>
      </c>
      <c r="B105" s="59" t="s">
        <v>1823</v>
      </c>
      <c r="C105" s="60" t="s">
        <v>2021</v>
      </c>
      <c r="D105" s="59"/>
      <c r="E105" s="61" t="s">
        <v>55</v>
      </c>
      <c r="F105" s="62">
        <v>258</v>
      </c>
      <c r="G105" s="62"/>
      <c r="H105" s="62"/>
      <c r="I105" s="62"/>
      <c r="J105" s="62"/>
      <c r="K105" s="62"/>
      <c r="L105" s="62"/>
      <c r="M105" s="62"/>
      <c r="N105" s="62"/>
      <c r="O105" s="62"/>
      <c r="P105" s="62"/>
      <c r="Q105" s="62"/>
    </row>
    <row r="106" spans="1:17">
      <c r="A106" s="58">
        <v>90</v>
      </c>
      <c r="B106" s="59" t="s">
        <v>1823</v>
      </c>
      <c r="C106" s="60" t="s">
        <v>2022</v>
      </c>
      <c r="D106" s="59"/>
      <c r="E106" s="61" t="s">
        <v>57</v>
      </c>
      <c r="F106" s="62">
        <v>516</v>
      </c>
      <c r="G106" s="62"/>
      <c r="H106" s="62"/>
      <c r="I106" s="62"/>
      <c r="J106" s="62"/>
      <c r="K106" s="62"/>
      <c r="L106" s="62"/>
      <c r="M106" s="62"/>
      <c r="N106" s="62"/>
      <c r="O106" s="62"/>
      <c r="P106" s="62"/>
      <c r="Q106" s="62"/>
    </row>
    <row r="107" spans="1:17">
      <c r="A107" s="58" t="s">
        <v>28</v>
      </c>
      <c r="B107" s="59"/>
      <c r="C107" s="60"/>
      <c r="D107" s="59"/>
      <c r="E107" s="61"/>
      <c r="F107" s="62">
        <v>0</v>
      </c>
      <c r="G107" s="62">
        <v>0</v>
      </c>
      <c r="H107" s="62">
        <v>0</v>
      </c>
      <c r="I107" s="62">
        <f t="shared" ref="I107" si="7">+ROUND(H107*G107,2)</f>
        <v>0</v>
      </c>
      <c r="J107" s="62">
        <v>0</v>
      </c>
      <c r="K107" s="62">
        <v>0</v>
      </c>
      <c r="L107" s="62">
        <f t="shared" ref="L107" si="8">+I107+J107+K107</f>
        <v>0</v>
      </c>
      <c r="M107" s="62">
        <f t="shared" ref="M107" si="9">+ROUND(G107*$F107,2)</f>
        <v>0</v>
      </c>
      <c r="N107" s="62">
        <f t="shared" ref="N107" si="10">+ROUND(I107*$F107,2)</f>
        <v>0</v>
      </c>
      <c r="O107" s="62">
        <f t="shared" ref="O107" si="11">+ROUND(J107*$F107,2)</f>
        <v>0</v>
      </c>
      <c r="P107" s="62">
        <f t="shared" ref="P107" si="12">+ROUND(K107*$F107,2)</f>
        <v>0</v>
      </c>
      <c r="Q107" s="62">
        <f t="shared" ref="Q107" si="13">+N107+O107+P107</f>
        <v>0</v>
      </c>
    </row>
    <row r="108" spans="1:17">
      <c r="A108" s="63"/>
      <c r="B108" s="63"/>
      <c r="C108" s="64" t="s">
        <v>52</v>
      </c>
      <c r="D108" s="63"/>
      <c r="E108" s="63"/>
      <c r="F108" s="65"/>
      <c r="G108" s="65"/>
      <c r="H108" s="65"/>
      <c r="I108" s="65"/>
      <c r="J108" s="65"/>
      <c r="K108" s="65"/>
      <c r="L108" s="65"/>
      <c r="M108" s="65">
        <f>SUM(M9:M107)</f>
        <v>0</v>
      </c>
      <c r="N108" s="65">
        <f>SUM(N9:N107)</f>
        <v>0</v>
      </c>
      <c r="O108" s="65">
        <f>SUM(O9:O107)</f>
        <v>0</v>
      </c>
      <c r="P108" s="65">
        <f>SUM(P9:P107)</f>
        <v>0</v>
      </c>
      <c r="Q108" s="65">
        <f>SUM(Q9:Q107)</f>
        <v>0</v>
      </c>
    </row>
    <row r="109" spans="1:17">
      <c r="A109" s="66"/>
      <c r="B109" s="66"/>
      <c r="C109" s="92" t="s">
        <v>2198</v>
      </c>
      <c r="D109" s="66"/>
      <c r="E109" s="66" t="s">
        <v>60</v>
      </c>
      <c r="F109" s="127">
        <f>' 1-1'!$F$35</f>
        <v>0</v>
      </c>
      <c r="G109" s="68"/>
      <c r="H109" s="68"/>
      <c r="I109" s="68"/>
      <c r="J109" s="68"/>
      <c r="K109" s="68"/>
      <c r="L109" s="68"/>
      <c r="M109" s="68"/>
      <c r="N109" s="68"/>
      <c r="O109" s="62">
        <f>ROUND(O108*F109%,2)</f>
        <v>0</v>
      </c>
      <c r="P109" s="68"/>
      <c r="Q109" s="62">
        <f>O109</f>
        <v>0</v>
      </c>
    </row>
    <row r="110" spans="1:17">
      <c r="A110" s="63"/>
      <c r="B110" s="63"/>
      <c r="C110" s="64" t="s">
        <v>2023</v>
      </c>
      <c r="D110" s="63"/>
      <c r="E110" s="63" t="s">
        <v>61</v>
      </c>
      <c r="F110" s="65"/>
      <c r="G110" s="65"/>
      <c r="H110" s="65"/>
      <c r="I110" s="65"/>
      <c r="J110" s="65"/>
      <c r="K110" s="65"/>
      <c r="L110" s="65"/>
      <c r="M110" s="65">
        <f t="shared" ref="M110:Q110" si="14">SUM(M108:M109)</f>
        <v>0</v>
      </c>
      <c r="N110" s="65">
        <f t="shared" si="14"/>
        <v>0</v>
      </c>
      <c r="O110" s="65">
        <f t="shared" si="14"/>
        <v>0</v>
      </c>
      <c r="P110" s="65">
        <f t="shared" si="14"/>
        <v>0</v>
      </c>
      <c r="Q110" s="65">
        <f t="shared" si="14"/>
        <v>0</v>
      </c>
    </row>
  </sheetData>
  <autoFilter ref="A9:Q110"/>
  <mergeCells count="8">
    <mergeCell ref="G7:L7"/>
    <mergeCell ref="M7:Q7"/>
    <mergeCell ref="A7:A8"/>
    <mergeCell ref="B7:B8"/>
    <mergeCell ref="C7:C8"/>
    <mergeCell ref="D7:D8"/>
    <mergeCell ref="E7:E8"/>
    <mergeCell ref="F7:F8"/>
  </mergeCells>
  <conditionalFormatting sqref="C9:C10 C102:C107 C100 C14:C27 C48:C55 C58:C96">
    <cfRule type="expression" dxfId="52" priority="309" stopIfTrue="1">
      <formula>XEA9="tx"</formula>
    </cfRule>
  </conditionalFormatting>
  <conditionalFormatting sqref="C97:C99">
    <cfRule type="expression" dxfId="51" priority="313" stopIfTrue="1">
      <formula>XEA98="tx"</formula>
    </cfRule>
  </conditionalFormatting>
  <conditionalFormatting sqref="C11:C13 G57:XFD57">
    <cfRule type="expression" dxfId="50" priority="6" stopIfTrue="1">
      <formula>XDO11="tx"</formula>
    </cfRule>
  </conditionalFormatting>
  <conditionalFormatting sqref="C28:C40">
    <cfRule type="expression" dxfId="49" priority="5" stopIfTrue="1">
      <formula>XEA28="tx"</formula>
    </cfRule>
  </conditionalFormatting>
  <conditionalFormatting sqref="C41:C47">
    <cfRule type="expression" dxfId="48" priority="4" stopIfTrue="1">
      <formula>XDO41="tx"</formula>
    </cfRule>
  </conditionalFormatting>
  <conditionalFormatting sqref="C56:C57">
    <cfRule type="expression" dxfId="47" priority="2" stopIfTrue="1">
      <formula>XDO56="tx"</formula>
    </cfRule>
  </conditionalFormatting>
  <printOptions horizontalCentered="1"/>
  <pageMargins left="0.39" right="0.39" top="0.74" bottom="0.47" header="0.3" footer="0.3"/>
  <pageSetup paperSize="9" scale="97"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1" stopIfTrue="1" id="{59474E8F-B4CF-49E4-B5F2-C29792D9C5CF}">
            <xm:f>'\D\T\2016.007_Azenes16\TAM\fināls\2017.02.01\fināls_2017.02.01\BA\[20170124_Azenes 16 RTU_darbu apjomi.xlsx] 2-9'!#REF!="tx"</xm:f>
            <x14:dxf>
              <font>
                <b/>
                <i val="0"/>
                <strike val="0"/>
                <color rgb="FF800080"/>
              </font>
            </x14:dxf>
          </x14:cfRule>
          <xm:sqref>C101</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258"/>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4.140625" style="44" customWidth="1"/>
    <col min="2" max="2" width="8.5703125" style="44" bestFit="1" customWidth="1" outlineLevel="1"/>
    <col min="3" max="3" width="40.28515625" style="69" customWidth="1"/>
    <col min="4" max="4" width="4.28515625" style="44" hidden="1" customWidth="1" outlineLevel="1"/>
    <col min="5" max="5" width="5.28515625" style="44" customWidth="1" collapsed="1"/>
    <col min="6" max="6" width="8.85546875" style="44" bestFit="1" customWidth="1"/>
    <col min="7" max="7" width="6.28515625" style="44" customWidth="1"/>
    <col min="8" max="8" width="8.7109375" style="44" customWidth="1"/>
    <col min="9" max="9" width="7.85546875" style="44" bestFit="1" customWidth="1"/>
    <col min="10" max="10" width="8.5703125" style="44" customWidth="1"/>
    <col min="11" max="11" width="7.7109375" style="44" customWidth="1"/>
    <col min="12" max="12" width="9.140625" style="44" customWidth="1"/>
    <col min="13" max="13" width="8" style="44" customWidth="1"/>
    <col min="14" max="14" width="8.85546875" style="44" bestFit="1" customWidth="1"/>
    <col min="15" max="15" width="9.85546875" style="44" bestFit="1" customWidth="1"/>
    <col min="16" max="16" width="10.28515625" style="44" customWidth="1"/>
    <col min="17" max="17" width="9.85546875" style="44" customWidth="1"/>
    <col min="18" max="16384" width="9.140625" style="44"/>
  </cols>
  <sheetData>
    <row r="1" spans="1:17" ht="38.25">
      <c r="A1" s="48"/>
      <c r="B1" s="48"/>
      <c r="C1" s="18" t="s">
        <v>2025</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2026</v>
      </c>
      <c r="B6" s="51"/>
      <c r="C6" s="52"/>
      <c r="D6" s="51"/>
      <c r="E6" s="51"/>
      <c r="F6" s="51"/>
      <c r="G6" s="51"/>
      <c r="H6" s="51"/>
      <c r="I6" s="51"/>
      <c r="J6" s="51"/>
      <c r="K6" s="51"/>
      <c r="L6" s="51"/>
      <c r="M6" s="51"/>
      <c r="N6" s="51"/>
      <c r="O6" s="51"/>
      <c r="P6" s="57" t="s">
        <v>62</v>
      </c>
      <c r="Q6" s="104">
        <f>Q258</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2027</v>
      </c>
      <c r="D10" s="59"/>
      <c r="E10" s="61"/>
      <c r="F10" s="62">
        <v>0</v>
      </c>
      <c r="G10" s="62">
        <v>0</v>
      </c>
      <c r="H10" s="62">
        <v>0</v>
      </c>
      <c r="I10" s="62">
        <f t="shared" ref="I10:I11" si="0">+ROUND(H10*G10,2)</f>
        <v>0</v>
      </c>
      <c r="J10" s="62">
        <v>0</v>
      </c>
      <c r="K10" s="62">
        <v>0</v>
      </c>
      <c r="L10" s="62">
        <f t="shared" ref="L10:L11" si="1">+I10+J10+K10</f>
        <v>0</v>
      </c>
      <c r="M10" s="62">
        <f t="shared" ref="M10:M11" si="2">+ROUND(G10*$F10,2)</f>
        <v>0</v>
      </c>
      <c r="N10" s="62">
        <f t="shared" ref="N10:N11" si="3">+ROUND(I10*$F10,2)</f>
        <v>0</v>
      </c>
      <c r="O10" s="62">
        <f t="shared" ref="O10:O11" si="4">+ROUND(J10*$F10,2)</f>
        <v>0</v>
      </c>
      <c r="P10" s="62">
        <f t="shared" ref="P10:P11" si="5">+ROUND(K10*$F10,2)</f>
        <v>0</v>
      </c>
      <c r="Q10" s="62">
        <f t="shared" ref="Q10:Q11" si="6">+N10+O10+P10</f>
        <v>0</v>
      </c>
    </row>
    <row r="11" spans="1:17">
      <c r="A11" s="58" t="s">
        <v>28</v>
      </c>
      <c r="B11" s="59"/>
      <c r="C11" s="72" t="s">
        <v>2028</v>
      </c>
      <c r="D11" s="59"/>
      <c r="E11" s="61"/>
      <c r="F11" s="62">
        <v>0</v>
      </c>
      <c r="G11" s="62">
        <v>0</v>
      </c>
      <c r="H11" s="62">
        <v>0</v>
      </c>
      <c r="I11" s="62">
        <f t="shared" si="0"/>
        <v>0</v>
      </c>
      <c r="J11" s="62">
        <v>0</v>
      </c>
      <c r="K11" s="62">
        <v>0</v>
      </c>
      <c r="L11" s="62">
        <f t="shared" si="1"/>
        <v>0</v>
      </c>
      <c r="M11" s="62">
        <f t="shared" si="2"/>
        <v>0</v>
      </c>
      <c r="N11" s="62">
        <f t="shared" si="3"/>
        <v>0</v>
      </c>
      <c r="O11" s="62">
        <f t="shared" si="4"/>
        <v>0</v>
      </c>
      <c r="P11" s="62">
        <f t="shared" si="5"/>
        <v>0</v>
      </c>
      <c r="Q11" s="62">
        <f t="shared" si="6"/>
        <v>0</v>
      </c>
    </row>
    <row r="12" spans="1:17" ht="25.5">
      <c r="A12" s="58">
        <v>1</v>
      </c>
      <c r="B12" s="59" t="s">
        <v>1823</v>
      </c>
      <c r="C12" s="60" t="s">
        <v>2029</v>
      </c>
      <c r="D12" s="59"/>
      <c r="E12" s="61" t="s">
        <v>57</v>
      </c>
      <c r="F12" s="62">
        <v>1</v>
      </c>
      <c r="G12" s="62"/>
      <c r="H12" s="62"/>
      <c r="I12" s="62"/>
      <c r="J12" s="62"/>
      <c r="K12" s="62"/>
      <c r="L12" s="62"/>
      <c r="M12" s="62"/>
      <c r="N12" s="62"/>
      <c r="O12" s="62"/>
      <c r="P12" s="62"/>
      <c r="Q12" s="62"/>
    </row>
    <row r="13" spans="1:17" ht="25.5">
      <c r="A13" s="58">
        <v>2</v>
      </c>
      <c r="B13" s="59" t="s">
        <v>1823</v>
      </c>
      <c r="C13" s="60" t="s">
        <v>2030</v>
      </c>
      <c r="D13" s="59"/>
      <c r="E13" s="61" t="s">
        <v>57</v>
      </c>
      <c r="F13" s="62">
        <v>2</v>
      </c>
      <c r="G13" s="62"/>
      <c r="H13" s="62"/>
      <c r="I13" s="62"/>
      <c r="J13" s="62"/>
      <c r="K13" s="62"/>
      <c r="L13" s="62"/>
      <c r="M13" s="62"/>
      <c r="N13" s="62"/>
      <c r="O13" s="62"/>
      <c r="P13" s="62"/>
      <c r="Q13" s="62"/>
    </row>
    <row r="14" spans="1:17" ht="25.5">
      <c r="A14" s="58">
        <v>3</v>
      </c>
      <c r="B14" s="59" t="s">
        <v>1823</v>
      </c>
      <c r="C14" s="60" t="s">
        <v>2031</v>
      </c>
      <c r="D14" s="59"/>
      <c r="E14" s="61" t="s">
        <v>57</v>
      </c>
      <c r="F14" s="62">
        <v>2</v>
      </c>
      <c r="G14" s="62"/>
      <c r="H14" s="62"/>
      <c r="I14" s="62"/>
      <c r="J14" s="62"/>
      <c r="K14" s="62"/>
      <c r="L14" s="62"/>
      <c r="M14" s="62"/>
      <c r="N14" s="62"/>
      <c r="O14" s="62"/>
      <c r="P14" s="62"/>
      <c r="Q14" s="62"/>
    </row>
    <row r="15" spans="1:17" ht="25.5">
      <c r="A15" s="58">
        <v>4</v>
      </c>
      <c r="B15" s="59" t="s">
        <v>1823</v>
      </c>
      <c r="C15" s="60" t="s">
        <v>2032</v>
      </c>
      <c r="D15" s="59"/>
      <c r="E15" s="61" t="s">
        <v>57</v>
      </c>
      <c r="F15" s="62">
        <v>3</v>
      </c>
      <c r="G15" s="62"/>
      <c r="H15" s="62"/>
      <c r="I15" s="62"/>
      <c r="J15" s="62"/>
      <c r="K15" s="62"/>
      <c r="L15" s="62"/>
      <c r="M15" s="62"/>
      <c r="N15" s="62"/>
      <c r="O15" s="62"/>
      <c r="P15" s="62"/>
      <c r="Q15" s="62"/>
    </row>
    <row r="16" spans="1:17" ht="25.5">
      <c r="A16" s="58">
        <v>5</v>
      </c>
      <c r="B16" s="59" t="s">
        <v>1823</v>
      </c>
      <c r="C16" s="60" t="s">
        <v>2033</v>
      </c>
      <c r="D16" s="59"/>
      <c r="E16" s="61" t="s">
        <v>57</v>
      </c>
      <c r="F16" s="62">
        <v>1</v>
      </c>
      <c r="G16" s="62"/>
      <c r="H16" s="62"/>
      <c r="I16" s="62"/>
      <c r="J16" s="62"/>
      <c r="K16" s="62"/>
      <c r="L16" s="62"/>
      <c r="M16" s="62"/>
      <c r="N16" s="62"/>
      <c r="O16" s="62"/>
      <c r="P16" s="62"/>
      <c r="Q16" s="62"/>
    </row>
    <row r="17" spans="1:17" ht="25.5">
      <c r="A17" s="58">
        <v>6</v>
      </c>
      <c r="B17" s="59" t="s">
        <v>1823</v>
      </c>
      <c r="C17" s="60" t="s">
        <v>2034</v>
      </c>
      <c r="D17" s="59"/>
      <c r="E17" s="61" t="s">
        <v>57</v>
      </c>
      <c r="F17" s="62">
        <v>1</v>
      </c>
      <c r="G17" s="62"/>
      <c r="H17" s="62"/>
      <c r="I17" s="62"/>
      <c r="J17" s="62"/>
      <c r="K17" s="62"/>
      <c r="L17" s="62"/>
      <c r="M17" s="62"/>
      <c r="N17" s="62"/>
      <c r="O17" s="62"/>
      <c r="P17" s="62"/>
      <c r="Q17" s="62"/>
    </row>
    <row r="18" spans="1:17" ht="25.5">
      <c r="A18" s="58">
        <v>7</v>
      </c>
      <c r="B18" s="59" t="s">
        <v>1823</v>
      </c>
      <c r="C18" s="60" t="s">
        <v>2035</v>
      </c>
      <c r="D18" s="59"/>
      <c r="E18" s="61" t="s">
        <v>57</v>
      </c>
      <c r="F18" s="62">
        <v>1</v>
      </c>
      <c r="G18" s="62"/>
      <c r="H18" s="62"/>
      <c r="I18" s="62"/>
      <c r="J18" s="62"/>
      <c r="K18" s="62"/>
      <c r="L18" s="62"/>
      <c r="M18" s="62"/>
      <c r="N18" s="62"/>
      <c r="O18" s="62"/>
      <c r="P18" s="62"/>
      <c r="Q18" s="62"/>
    </row>
    <row r="19" spans="1:17">
      <c r="A19" s="58">
        <v>8</v>
      </c>
      <c r="B19" s="59" t="s">
        <v>1823</v>
      </c>
      <c r="C19" s="60" t="s">
        <v>2036</v>
      </c>
      <c r="D19" s="59"/>
      <c r="E19" s="61" t="s">
        <v>59</v>
      </c>
      <c r="F19" s="62">
        <v>1</v>
      </c>
      <c r="G19" s="62"/>
      <c r="H19" s="62"/>
      <c r="I19" s="62"/>
      <c r="J19" s="62"/>
      <c r="K19" s="62"/>
      <c r="L19" s="62"/>
      <c r="M19" s="62"/>
      <c r="N19" s="62"/>
      <c r="O19" s="62"/>
      <c r="P19" s="62"/>
      <c r="Q19" s="62"/>
    </row>
    <row r="20" spans="1:17" ht="25.5">
      <c r="A20" s="58">
        <v>9</v>
      </c>
      <c r="B20" s="59" t="s">
        <v>1823</v>
      </c>
      <c r="C20" s="60" t="s">
        <v>2037</v>
      </c>
      <c r="D20" s="59"/>
      <c r="E20" s="61" t="s">
        <v>57</v>
      </c>
      <c r="F20" s="62">
        <v>1</v>
      </c>
      <c r="G20" s="62"/>
      <c r="H20" s="62"/>
      <c r="I20" s="62"/>
      <c r="J20" s="62"/>
      <c r="K20" s="62"/>
      <c r="L20" s="62"/>
      <c r="M20" s="62"/>
      <c r="N20" s="62"/>
      <c r="O20" s="62"/>
      <c r="P20" s="62"/>
      <c r="Q20" s="62"/>
    </row>
    <row r="21" spans="1:17" ht="25.5">
      <c r="A21" s="58">
        <v>10</v>
      </c>
      <c r="B21" s="59" t="s">
        <v>1823</v>
      </c>
      <c r="C21" s="60" t="s">
        <v>2038</v>
      </c>
      <c r="D21" s="59"/>
      <c r="E21" s="61" t="s">
        <v>57</v>
      </c>
      <c r="F21" s="62">
        <v>1</v>
      </c>
      <c r="G21" s="62"/>
      <c r="H21" s="62"/>
      <c r="I21" s="62"/>
      <c r="J21" s="62"/>
      <c r="K21" s="62"/>
      <c r="L21" s="62"/>
      <c r="M21" s="62"/>
      <c r="N21" s="62"/>
      <c r="O21" s="62"/>
      <c r="P21" s="62"/>
      <c r="Q21" s="62"/>
    </row>
    <row r="22" spans="1:17" ht="25.5">
      <c r="A22" s="58">
        <v>11</v>
      </c>
      <c r="B22" s="59" t="s">
        <v>1823</v>
      </c>
      <c r="C22" s="60" t="s">
        <v>2039</v>
      </c>
      <c r="D22" s="59"/>
      <c r="E22" s="61" t="s">
        <v>57</v>
      </c>
      <c r="F22" s="127">
        <v>2</v>
      </c>
      <c r="G22" s="62"/>
      <c r="H22" s="62"/>
      <c r="I22" s="62"/>
      <c r="J22" s="62"/>
      <c r="K22" s="62"/>
      <c r="L22" s="62"/>
      <c r="M22" s="62"/>
      <c r="N22" s="62"/>
      <c r="O22" s="62"/>
      <c r="P22" s="62"/>
      <c r="Q22" s="62"/>
    </row>
    <row r="23" spans="1:17" ht="38.25">
      <c r="A23" s="58">
        <v>12</v>
      </c>
      <c r="B23" s="59" t="s">
        <v>1823</v>
      </c>
      <c r="C23" s="60" t="s">
        <v>2040</v>
      </c>
      <c r="D23" s="59"/>
      <c r="E23" s="61" t="s">
        <v>57</v>
      </c>
      <c r="F23" s="62">
        <v>1</v>
      </c>
      <c r="G23" s="62"/>
      <c r="H23" s="62"/>
      <c r="I23" s="62"/>
      <c r="J23" s="62"/>
      <c r="K23" s="62"/>
      <c r="L23" s="62"/>
      <c r="M23" s="62"/>
      <c r="N23" s="62"/>
      <c r="O23" s="62"/>
      <c r="P23" s="62"/>
      <c r="Q23" s="62"/>
    </row>
    <row r="24" spans="1:17" ht="172.5" customHeight="1">
      <c r="A24" s="58">
        <v>13</v>
      </c>
      <c r="B24" s="59" t="s">
        <v>1823</v>
      </c>
      <c r="C24" s="144" t="s">
        <v>2724</v>
      </c>
      <c r="D24" s="59"/>
      <c r="E24" s="61" t="s">
        <v>59</v>
      </c>
      <c r="F24" s="62">
        <v>1</v>
      </c>
      <c r="G24" s="62"/>
      <c r="H24" s="62"/>
      <c r="I24" s="62"/>
      <c r="J24" s="62"/>
      <c r="K24" s="62"/>
      <c r="L24" s="62"/>
      <c r="M24" s="62"/>
      <c r="N24" s="62"/>
      <c r="O24" s="62"/>
      <c r="P24" s="62"/>
      <c r="Q24" s="62"/>
    </row>
    <row r="25" spans="1:17">
      <c r="A25" s="58" t="s">
        <v>28</v>
      </c>
      <c r="B25" s="59"/>
      <c r="C25" s="72" t="s">
        <v>2041</v>
      </c>
      <c r="D25" s="59"/>
      <c r="E25" s="61"/>
      <c r="F25" s="62">
        <v>0</v>
      </c>
      <c r="G25" s="62"/>
      <c r="H25" s="62"/>
      <c r="I25" s="62"/>
      <c r="J25" s="62"/>
      <c r="K25" s="62"/>
      <c r="L25" s="62"/>
      <c r="M25" s="62"/>
      <c r="N25" s="62"/>
      <c r="O25" s="62"/>
      <c r="P25" s="62"/>
      <c r="Q25" s="62"/>
    </row>
    <row r="26" spans="1:17" ht="38.25">
      <c r="A26" s="58">
        <v>14</v>
      </c>
      <c r="B26" s="59" t="s">
        <v>1823</v>
      </c>
      <c r="C26" s="60" t="s">
        <v>2042</v>
      </c>
      <c r="D26" s="59"/>
      <c r="E26" s="61" t="s">
        <v>59</v>
      </c>
      <c r="F26" s="62">
        <v>8</v>
      </c>
      <c r="G26" s="62"/>
      <c r="H26" s="62"/>
      <c r="I26" s="62"/>
      <c r="J26" s="62"/>
      <c r="K26" s="62"/>
      <c r="L26" s="62"/>
      <c r="M26" s="62"/>
      <c r="N26" s="62"/>
      <c r="O26" s="62"/>
      <c r="P26" s="62"/>
      <c r="Q26" s="62"/>
    </row>
    <row r="27" spans="1:17" ht="25.5">
      <c r="A27" s="58">
        <v>15</v>
      </c>
      <c r="B27" s="59" t="s">
        <v>1823</v>
      </c>
      <c r="C27" s="60" t="s">
        <v>2043</v>
      </c>
      <c r="D27" s="59"/>
      <c r="E27" s="61" t="s">
        <v>59</v>
      </c>
      <c r="F27" s="62">
        <v>1</v>
      </c>
      <c r="G27" s="62"/>
      <c r="H27" s="62"/>
      <c r="I27" s="62"/>
      <c r="J27" s="62"/>
      <c r="K27" s="62"/>
      <c r="L27" s="62"/>
      <c r="M27" s="62"/>
      <c r="N27" s="62"/>
      <c r="O27" s="62"/>
      <c r="P27" s="62"/>
      <c r="Q27" s="62"/>
    </row>
    <row r="28" spans="1:17">
      <c r="A28" s="58" t="s">
        <v>28</v>
      </c>
      <c r="B28" s="59"/>
      <c r="C28" s="72" t="s">
        <v>2044</v>
      </c>
      <c r="D28" s="59"/>
      <c r="E28" s="61"/>
      <c r="F28" s="62">
        <v>0</v>
      </c>
      <c r="G28" s="62"/>
      <c r="H28" s="62"/>
      <c r="I28" s="62"/>
      <c r="J28" s="62"/>
      <c r="K28" s="62"/>
      <c r="L28" s="62"/>
      <c r="M28" s="62"/>
      <c r="N28" s="62"/>
      <c r="O28" s="62"/>
      <c r="P28" s="62"/>
      <c r="Q28" s="62"/>
    </row>
    <row r="29" spans="1:17" ht="25.5">
      <c r="A29" s="58">
        <v>16</v>
      </c>
      <c r="B29" s="59" t="s">
        <v>1823</v>
      </c>
      <c r="C29" s="60" t="s">
        <v>2029</v>
      </c>
      <c r="D29" s="59"/>
      <c r="E29" s="61" t="s">
        <v>57</v>
      </c>
      <c r="F29" s="62">
        <v>1</v>
      </c>
      <c r="G29" s="62"/>
      <c r="H29" s="62"/>
      <c r="I29" s="62"/>
      <c r="J29" s="62"/>
      <c r="K29" s="62"/>
      <c r="L29" s="62"/>
      <c r="M29" s="62"/>
      <c r="N29" s="62"/>
      <c r="O29" s="62"/>
      <c r="P29" s="62"/>
      <c r="Q29" s="62"/>
    </row>
    <row r="30" spans="1:17" ht="25.5">
      <c r="A30" s="58">
        <v>17</v>
      </c>
      <c r="B30" s="59" t="s">
        <v>1823</v>
      </c>
      <c r="C30" s="60" t="s">
        <v>2030</v>
      </c>
      <c r="D30" s="59"/>
      <c r="E30" s="61" t="s">
        <v>57</v>
      </c>
      <c r="F30" s="62">
        <v>1</v>
      </c>
      <c r="G30" s="62"/>
      <c r="H30" s="62"/>
      <c r="I30" s="62"/>
      <c r="J30" s="62"/>
      <c r="K30" s="62"/>
      <c r="L30" s="62"/>
      <c r="M30" s="62"/>
      <c r="N30" s="62"/>
      <c r="O30" s="62"/>
      <c r="P30" s="62"/>
      <c r="Q30" s="62"/>
    </row>
    <row r="31" spans="1:17" ht="25.5">
      <c r="A31" s="58">
        <v>18</v>
      </c>
      <c r="B31" s="59" t="s">
        <v>1823</v>
      </c>
      <c r="C31" s="60" t="s">
        <v>2031</v>
      </c>
      <c r="D31" s="59"/>
      <c r="E31" s="61" t="s">
        <v>57</v>
      </c>
      <c r="F31" s="62">
        <v>1</v>
      </c>
      <c r="G31" s="62"/>
      <c r="H31" s="62"/>
      <c r="I31" s="62"/>
      <c r="J31" s="62"/>
      <c r="K31" s="62"/>
      <c r="L31" s="62"/>
      <c r="M31" s="62"/>
      <c r="N31" s="62"/>
      <c r="O31" s="62"/>
      <c r="P31" s="62"/>
      <c r="Q31" s="62"/>
    </row>
    <row r="32" spans="1:17" ht="191.25">
      <c r="A32" s="58">
        <v>19</v>
      </c>
      <c r="B32" s="59" t="s">
        <v>1823</v>
      </c>
      <c r="C32" s="144" t="s">
        <v>2725</v>
      </c>
      <c r="D32" s="59"/>
      <c r="E32" s="61" t="s">
        <v>59</v>
      </c>
      <c r="F32" s="62">
        <v>1</v>
      </c>
      <c r="G32" s="62"/>
      <c r="H32" s="62"/>
      <c r="I32" s="62"/>
      <c r="J32" s="62"/>
      <c r="K32" s="62"/>
      <c r="L32" s="62"/>
      <c r="M32" s="62"/>
      <c r="N32" s="62"/>
      <c r="O32" s="62"/>
      <c r="P32" s="62"/>
      <c r="Q32" s="62"/>
    </row>
    <row r="33" spans="1:17">
      <c r="A33" s="58" t="s">
        <v>28</v>
      </c>
      <c r="B33" s="59"/>
      <c r="C33" s="72" t="s">
        <v>2041</v>
      </c>
      <c r="D33" s="59"/>
      <c r="E33" s="61"/>
      <c r="F33" s="62">
        <v>0</v>
      </c>
      <c r="G33" s="62"/>
      <c r="H33" s="62"/>
      <c r="I33" s="62"/>
      <c r="J33" s="62"/>
      <c r="K33" s="62"/>
      <c r="L33" s="62"/>
      <c r="M33" s="62"/>
      <c r="N33" s="62"/>
      <c r="O33" s="62"/>
      <c r="P33" s="62"/>
      <c r="Q33" s="62"/>
    </row>
    <row r="34" spans="1:17" ht="25.5">
      <c r="A34" s="58">
        <v>20</v>
      </c>
      <c r="B34" s="59" t="s">
        <v>1823</v>
      </c>
      <c r="C34" s="60" t="s">
        <v>2046</v>
      </c>
      <c r="D34" s="59"/>
      <c r="E34" s="61" t="s">
        <v>57</v>
      </c>
      <c r="F34" s="62">
        <v>2</v>
      </c>
      <c r="G34" s="62"/>
      <c r="H34" s="62"/>
      <c r="I34" s="62"/>
      <c r="J34" s="62"/>
      <c r="K34" s="62"/>
      <c r="L34" s="62"/>
      <c r="M34" s="62"/>
      <c r="N34" s="62"/>
      <c r="O34" s="62"/>
      <c r="P34" s="62"/>
      <c r="Q34" s="62"/>
    </row>
    <row r="35" spans="1:17" ht="25.5">
      <c r="A35" s="58">
        <v>21</v>
      </c>
      <c r="B35" s="59" t="s">
        <v>1823</v>
      </c>
      <c r="C35" s="60" t="s">
        <v>2047</v>
      </c>
      <c r="D35" s="59"/>
      <c r="E35" s="61" t="s">
        <v>57</v>
      </c>
      <c r="F35" s="62">
        <v>2</v>
      </c>
      <c r="G35" s="62"/>
      <c r="H35" s="62"/>
      <c r="I35" s="62"/>
      <c r="J35" s="62"/>
      <c r="K35" s="62"/>
      <c r="L35" s="62"/>
      <c r="M35" s="62"/>
      <c r="N35" s="62"/>
      <c r="O35" s="62"/>
      <c r="P35" s="62"/>
      <c r="Q35" s="62"/>
    </row>
    <row r="36" spans="1:17" ht="25.5">
      <c r="A36" s="58">
        <v>22</v>
      </c>
      <c r="B36" s="59" t="s">
        <v>1823</v>
      </c>
      <c r="C36" s="60" t="s">
        <v>2048</v>
      </c>
      <c r="D36" s="59"/>
      <c r="E36" s="61" t="s">
        <v>57</v>
      </c>
      <c r="F36" s="62">
        <v>2</v>
      </c>
      <c r="G36" s="62"/>
      <c r="H36" s="62"/>
      <c r="I36" s="62"/>
      <c r="J36" s="62"/>
      <c r="K36" s="62"/>
      <c r="L36" s="62"/>
      <c r="M36" s="62"/>
      <c r="N36" s="62"/>
      <c r="O36" s="62"/>
      <c r="P36" s="62"/>
      <c r="Q36" s="62"/>
    </row>
    <row r="37" spans="1:17" ht="25.5">
      <c r="A37" s="58">
        <v>23</v>
      </c>
      <c r="B37" s="59" t="s">
        <v>1823</v>
      </c>
      <c r="C37" s="60" t="s">
        <v>2049</v>
      </c>
      <c r="D37" s="59"/>
      <c r="E37" s="61" t="s">
        <v>57</v>
      </c>
      <c r="F37" s="62">
        <v>1</v>
      </c>
      <c r="G37" s="62"/>
      <c r="H37" s="62"/>
      <c r="I37" s="62"/>
      <c r="J37" s="62"/>
      <c r="K37" s="62"/>
      <c r="L37" s="62"/>
      <c r="M37" s="62"/>
      <c r="N37" s="62"/>
      <c r="O37" s="62"/>
      <c r="P37" s="62"/>
      <c r="Q37" s="62"/>
    </row>
    <row r="38" spans="1:17" ht="25.5">
      <c r="A38" s="58">
        <v>24</v>
      </c>
      <c r="B38" s="59" t="s">
        <v>1823</v>
      </c>
      <c r="C38" s="60" t="s">
        <v>2050</v>
      </c>
      <c r="D38" s="59"/>
      <c r="E38" s="61" t="s">
        <v>57</v>
      </c>
      <c r="F38" s="62">
        <v>1</v>
      </c>
      <c r="G38" s="62"/>
      <c r="H38" s="62"/>
      <c r="I38" s="62"/>
      <c r="J38" s="62"/>
      <c r="K38" s="62"/>
      <c r="L38" s="62"/>
      <c r="M38" s="62"/>
      <c r="N38" s="62"/>
      <c r="O38" s="62"/>
      <c r="P38" s="62"/>
      <c r="Q38" s="62"/>
    </row>
    <row r="39" spans="1:17" ht="25.5">
      <c r="A39" s="58">
        <v>25</v>
      </c>
      <c r="B39" s="59" t="s">
        <v>1823</v>
      </c>
      <c r="C39" s="60" t="s">
        <v>2051</v>
      </c>
      <c r="D39" s="59"/>
      <c r="E39" s="61" t="s">
        <v>57</v>
      </c>
      <c r="F39" s="62">
        <v>5</v>
      </c>
      <c r="G39" s="62"/>
      <c r="H39" s="62"/>
      <c r="I39" s="62"/>
      <c r="J39" s="62"/>
      <c r="K39" s="62"/>
      <c r="L39" s="62"/>
      <c r="M39" s="62"/>
      <c r="N39" s="62"/>
      <c r="O39" s="62"/>
      <c r="P39" s="62"/>
      <c r="Q39" s="62"/>
    </row>
    <row r="40" spans="1:17">
      <c r="A40" s="58" t="s">
        <v>28</v>
      </c>
      <c r="B40" s="59"/>
      <c r="C40" s="72" t="s">
        <v>2052</v>
      </c>
      <c r="D40" s="59"/>
      <c r="E40" s="61"/>
      <c r="F40" s="62">
        <v>0</v>
      </c>
      <c r="G40" s="62"/>
      <c r="H40" s="62"/>
      <c r="I40" s="62"/>
      <c r="J40" s="62"/>
      <c r="K40" s="62"/>
      <c r="L40" s="62"/>
      <c r="M40" s="62"/>
      <c r="N40" s="62"/>
      <c r="O40" s="62"/>
      <c r="P40" s="62"/>
      <c r="Q40" s="62"/>
    </row>
    <row r="41" spans="1:17" ht="25.5">
      <c r="A41" s="58">
        <v>26</v>
      </c>
      <c r="B41" s="59" t="s">
        <v>1823</v>
      </c>
      <c r="C41" s="60" t="s">
        <v>2029</v>
      </c>
      <c r="D41" s="59"/>
      <c r="E41" s="61" t="s">
        <v>57</v>
      </c>
      <c r="F41" s="62">
        <v>1</v>
      </c>
      <c r="G41" s="62"/>
      <c r="H41" s="62"/>
      <c r="I41" s="62"/>
      <c r="J41" s="62"/>
      <c r="K41" s="62"/>
      <c r="L41" s="62"/>
      <c r="M41" s="62"/>
      <c r="N41" s="62"/>
      <c r="O41" s="62"/>
      <c r="P41" s="62"/>
      <c r="Q41" s="62"/>
    </row>
    <row r="42" spans="1:17" ht="25.5">
      <c r="A42" s="58">
        <v>27</v>
      </c>
      <c r="B42" s="59" t="s">
        <v>1823</v>
      </c>
      <c r="C42" s="60" t="s">
        <v>2030</v>
      </c>
      <c r="D42" s="59"/>
      <c r="E42" s="61" t="s">
        <v>57</v>
      </c>
      <c r="F42" s="62">
        <v>1</v>
      </c>
      <c r="G42" s="62"/>
      <c r="H42" s="62"/>
      <c r="I42" s="62"/>
      <c r="J42" s="62"/>
      <c r="K42" s="62"/>
      <c r="L42" s="62"/>
      <c r="M42" s="62"/>
      <c r="N42" s="62"/>
      <c r="O42" s="62"/>
      <c r="P42" s="62"/>
      <c r="Q42" s="62"/>
    </row>
    <row r="43" spans="1:17" ht="25.5">
      <c r="A43" s="58">
        <v>28</v>
      </c>
      <c r="B43" s="59" t="s">
        <v>1823</v>
      </c>
      <c r="C43" s="60" t="s">
        <v>2031</v>
      </c>
      <c r="D43" s="59"/>
      <c r="E43" s="61" t="s">
        <v>57</v>
      </c>
      <c r="F43" s="62">
        <v>1</v>
      </c>
      <c r="G43" s="62"/>
      <c r="H43" s="62"/>
      <c r="I43" s="62"/>
      <c r="J43" s="62"/>
      <c r="K43" s="62"/>
      <c r="L43" s="62"/>
      <c r="M43" s="62"/>
      <c r="N43" s="62"/>
      <c r="O43" s="62"/>
      <c r="P43" s="62"/>
      <c r="Q43" s="62"/>
    </row>
    <row r="44" spans="1:17" ht="25.5">
      <c r="A44" s="58">
        <v>29</v>
      </c>
      <c r="B44" s="59" t="s">
        <v>1823</v>
      </c>
      <c r="C44" s="60" t="s">
        <v>2045</v>
      </c>
      <c r="D44" s="59"/>
      <c r="E44" s="61" t="s">
        <v>57</v>
      </c>
      <c r="F44" s="62">
        <v>1</v>
      </c>
      <c r="G44" s="62"/>
      <c r="H44" s="62"/>
      <c r="I44" s="62"/>
      <c r="J44" s="62"/>
      <c r="K44" s="62"/>
      <c r="L44" s="62"/>
      <c r="M44" s="62"/>
      <c r="N44" s="62"/>
      <c r="O44" s="62"/>
      <c r="P44" s="62"/>
      <c r="Q44" s="62"/>
    </row>
    <row r="45" spans="1:17" ht="25.5">
      <c r="A45" s="58">
        <v>30</v>
      </c>
      <c r="B45" s="59" t="s">
        <v>1823</v>
      </c>
      <c r="C45" s="144" t="s">
        <v>2039</v>
      </c>
      <c r="D45" s="59"/>
      <c r="E45" s="61" t="s">
        <v>57</v>
      </c>
      <c r="F45" s="127">
        <v>1</v>
      </c>
      <c r="G45" s="62"/>
      <c r="H45" s="62"/>
      <c r="I45" s="62"/>
      <c r="J45" s="62"/>
      <c r="K45" s="62"/>
      <c r="L45" s="62"/>
      <c r="M45" s="62"/>
      <c r="N45" s="62"/>
      <c r="O45" s="62"/>
      <c r="P45" s="62"/>
      <c r="Q45" s="62"/>
    </row>
    <row r="46" spans="1:17" ht="178.5">
      <c r="A46" s="58">
        <v>31</v>
      </c>
      <c r="B46" s="59" t="s">
        <v>1823</v>
      </c>
      <c r="C46" s="144" t="s">
        <v>2726</v>
      </c>
      <c r="D46" s="59"/>
      <c r="E46" s="61" t="s">
        <v>59</v>
      </c>
      <c r="F46" s="62">
        <v>1</v>
      </c>
      <c r="G46" s="62"/>
      <c r="H46" s="62"/>
      <c r="I46" s="62"/>
      <c r="J46" s="62"/>
      <c r="K46" s="62"/>
      <c r="L46" s="62"/>
      <c r="M46" s="62"/>
      <c r="N46" s="62"/>
      <c r="O46" s="62"/>
      <c r="P46" s="62"/>
      <c r="Q46" s="62"/>
    </row>
    <row r="47" spans="1:17">
      <c r="A47" s="58" t="s">
        <v>28</v>
      </c>
      <c r="B47" s="59"/>
      <c r="C47" s="72" t="s">
        <v>2041</v>
      </c>
      <c r="D47" s="59"/>
      <c r="E47" s="61"/>
      <c r="F47" s="62">
        <v>0</v>
      </c>
      <c r="G47" s="62"/>
      <c r="H47" s="62"/>
      <c r="I47" s="62"/>
      <c r="J47" s="62"/>
      <c r="K47" s="62"/>
      <c r="L47" s="62"/>
      <c r="M47" s="62"/>
      <c r="N47" s="62"/>
      <c r="O47" s="62"/>
      <c r="P47" s="62"/>
      <c r="Q47" s="62"/>
    </row>
    <row r="48" spans="1:17" ht="25.5">
      <c r="A48" s="58">
        <v>32</v>
      </c>
      <c r="B48" s="59" t="s">
        <v>1823</v>
      </c>
      <c r="C48" s="60" t="s">
        <v>2046</v>
      </c>
      <c r="D48" s="59"/>
      <c r="E48" s="61" t="s">
        <v>57</v>
      </c>
      <c r="F48" s="62">
        <v>2</v>
      </c>
      <c r="G48" s="62"/>
      <c r="H48" s="62"/>
      <c r="I48" s="62"/>
      <c r="J48" s="62"/>
      <c r="K48" s="62"/>
      <c r="L48" s="62"/>
      <c r="M48" s="62"/>
      <c r="N48" s="62"/>
      <c r="O48" s="62"/>
      <c r="P48" s="62"/>
      <c r="Q48" s="62"/>
    </row>
    <row r="49" spans="1:17" ht="25.5">
      <c r="A49" s="58">
        <v>33</v>
      </c>
      <c r="B49" s="59" t="s">
        <v>1823</v>
      </c>
      <c r="C49" s="60" t="s">
        <v>2047</v>
      </c>
      <c r="D49" s="59"/>
      <c r="E49" s="61" t="s">
        <v>57</v>
      </c>
      <c r="F49" s="62">
        <v>2</v>
      </c>
      <c r="G49" s="62"/>
      <c r="H49" s="62"/>
      <c r="I49" s="62"/>
      <c r="J49" s="62"/>
      <c r="K49" s="62"/>
      <c r="L49" s="62"/>
      <c r="M49" s="62"/>
      <c r="N49" s="62"/>
      <c r="O49" s="62"/>
      <c r="P49" s="62"/>
      <c r="Q49" s="62"/>
    </row>
    <row r="50" spans="1:17" ht="25.5">
      <c r="A50" s="58">
        <v>34</v>
      </c>
      <c r="B50" s="59" t="s">
        <v>1823</v>
      </c>
      <c r="C50" s="60" t="s">
        <v>2048</v>
      </c>
      <c r="D50" s="59"/>
      <c r="E50" s="61" t="s">
        <v>57</v>
      </c>
      <c r="F50" s="62">
        <v>2</v>
      </c>
      <c r="G50" s="62"/>
      <c r="H50" s="62"/>
      <c r="I50" s="62"/>
      <c r="J50" s="62"/>
      <c r="K50" s="62"/>
      <c r="L50" s="62"/>
      <c r="M50" s="62"/>
      <c r="N50" s="62"/>
      <c r="O50" s="62"/>
      <c r="P50" s="62"/>
      <c r="Q50" s="62"/>
    </row>
    <row r="51" spans="1:17" ht="25.5">
      <c r="A51" s="58">
        <v>35</v>
      </c>
      <c r="B51" s="59" t="s">
        <v>1823</v>
      </c>
      <c r="C51" s="60" t="s">
        <v>2049</v>
      </c>
      <c r="D51" s="59"/>
      <c r="E51" s="61" t="s">
        <v>57</v>
      </c>
      <c r="F51" s="62">
        <v>1</v>
      </c>
      <c r="G51" s="62"/>
      <c r="H51" s="62"/>
      <c r="I51" s="62"/>
      <c r="J51" s="62"/>
      <c r="K51" s="62"/>
      <c r="L51" s="62"/>
      <c r="M51" s="62"/>
      <c r="N51" s="62"/>
      <c r="O51" s="62"/>
      <c r="P51" s="62"/>
      <c r="Q51" s="62"/>
    </row>
    <row r="52" spans="1:17" ht="25.5">
      <c r="A52" s="58">
        <v>36</v>
      </c>
      <c r="B52" s="59" t="s">
        <v>1823</v>
      </c>
      <c r="C52" s="60" t="s">
        <v>2050</v>
      </c>
      <c r="D52" s="59"/>
      <c r="E52" s="61" t="s">
        <v>57</v>
      </c>
      <c r="F52" s="62">
        <v>1</v>
      </c>
      <c r="G52" s="62"/>
      <c r="H52" s="62"/>
      <c r="I52" s="62"/>
      <c r="J52" s="62"/>
      <c r="K52" s="62"/>
      <c r="L52" s="62"/>
      <c r="M52" s="62"/>
      <c r="N52" s="62"/>
      <c r="O52" s="62"/>
      <c r="P52" s="62"/>
      <c r="Q52" s="62"/>
    </row>
    <row r="53" spans="1:17" ht="25.5">
      <c r="A53" s="58">
        <v>37</v>
      </c>
      <c r="B53" s="59" t="s">
        <v>1823</v>
      </c>
      <c r="C53" s="60" t="s">
        <v>2051</v>
      </c>
      <c r="D53" s="59"/>
      <c r="E53" s="61" t="s">
        <v>57</v>
      </c>
      <c r="F53" s="62">
        <v>5</v>
      </c>
      <c r="G53" s="62"/>
      <c r="H53" s="62"/>
      <c r="I53" s="62"/>
      <c r="J53" s="62"/>
      <c r="K53" s="62"/>
      <c r="L53" s="62"/>
      <c r="M53" s="62"/>
      <c r="N53" s="62"/>
      <c r="O53" s="62"/>
      <c r="P53" s="62"/>
      <c r="Q53" s="62"/>
    </row>
    <row r="54" spans="1:17">
      <c r="A54" s="58" t="s">
        <v>28</v>
      </c>
      <c r="B54" s="59"/>
      <c r="C54" s="72" t="s">
        <v>2053</v>
      </c>
      <c r="D54" s="59"/>
      <c r="E54" s="61"/>
      <c r="F54" s="62">
        <v>0</v>
      </c>
      <c r="G54" s="62"/>
      <c r="H54" s="62"/>
      <c r="I54" s="62"/>
      <c r="J54" s="62"/>
      <c r="K54" s="62"/>
      <c r="L54" s="62"/>
      <c r="M54" s="62"/>
      <c r="N54" s="62"/>
      <c r="O54" s="62"/>
      <c r="P54" s="62"/>
      <c r="Q54" s="62"/>
    </row>
    <row r="55" spans="1:17" ht="25.5">
      <c r="A55" s="58">
        <v>38</v>
      </c>
      <c r="B55" s="59" t="s">
        <v>1823</v>
      </c>
      <c r="C55" s="60" t="s">
        <v>2029</v>
      </c>
      <c r="D55" s="59"/>
      <c r="E55" s="61" t="s">
        <v>57</v>
      </c>
      <c r="F55" s="62">
        <v>1</v>
      </c>
      <c r="G55" s="62"/>
      <c r="H55" s="62"/>
      <c r="I55" s="62"/>
      <c r="J55" s="62"/>
      <c r="K55" s="62"/>
      <c r="L55" s="62"/>
      <c r="M55" s="62"/>
      <c r="N55" s="62"/>
      <c r="O55" s="62"/>
      <c r="P55" s="62"/>
      <c r="Q55" s="62"/>
    </row>
    <row r="56" spans="1:17" ht="25.5">
      <c r="A56" s="58">
        <v>39</v>
      </c>
      <c r="B56" s="59" t="s">
        <v>1823</v>
      </c>
      <c r="C56" s="60" t="s">
        <v>2030</v>
      </c>
      <c r="D56" s="59"/>
      <c r="E56" s="61" t="s">
        <v>57</v>
      </c>
      <c r="F56" s="62">
        <v>1</v>
      </c>
      <c r="G56" s="62"/>
      <c r="H56" s="62"/>
      <c r="I56" s="62"/>
      <c r="J56" s="62"/>
      <c r="K56" s="62"/>
      <c r="L56" s="62"/>
      <c r="M56" s="62"/>
      <c r="N56" s="62"/>
      <c r="O56" s="62"/>
      <c r="P56" s="62"/>
      <c r="Q56" s="62"/>
    </row>
    <row r="57" spans="1:17" ht="25.5">
      <c r="A57" s="58">
        <v>40</v>
      </c>
      <c r="B57" s="59" t="s">
        <v>1823</v>
      </c>
      <c r="C57" s="60" t="s">
        <v>2031</v>
      </c>
      <c r="D57" s="59"/>
      <c r="E57" s="61" t="s">
        <v>57</v>
      </c>
      <c r="F57" s="62">
        <v>1</v>
      </c>
      <c r="G57" s="62"/>
      <c r="H57" s="62"/>
      <c r="I57" s="62"/>
      <c r="J57" s="62"/>
      <c r="K57" s="62"/>
      <c r="L57" s="62"/>
      <c r="M57" s="62"/>
      <c r="N57" s="62"/>
      <c r="O57" s="62"/>
      <c r="P57" s="62"/>
      <c r="Q57" s="62"/>
    </row>
    <row r="58" spans="1:17" ht="178.5">
      <c r="A58" s="58">
        <v>41</v>
      </c>
      <c r="B58" s="59" t="s">
        <v>1823</v>
      </c>
      <c r="C58" s="144" t="s">
        <v>2726</v>
      </c>
      <c r="D58" s="59"/>
      <c r="E58" s="61" t="s">
        <v>59</v>
      </c>
      <c r="F58" s="62">
        <v>1</v>
      </c>
      <c r="G58" s="62"/>
      <c r="H58" s="62"/>
      <c r="I58" s="62"/>
      <c r="J58" s="62"/>
      <c r="K58" s="62"/>
      <c r="L58" s="62"/>
      <c r="M58" s="62"/>
      <c r="N58" s="62"/>
      <c r="O58" s="62"/>
      <c r="P58" s="62"/>
      <c r="Q58" s="62"/>
    </row>
    <row r="59" spans="1:17">
      <c r="A59" s="58" t="s">
        <v>28</v>
      </c>
      <c r="B59" s="59"/>
      <c r="C59" s="72" t="s">
        <v>2041</v>
      </c>
      <c r="D59" s="59"/>
      <c r="E59" s="61"/>
      <c r="F59" s="62">
        <v>0</v>
      </c>
      <c r="G59" s="62"/>
      <c r="H59" s="62"/>
      <c r="I59" s="62"/>
      <c r="J59" s="62"/>
      <c r="K59" s="62"/>
      <c r="L59" s="62"/>
      <c r="M59" s="62"/>
      <c r="N59" s="62"/>
      <c r="O59" s="62"/>
      <c r="P59" s="62"/>
      <c r="Q59" s="62"/>
    </row>
    <row r="60" spans="1:17" ht="25.5">
      <c r="A60" s="58">
        <v>42</v>
      </c>
      <c r="B60" s="59" t="s">
        <v>1823</v>
      </c>
      <c r="C60" s="60" t="s">
        <v>2046</v>
      </c>
      <c r="D60" s="59"/>
      <c r="E60" s="61" t="s">
        <v>57</v>
      </c>
      <c r="F60" s="62">
        <v>2</v>
      </c>
      <c r="G60" s="62"/>
      <c r="H60" s="62"/>
      <c r="I60" s="62"/>
      <c r="J60" s="62"/>
      <c r="K60" s="62"/>
      <c r="L60" s="62"/>
      <c r="M60" s="62"/>
      <c r="N60" s="62"/>
      <c r="O60" s="62"/>
      <c r="P60" s="62"/>
      <c r="Q60" s="62"/>
    </row>
    <row r="61" spans="1:17" ht="25.5">
      <c r="A61" s="58">
        <v>43</v>
      </c>
      <c r="B61" s="59" t="s">
        <v>1823</v>
      </c>
      <c r="C61" s="60" t="s">
        <v>2047</v>
      </c>
      <c r="D61" s="59"/>
      <c r="E61" s="61" t="s">
        <v>57</v>
      </c>
      <c r="F61" s="62">
        <v>2</v>
      </c>
      <c r="G61" s="62"/>
      <c r="H61" s="62"/>
      <c r="I61" s="62"/>
      <c r="J61" s="62"/>
      <c r="K61" s="62"/>
      <c r="L61" s="62"/>
      <c r="M61" s="62"/>
      <c r="N61" s="62"/>
      <c r="O61" s="62"/>
      <c r="P61" s="62"/>
      <c r="Q61" s="62"/>
    </row>
    <row r="62" spans="1:17" ht="25.5">
      <c r="A62" s="58">
        <v>44</v>
      </c>
      <c r="B62" s="59" t="s">
        <v>1823</v>
      </c>
      <c r="C62" s="60" t="s">
        <v>2048</v>
      </c>
      <c r="D62" s="59"/>
      <c r="E62" s="61" t="s">
        <v>57</v>
      </c>
      <c r="F62" s="62">
        <v>2</v>
      </c>
      <c r="G62" s="62"/>
      <c r="H62" s="62"/>
      <c r="I62" s="62"/>
      <c r="J62" s="62"/>
      <c r="K62" s="62"/>
      <c r="L62" s="62"/>
      <c r="M62" s="62"/>
      <c r="N62" s="62"/>
      <c r="O62" s="62"/>
      <c r="P62" s="62"/>
      <c r="Q62" s="62"/>
    </row>
    <row r="63" spans="1:17" ht="25.5">
      <c r="A63" s="58">
        <v>45</v>
      </c>
      <c r="B63" s="59" t="s">
        <v>1823</v>
      </c>
      <c r="C63" s="60" t="s">
        <v>2049</v>
      </c>
      <c r="D63" s="59"/>
      <c r="E63" s="61" t="s">
        <v>57</v>
      </c>
      <c r="F63" s="62">
        <v>1</v>
      </c>
      <c r="G63" s="62"/>
      <c r="H63" s="62"/>
      <c r="I63" s="62"/>
      <c r="J63" s="62"/>
      <c r="K63" s="62"/>
      <c r="L63" s="62"/>
      <c r="M63" s="62"/>
      <c r="N63" s="62"/>
      <c r="O63" s="62"/>
      <c r="P63" s="62"/>
      <c r="Q63" s="62"/>
    </row>
    <row r="64" spans="1:17" ht="25.5">
      <c r="A64" s="58">
        <v>46</v>
      </c>
      <c r="B64" s="59" t="s">
        <v>1823</v>
      </c>
      <c r="C64" s="60" t="s">
        <v>2050</v>
      </c>
      <c r="D64" s="59"/>
      <c r="E64" s="61" t="s">
        <v>57</v>
      </c>
      <c r="F64" s="62">
        <v>1</v>
      </c>
      <c r="G64" s="62"/>
      <c r="H64" s="62"/>
      <c r="I64" s="62"/>
      <c r="J64" s="62"/>
      <c r="K64" s="62"/>
      <c r="L64" s="62"/>
      <c r="M64" s="62"/>
      <c r="N64" s="62"/>
      <c r="O64" s="62"/>
      <c r="P64" s="62"/>
      <c r="Q64" s="62"/>
    </row>
    <row r="65" spans="1:17" ht="25.5">
      <c r="A65" s="58">
        <v>47</v>
      </c>
      <c r="B65" s="59" t="s">
        <v>1823</v>
      </c>
      <c r="C65" s="60" t="s">
        <v>2051</v>
      </c>
      <c r="D65" s="59"/>
      <c r="E65" s="61" t="s">
        <v>57</v>
      </c>
      <c r="F65" s="62">
        <v>5</v>
      </c>
      <c r="G65" s="62"/>
      <c r="H65" s="62"/>
      <c r="I65" s="62"/>
      <c r="J65" s="62"/>
      <c r="K65" s="62"/>
      <c r="L65" s="62"/>
      <c r="M65" s="62"/>
      <c r="N65" s="62"/>
      <c r="O65" s="62"/>
      <c r="P65" s="62"/>
      <c r="Q65" s="62"/>
    </row>
    <row r="66" spans="1:17">
      <c r="A66" s="58" t="s">
        <v>28</v>
      </c>
      <c r="B66" s="59"/>
      <c r="C66" s="72" t="s">
        <v>2054</v>
      </c>
      <c r="D66" s="59"/>
      <c r="E66" s="61"/>
      <c r="F66" s="62">
        <v>0</v>
      </c>
      <c r="G66" s="62"/>
      <c r="H66" s="62"/>
      <c r="I66" s="62"/>
      <c r="J66" s="62"/>
      <c r="K66" s="62"/>
      <c r="L66" s="62"/>
      <c r="M66" s="62"/>
      <c r="N66" s="62"/>
      <c r="O66" s="62"/>
      <c r="P66" s="62"/>
      <c r="Q66" s="62"/>
    </row>
    <row r="67" spans="1:17" ht="25.5">
      <c r="A67" s="58">
        <v>48</v>
      </c>
      <c r="B67" s="59" t="s">
        <v>1823</v>
      </c>
      <c r="C67" s="60" t="s">
        <v>2029</v>
      </c>
      <c r="D67" s="59"/>
      <c r="E67" s="61" t="s">
        <v>57</v>
      </c>
      <c r="F67" s="62">
        <v>1</v>
      </c>
      <c r="G67" s="62"/>
      <c r="H67" s="62"/>
      <c r="I67" s="62"/>
      <c r="J67" s="62"/>
      <c r="K67" s="62"/>
      <c r="L67" s="62"/>
      <c r="M67" s="62"/>
      <c r="N67" s="62"/>
      <c r="O67" s="62"/>
      <c r="P67" s="62"/>
      <c r="Q67" s="62"/>
    </row>
    <row r="68" spans="1:17" ht="25.5">
      <c r="A68" s="58">
        <v>49</v>
      </c>
      <c r="B68" s="59" t="s">
        <v>1823</v>
      </c>
      <c r="C68" s="60" t="s">
        <v>2030</v>
      </c>
      <c r="D68" s="59"/>
      <c r="E68" s="61" t="s">
        <v>57</v>
      </c>
      <c r="F68" s="62">
        <v>1</v>
      </c>
      <c r="G68" s="62"/>
      <c r="H68" s="62"/>
      <c r="I68" s="62"/>
      <c r="J68" s="62"/>
      <c r="K68" s="62"/>
      <c r="L68" s="62"/>
      <c r="M68" s="62"/>
      <c r="N68" s="62"/>
      <c r="O68" s="62"/>
      <c r="P68" s="62"/>
      <c r="Q68" s="62"/>
    </row>
    <row r="69" spans="1:17" ht="25.5">
      <c r="A69" s="58">
        <v>50</v>
      </c>
      <c r="B69" s="59" t="s">
        <v>1823</v>
      </c>
      <c r="C69" s="60" t="s">
        <v>2031</v>
      </c>
      <c r="D69" s="59"/>
      <c r="E69" s="61" t="s">
        <v>57</v>
      </c>
      <c r="F69" s="62">
        <v>1</v>
      </c>
      <c r="G69" s="62"/>
      <c r="H69" s="62"/>
      <c r="I69" s="62"/>
      <c r="J69" s="62"/>
      <c r="K69" s="62"/>
      <c r="L69" s="62"/>
      <c r="M69" s="62"/>
      <c r="N69" s="62"/>
      <c r="O69" s="62"/>
      <c r="P69" s="62"/>
      <c r="Q69" s="62"/>
    </row>
    <row r="70" spans="1:17" ht="191.25">
      <c r="A70" s="58">
        <v>51</v>
      </c>
      <c r="B70" s="59" t="s">
        <v>1823</v>
      </c>
      <c r="C70" s="144" t="s">
        <v>2727</v>
      </c>
      <c r="D70" s="59"/>
      <c r="E70" s="61" t="s">
        <v>59</v>
      </c>
      <c r="F70" s="62">
        <v>1</v>
      </c>
      <c r="G70" s="62"/>
      <c r="H70" s="62"/>
      <c r="I70" s="62"/>
      <c r="J70" s="62"/>
      <c r="K70" s="62"/>
      <c r="L70" s="62"/>
      <c r="M70" s="62"/>
      <c r="N70" s="62"/>
      <c r="O70" s="62"/>
      <c r="P70" s="62"/>
      <c r="Q70" s="62"/>
    </row>
    <row r="71" spans="1:17">
      <c r="A71" s="58" t="s">
        <v>28</v>
      </c>
      <c r="B71" s="59"/>
      <c r="C71" s="72" t="s">
        <v>2041</v>
      </c>
      <c r="D71" s="59"/>
      <c r="E71" s="61"/>
      <c r="F71" s="62">
        <v>0</v>
      </c>
      <c r="G71" s="62"/>
      <c r="H71" s="62"/>
      <c r="I71" s="62"/>
      <c r="J71" s="62"/>
      <c r="K71" s="62"/>
      <c r="L71" s="62"/>
      <c r="M71" s="62"/>
      <c r="N71" s="62"/>
      <c r="O71" s="62"/>
      <c r="P71" s="62"/>
      <c r="Q71" s="62"/>
    </row>
    <row r="72" spans="1:17" ht="25.5">
      <c r="A72" s="58">
        <v>52</v>
      </c>
      <c r="B72" s="59" t="s">
        <v>1823</v>
      </c>
      <c r="C72" s="60" t="s">
        <v>2046</v>
      </c>
      <c r="D72" s="59"/>
      <c r="E72" s="61" t="s">
        <v>57</v>
      </c>
      <c r="F72" s="62">
        <v>2</v>
      </c>
      <c r="G72" s="62"/>
      <c r="H72" s="62"/>
      <c r="I72" s="62"/>
      <c r="J72" s="62"/>
      <c r="K72" s="62"/>
      <c r="L72" s="62"/>
      <c r="M72" s="62"/>
      <c r="N72" s="62"/>
      <c r="O72" s="62"/>
      <c r="P72" s="62"/>
      <c r="Q72" s="62"/>
    </row>
    <row r="73" spans="1:17" ht="25.5">
      <c r="A73" s="58">
        <v>53</v>
      </c>
      <c r="B73" s="59" t="s">
        <v>1823</v>
      </c>
      <c r="C73" s="60" t="s">
        <v>2047</v>
      </c>
      <c r="D73" s="59"/>
      <c r="E73" s="61" t="s">
        <v>57</v>
      </c>
      <c r="F73" s="62">
        <v>2</v>
      </c>
      <c r="G73" s="62"/>
      <c r="H73" s="62"/>
      <c r="I73" s="62"/>
      <c r="J73" s="62"/>
      <c r="K73" s="62"/>
      <c r="L73" s="62"/>
      <c r="M73" s="62"/>
      <c r="N73" s="62"/>
      <c r="O73" s="62"/>
      <c r="P73" s="62"/>
      <c r="Q73" s="62"/>
    </row>
    <row r="74" spans="1:17" ht="25.5">
      <c r="A74" s="58">
        <v>54</v>
      </c>
      <c r="B74" s="59" t="s">
        <v>1823</v>
      </c>
      <c r="C74" s="60" t="s">
        <v>2048</v>
      </c>
      <c r="D74" s="59"/>
      <c r="E74" s="61" t="s">
        <v>57</v>
      </c>
      <c r="F74" s="62">
        <v>2</v>
      </c>
      <c r="G74" s="62"/>
      <c r="H74" s="62"/>
      <c r="I74" s="62"/>
      <c r="J74" s="62"/>
      <c r="K74" s="62"/>
      <c r="L74" s="62"/>
      <c r="M74" s="62"/>
      <c r="N74" s="62"/>
      <c r="O74" s="62"/>
      <c r="P74" s="62"/>
      <c r="Q74" s="62"/>
    </row>
    <row r="75" spans="1:17" ht="25.5">
      <c r="A75" s="58">
        <v>55</v>
      </c>
      <c r="B75" s="59" t="s">
        <v>1823</v>
      </c>
      <c r="C75" s="60" t="s">
        <v>2049</v>
      </c>
      <c r="D75" s="59"/>
      <c r="E75" s="61" t="s">
        <v>57</v>
      </c>
      <c r="F75" s="62">
        <v>1</v>
      </c>
      <c r="G75" s="62"/>
      <c r="H75" s="62"/>
      <c r="I75" s="62"/>
      <c r="J75" s="62"/>
      <c r="K75" s="62"/>
      <c r="L75" s="62"/>
      <c r="M75" s="62"/>
      <c r="N75" s="62"/>
      <c r="O75" s="62"/>
      <c r="P75" s="62"/>
      <c r="Q75" s="62"/>
    </row>
    <row r="76" spans="1:17" ht="25.5">
      <c r="A76" s="58">
        <v>56</v>
      </c>
      <c r="B76" s="59" t="s">
        <v>1823</v>
      </c>
      <c r="C76" s="60" t="s">
        <v>2050</v>
      </c>
      <c r="D76" s="59"/>
      <c r="E76" s="61" t="s">
        <v>57</v>
      </c>
      <c r="F76" s="62">
        <v>1</v>
      </c>
      <c r="G76" s="62"/>
      <c r="H76" s="62"/>
      <c r="I76" s="62"/>
      <c r="J76" s="62"/>
      <c r="K76" s="62"/>
      <c r="L76" s="62"/>
      <c r="M76" s="62"/>
      <c r="N76" s="62"/>
      <c r="O76" s="62"/>
      <c r="P76" s="62"/>
      <c r="Q76" s="62"/>
    </row>
    <row r="77" spans="1:17" ht="25.5">
      <c r="A77" s="58">
        <v>57</v>
      </c>
      <c r="B77" s="59" t="s">
        <v>1823</v>
      </c>
      <c r="C77" s="60" t="s">
        <v>2051</v>
      </c>
      <c r="D77" s="59"/>
      <c r="E77" s="61" t="s">
        <v>57</v>
      </c>
      <c r="F77" s="62">
        <v>5</v>
      </c>
      <c r="G77" s="62"/>
      <c r="H77" s="62"/>
      <c r="I77" s="62"/>
      <c r="J77" s="62"/>
      <c r="K77" s="62"/>
      <c r="L77" s="62"/>
      <c r="M77" s="62"/>
      <c r="N77" s="62"/>
      <c r="O77" s="62"/>
      <c r="P77" s="62"/>
      <c r="Q77" s="62"/>
    </row>
    <row r="78" spans="1:17">
      <c r="A78" s="58" t="s">
        <v>28</v>
      </c>
      <c r="B78" s="59"/>
      <c r="C78" s="72" t="s">
        <v>2055</v>
      </c>
      <c r="D78" s="59"/>
      <c r="E78" s="61"/>
      <c r="F78" s="62">
        <v>0</v>
      </c>
      <c r="G78" s="62"/>
      <c r="H78" s="62"/>
      <c r="I78" s="62"/>
      <c r="J78" s="62"/>
      <c r="K78" s="62"/>
      <c r="L78" s="62"/>
      <c r="M78" s="62"/>
      <c r="N78" s="62"/>
      <c r="O78" s="62"/>
      <c r="P78" s="62"/>
      <c r="Q78" s="62"/>
    </row>
    <row r="79" spans="1:17" ht="25.5">
      <c r="A79" s="58">
        <v>58</v>
      </c>
      <c r="B79" s="59" t="s">
        <v>1823</v>
      </c>
      <c r="C79" s="60" t="s">
        <v>2029</v>
      </c>
      <c r="D79" s="59"/>
      <c r="E79" s="61" t="s">
        <v>57</v>
      </c>
      <c r="F79" s="62">
        <v>1</v>
      </c>
      <c r="G79" s="62"/>
      <c r="H79" s="62"/>
      <c r="I79" s="62"/>
      <c r="J79" s="62"/>
      <c r="K79" s="62"/>
      <c r="L79" s="62"/>
      <c r="M79" s="62"/>
      <c r="N79" s="62"/>
      <c r="O79" s="62"/>
      <c r="P79" s="62"/>
      <c r="Q79" s="62"/>
    </row>
    <row r="80" spans="1:17" ht="25.5">
      <c r="A80" s="58">
        <v>59</v>
      </c>
      <c r="B80" s="59" t="s">
        <v>1823</v>
      </c>
      <c r="C80" s="60" t="s">
        <v>2030</v>
      </c>
      <c r="D80" s="59"/>
      <c r="E80" s="61" t="s">
        <v>57</v>
      </c>
      <c r="F80" s="62">
        <v>1</v>
      </c>
      <c r="G80" s="62"/>
      <c r="H80" s="62"/>
      <c r="I80" s="62"/>
      <c r="J80" s="62"/>
      <c r="K80" s="62"/>
      <c r="L80" s="62"/>
      <c r="M80" s="62"/>
      <c r="N80" s="62"/>
      <c r="O80" s="62"/>
      <c r="P80" s="62"/>
      <c r="Q80" s="62"/>
    </row>
    <row r="81" spans="1:17" ht="25.5">
      <c r="A81" s="58">
        <v>60</v>
      </c>
      <c r="B81" s="59" t="s">
        <v>1823</v>
      </c>
      <c r="C81" s="60" t="s">
        <v>2031</v>
      </c>
      <c r="D81" s="59"/>
      <c r="E81" s="61" t="s">
        <v>57</v>
      </c>
      <c r="F81" s="62">
        <v>1</v>
      </c>
      <c r="G81" s="62"/>
      <c r="H81" s="62"/>
      <c r="I81" s="62"/>
      <c r="J81" s="62"/>
      <c r="K81" s="62"/>
      <c r="L81" s="62"/>
      <c r="M81" s="62"/>
      <c r="N81" s="62"/>
      <c r="O81" s="62"/>
      <c r="P81" s="62"/>
      <c r="Q81" s="62"/>
    </row>
    <row r="82" spans="1:17" ht="178.5">
      <c r="A82" s="58">
        <v>61</v>
      </c>
      <c r="B82" s="59" t="s">
        <v>1823</v>
      </c>
      <c r="C82" s="144" t="s">
        <v>2728</v>
      </c>
      <c r="D82" s="59"/>
      <c r="E82" s="61" t="s">
        <v>59</v>
      </c>
      <c r="F82" s="62">
        <v>1</v>
      </c>
      <c r="G82" s="62"/>
      <c r="H82" s="62"/>
      <c r="I82" s="62"/>
      <c r="J82" s="62"/>
      <c r="K82" s="62"/>
      <c r="L82" s="62"/>
      <c r="M82" s="62"/>
      <c r="N82" s="62"/>
      <c r="O82" s="62"/>
      <c r="P82" s="62"/>
      <c r="Q82" s="62"/>
    </row>
    <row r="83" spans="1:17">
      <c r="A83" s="58" t="s">
        <v>28</v>
      </c>
      <c r="B83" s="59"/>
      <c r="C83" s="72" t="s">
        <v>2041</v>
      </c>
      <c r="D83" s="59"/>
      <c r="E83" s="61"/>
      <c r="F83" s="62">
        <v>0</v>
      </c>
      <c r="G83" s="62"/>
      <c r="H83" s="62"/>
      <c r="I83" s="62"/>
      <c r="J83" s="62"/>
      <c r="K83" s="62"/>
      <c r="L83" s="62"/>
      <c r="M83" s="62"/>
      <c r="N83" s="62"/>
      <c r="O83" s="62"/>
      <c r="P83" s="62"/>
      <c r="Q83" s="62"/>
    </row>
    <row r="84" spans="1:17" ht="25.5">
      <c r="A84" s="58">
        <v>62</v>
      </c>
      <c r="B84" s="59" t="s">
        <v>1823</v>
      </c>
      <c r="C84" s="60" t="s">
        <v>2046</v>
      </c>
      <c r="D84" s="59"/>
      <c r="E84" s="61" t="s">
        <v>57</v>
      </c>
      <c r="F84" s="62">
        <v>2</v>
      </c>
      <c r="G84" s="62"/>
      <c r="H84" s="62"/>
      <c r="I84" s="62"/>
      <c r="J84" s="62"/>
      <c r="K84" s="62"/>
      <c r="L84" s="62"/>
      <c r="M84" s="62"/>
      <c r="N84" s="62"/>
      <c r="O84" s="62"/>
      <c r="P84" s="62"/>
      <c r="Q84" s="62"/>
    </row>
    <row r="85" spans="1:17" ht="25.5">
      <c r="A85" s="58">
        <v>63</v>
      </c>
      <c r="B85" s="59" t="s">
        <v>1823</v>
      </c>
      <c r="C85" s="60" t="s">
        <v>2047</v>
      </c>
      <c r="D85" s="59"/>
      <c r="E85" s="61" t="s">
        <v>57</v>
      </c>
      <c r="F85" s="62">
        <v>2</v>
      </c>
      <c r="G85" s="62"/>
      <c r="H85" s="62"/>
      <c r="I85" s="62"/>
      <c r="J85" s="62"/>
      <c r="K85" s="62"/>
      <c r="L85" s="62"/>
      <c r="M85" s="62"/>
      <c r="N85" s="62"/>
      <c r="O85" s="62"/>
      <c r="P85" s="62"/>
      <c r="Q85" s="62"/>
    </row>
    <row r="86" spans="1:17" ht="25.5">
      <c r="A86" s="58">
        <v>64</v>
      </c>
      <c r="B86" s="59" t="s">
        <v>1823</v>
      </c>
      <c r="C86" s="60" t="s">
        <v>2048</v>
      </c>
      <c r="D86" s="59"/>
      <c r="E86" s="61" t="s">
        <v>57</v>
      </c>
      <c r="F86" s="62">
        <v>2</v>
      </c>
      <c r="G86" s="62"/>
      <c r="H86" s="62"/>
      <c r="I86" s="62"/>
      <c r="J86" s="62"/>
      <c r="K86" s="62"/>
      <c r="L86" s="62"/>
      <c r="M86" s="62"/>
      <c r="N86" s="62"/>
      <c r="O86" s="62"/>
      <c r="P86" s="62"/>
      <c r="Q86" s="62"/>
    </row>
    <row r="87" spans="1:17" ht="25.5">
      <c r="A87" s="58">
        <v>65</v>
      </c>
      <c r="B87" s="59" t="s">
        <v>1823</v>
      </c>
      <c r="C87" s="60" t="s">
        <v>2049</v>
      </c>
      <c r="D87" s="59"/>
      <c r="E87" s="61" t="s">
        <v>57</v>
      </c>
      <c r="F87" s="62">
        <v>1</v>
      </c>
      <c r="G87" s="62"/>
      <c r="H87" s="62"/>
      <c r="I87" s="62"/>
      <c r="J87" s="62"/>
      <c r="K87" s="62"/>
      <c r="L87" s="62"/>
      <c r="M87" s="62"/>
      <c r="N87" s="62"/>
      <c r="O87" s="62"/>
      <c r="P87" s="62"/>
      <c r="Q87" s="62"/>
    </row>
    <row r="88" spans="1:17" ht="25.5">
      <c r="A88" s="58">
        <v>66</v>
      </c>
      <c r="B88" s="59" t="s">
        <v>1823</v>
      </c>
      <c r="C88" s="60" t="s">
        <v>2050</v>
      </c>
      <c r="D88" s="59"/>
      <c r="E88" s="61" t="s">
        <v>57</v>
      </c>
      <c r="F88" s="62">
        <v>1</v>
      </c>
      <c r="G88" s="62"/>
      <c r="H88" s="62"/>
      <c r="I88" s="62"/>
      <c r="J88" s="62"/>
      <c r="K88" s="62"/>
      <c r="L88" s="62"/>
      <c r="M88" s="62"/>
      <c r="N88" s="62"/>
      <c r="O88" s="62"/>
      <c r="P88" s="62"/>
      <c r="Q88" s="62"/>
    </row>
    <row r="89" spans="1:17" ht="25.5">
      <c r="A89" s="58">
        <v>67</v>
      </c>
      <c r="B89" s="59" t="s">
        <v>1823</v>
      </c>
      <c r="C89" s="60" t="s">
        <v>2051</v>
      </c>
      <c r="D89" s="59"/>
      <c r="E89" s="61" t="s">
        <v>57</v>
      </c>
      <c r="F89" s="62">
        <v>5</v>
      </c>
      <c r="G89" s="62"/>
      <c r="H89" s="62"/>
      <c r="I89" s="62"/>
      <c r="J89" s="62"/>
      <c r="K89" s="62"/>
      <c r="L89" s="62"/>
      <c r="M89" s="62"/>
      <c r="N89" s="62"/>
      <c r="O89" s="62"/>
      <c r="P89" s="62"/>
      <c r="Q89" s="62"/>
    </row>
    <row r="90" spans="1:17">
      <c r="A90" s="58" t="s">
        <v>28</v>
      </c>
      <c r="B90" s="59"/>
      <c r="C90" s="72" t="s">
        <v>2056</v>
      </c>
      <c r="D90" s="59"/>
      <c r="E90" s="61"/>
      <c r="F90" s="62">
        <v>0</v>
      </c>
      <c r="G90" s="62"/>
      <c r="H90" s="62"/>
      <c r="I90" s="62"/>
      <c r="J90" s="62"/>
      <c r="K90" s="62"/>
      <c r="L90" s="62"/>
      <c r="M90" s="62"/>
      <c r="N90" s="62"/>
      <c r="O90" s="62"/>
      <c r="P90" s="62"/>
      <c r="Q90" s="62"/>
    </row>
    <row r="91" spans="1:17" ht="25.5">
      <c r="A91" s="58">
        <v>68</v>
      </c>
      <c r="B91" s="59" t="s">
        <v>1823</v>
      </c>
      <c r="C91" s="60" t="s">
        <v>2029</v>
      </c>
      <c r="D91" s="59"/>
      <c r="E91" s="61" t="s">
        <v>57</v>
      </c>
      <c r="F91" s="62">
        <v>1</v>
      </c>
      <c r="G91" s="62"/>
      <c r="H91" s="62"/>
      <c r="I91" s="62"/>
      <c r="J91" s="62"/>
      <c r="K91" s="62"/>
      <c r="L91" s="62"/>
      <c r="M91" s="62"/>
      <c r="N91" s="62"/>
      <c r="O91" s="62"/>
      <c r="P91" s="62"/>
      <c r="Q91" s="62"/>
    </row>
    <row r="92" spans="1:17" ht="25.5">
      <c r="A92" s="58">
        <v>69</v>
      </c>
      <c r="B92" s="59" t="s">
        <v>1823</v>
      </c>
      <c r="C92" s="60" t="s">
        <v>2030</v>
      </c>
      <c r="D92" s="59"/>
      <c r="E92" s="61" t="s">
        <v>57</v>
      </c>
      <c r="F92" s="62">
        <v>1</v>
      </c>
      <c r="G92" s="62"/>
      <c r="H92" s="62"/>
      <c r="I92" s="62"/>
      <c r="J92" s="62"/>
      <c r="K92" s="62"/>
      <c r="L92" s="62"/>
      <c r="M92" s="62"/>
      <c r="N92" s="62"/>
      <c r="O92" s="62"/>
      <c r="P92" s="62"/>
      <c r="Q92" s="62"/>
    </row>
    <row r="93" spans="1:17" ht="25.5">
      <c r="A93" s="58">
        <v>70</v>
      </c>
      <c r="B93" s="59" t="s">
        <v>1823</v>
      </c>
      <c r="C93" s="60" t="s">
        <v>2031</v>
      </c>
      <c r="D93" s="59"/>
      <c r="E93" s="61" t="s">
        <v>57</v>
      </c>
      <c r="F93" s="62">
        <v>1</v>
      </c>
      <c r="G93" s="62"/>
      <c r="H93" s="62"/>
      <c r="I93" s="62"/>
      <c r="J93" s="62"/>
      <c r="K93" s="62"/>
      <c r="L93" s="62"/>
      <c r="M93" s="62"/>
      <c r="N93" s="62"/>
      <c r="O93" s="62"/>
      <c r="P93" s="62"/>
      <c r="Q93" s="62"/>
    </row>
    <row r="94" spans="1:17" ht="191.25">
      <c r="A94" s="58">
        <v>71</v>
      </c>
      <c r="B94" s="59" t="s">
        <v>1823</v>
      </c>
      <c r="C94" s="144" t="s">
        <v>2729</v>
      </c>
      <c r="D94" s="59"/>
      <c r="E94" s="61" t="s">
        <v>59</v>
      </c>
      <c r="F94" s="62">
        <v>1</v>
      </c>
      <c r="G94" s="62"/>
      <c r="H94" s="62"/>
      <c r="I94" s="62"/>
      <c r="J94" s="62"/>
      <c r="K94" s="62"/>
      <c r="L94" s="62"/>
      <c r="M94" s="62"/>
      <c r="N94" s="62"/>
      <c r="O94" s="62"/>
      <c r="P94" s="62"/>
      <c r="Q94" s="62"/>
    </row>
    <row r="95" spans="1:17">
      <c r="A95" s="58" t="s">
        <v>28</v>
      </c>
      <c r="B95" s="59"/>
      <c r="C95" s="72" t="s">
        <v>2041</v>
      </c>
      <c r="D95" s="59"/>
      <c r="E95" s="61"/>
      <c r="F95" s="62">
        <v>0</v>
      </c>
      <c r="G95" s="62"/>
      <c r="H95" s="62"/>
      <c r="I95" s="62"/>
      <c r="J95" s="62"/>
      <c r="K95" s="62"/>
      <c r="L95" s="62"/>
      <c r="M95" s="62"/>
      <c r="N95" s="62"/>
      <c r="O95" s="62"/>
      <c r="P95" s="62"/>
      <c r="Q95" s="62"/>
    </row>
    <row r="96" spans="1:17" ht="25.5">
      <c r="A96" s="58">
        <v>72</v>
      </c>
      <c r="B96" s="59" t="s">
        <v>1823</v>
      </c>
      <c r="C96" s="60" t="s">
        <v>2046</v>
      </c>
      <c r="D96" s="59"/>
      <c r="E96" s="61" t="s">
        <v>57</v>
      </c>
      <c r="F96" s="62">
        <v>2</v>
      </c>
      <c r="G96" s="62"/>
      <c r="H96" s="62"/>
      <c r="I96" s="62"/>
      <c r="J96" s="62"/>
      <c r="K96" s="62"/>
      <c r="L96" s="62"/>
      <c r="M96" s="62"/>
      <c r="N96" s="62"/>
      <c r="O96" s="62"/>
      <c r="P96" s="62"/>
      <c r="Q96" s="62"/>
    </row>
    <row r="97" spans="1:17" ht="25.5">
      <c r="A97" s="58">
        <v>73</v>
      </c>
      <c r="B97" s="59" t="s">
        <v>1823</v>
      </c>
      <c r="C97" s="60" t="s">
        <v>2047</v>
      </c>
      <c r="D97" s="59"/>
      <c r="E97" s="61" t="s">
        <v>57</v>
      </c>
      <c r="F97" s="62">
        <v>2</v>
      </c>
      <c r="G97" s="62"/>
      <c r="H97" s="62"/>
      <c r="I97" s="62"/>
      <c r="J97" s="62"/>
      <c r="K97" s="62"/>
      <c r="L97" s="62"/>
      <c r="M97" s="62"/>
      <c r="N97" s="62"/>
      <c r="O97" s="62"/>
      <c r="P97" s="62"/>
      <c r="Q97" s="62"/>
    </row>
    <row r="98" spans="1:17" ht="25.5">
      <c r="A98" s="58">
        <v>74</v>
      </c>
      <c r="B98" s="59" t="s">
        <v>1823</v>
      </c>
      <c r="C98" s="60" t="s">
        <v>2048</v>
      </c>
      <c r="D98" s="59"/>
      <c r="E98" s="61" t="s">
        <v>57</v>
      </c>
      <c r="F98" s="62">
        <v>2</v>
      </c>
      <c r="G98" s="62"/>
      <c r="H98" s="62"/>
      <c r="I98" s="62"/>
      <c r="J98" s="62"/>
      <c r="K98" s="62"/>
      <c r="L98" s="62"/>
      <c r="M98" s="62"/>
      <c r="N98" s="62"/>
      <c r="O98" s="62"/>
      <c r="P98" s="62"/>
      <c r="Q98" s="62"/>
    </row>
    <row r="99" spans="1:17" ht="25.5">
      <c r="A99" s="58">
        <v>75</v>
      </c>
      <c r="B99" s="59" t="s">
        <v>1823</v>
      </c>
      <c r="C99" s="60" t="s">
        <v>2049</v>
      </c>
      <c r="D99" s="59"/>
      <c r="E99" s="61" t="s">
        <v>57</v>
      </c>
      <c r="F99" s="62">
        <v>1</v>
      </c>
      <c r="G99" s="62"/>
      <c r="H99" s="62"/>
      <c r="I99" s="62"/>
      <c r="J99" s="62"/>
      <c r="K99" s="62"/>
      <c r="L99" s="62"/>
      <c r="M99" s="62"/>
      <c r="N99" s="62"/>
      <c r="O99" s="62"/>
      <c r="P99" s="62"/>
      <c r="Q99" s="62"/>
    </row>
    <row r="100" spans="1:17" ht="25.5">
      <c r="A100" s="58">
        <v>76</v>
      </c>
      <c r="B100" s="59" t="s">
        <v>1823</v>
      </c>
      <c r="C100" s="60" t="s">
        <v>2050</v>
      </c>
      <c r="D100" s="59"/>
      <c r="E100" s="61" t="s">
        <v>57</v>
      </c>
      <c r="F100" s="62">
        <v>1</v>
      </c>
      <c r="G100" s="62"/>
      <c r="H100" s="62"/>
      <c r="I100" s="62"/>
      <c r="J100" s="62"/>
      <c r="K100" s="62"/>
      <c r="L100" s="62"/>
      <c r="M100" s="62"/>
      <c r="N100" s="62"/>
      <c r="O100" s="62"/>
      <c r="P100" s="62"/>
      <c r="Q100" s="62"/>
    </row>
    <row r="101" spans="1:17" ht="25.5">
      <c r="A101" s="58">
        <v>77</v>
      </c>
      <c r="B101" s="59" t="s">
        <v>1823</v>
      </c>
      <c r="C101" s="60" t="s">
        <v>2051</v>
      </c>
      <c r="D101" s="59"/>
      <c r="E101" s="61" t="s">
        <v>57</v>
      </c>
      <c r="F101" s="62">
        <v>5</v>
      </c>
      <c r="G101" s="62"/>
      <c r="H101" s="62"/>
      <c r="I101" s="62"/>
      <c r="J101" s="62"/>
      <c r="K101" s="62"/>
      <c r="L101" s="62"/>
      <c r="M101" s="62"/>
      <c r="N101" s="62"/>
      <c r="O101" s="62"/>
      <c r="P101" s="62"/>
      <c r="Q101" s="62"/>
    </row>
    <row r="102" spans="1:17">
      <c r="A102" s="58" t="s">
        <v>28</v>
      </c>
      <c r="B102" s="59"/>
      <c r="C102" s="72" t="s">
        <v>2057</v>
      </c>
      <c r="D102" s="59"/>
      <c r="E102" s="61"/>
      <c r="F102" s="62">
        <v>0</v>
      </c>
      <c r="G102" s="62"/>
      <c r="H102" s="62"/>
      <c r="I102" s="62"/>
      <c r="J102" s="62"/>
      <c r="K102" s="62"/>
      <c r="L102" s="62"/>
      <c r="M102" s="62"/>
      <c r="N102" s="62"/>
      <c r="O102" s="62"/>
      <c r="P102" s="62"/>
      <c r="Q102" s="62"/>
    </row>
    <row r="103" spans="1:17" ht="25.5">
      <c r="A103" s="58">
        <v>78</v>
      </c>
      <c r="B103" s="59" t="s">
        <v>1823</v>
      </c>
      <c r="C103" s="60" t="s">
        <v>2029</v>
      </c>
      <c r="D103" s="59"/>
      <c r="E103" s="61" t="s">
        <v>57</v>
      </c>
      <c r="F103" s="62">
        <v>1</v>
      </c>
      <c r="G103" s="62"/>
      <c r="H103" s="62"/>
      <c r="I103" s="62"/>
      <c r="J103" s="62"/>
      <c r="K103" s="62"/>
      <c r="L103" s="62"/>
      <c r="M103" s="62"/>
      <c r="N103" s="62"/>
      <c r="O103" s="62"/>
      <c r="P103" s="62"/>
      <c r="Q103" s="62"/>
    </row>
    <row r="104" spans="1:17" ht="25.5">
      <c r="A104" s="58">
        <v>79</v>
      </c>
      <c r="B104" s="59" t="s">
        <v>1823</v>
      </c>
      <c r="C104" s="60" t="s">
        <v>2030</v>
      </c>
      <c r="D104" s="59"/>
      <c r="E104" s="61" t="s">
        <v>57</v>
      </c>
      <c r="F104" s="62">
        <v>1</v>
      </c>
      <c r="G104" s="62"/>
      <c r="H104" s="62"/>
      <c r="I104" s="62"/>
      <c r="J104" s="62"/>
      <c r="K104" s="62"/>
      <c r="L104" s="62"/>
      <c r="M104" s="62"/>
      <c r="N104" s="62"/>
      <c r="O104" s="62"/>
      <c r="P104" s="62"/>
      <c r="Q104" s="62"/>
    </row>
    <row r="105" spans="1:17" ht="25.5">
      <c r="A105" s="58">
        <v>80</v>
      </c>
      <c r="B105" s="59" t="s">
        <v>1823</v>
      </c>
      <c r="C105" s="60" t="s">
        <v>2031</v>
      </c>
      <c r="D105" s="59"/>
      <c r="E105" s="61" t="s">
        <v>57</v>
      </c>
      <c r="F105" s="62">
        <v>1</v>
      </c>
      <c r="G105" s="62"/>
      <c r="H105" s="62"/>
      <c r="I105" s="62"/>
      <c r="J105" s="62"/>
      <c r="K105" s="62"/>
      <c r="L105" s="62"/>
      <c r="M105" s="62"/>
      <c r="N105" s="62"/>
      <c r="O105" s="62"/>
      <c r="P105" s="62"/>
      <c r="Q105" s="62"/>
    </row>
    <row r="106" spans="1:17" ht="178.5">
      <c r="A106" s="58">
        <v>81</v>
      </c>
      <c r="B106" s="59" t="s">
        <v>1823</v>
      </c>
      <c r="C106" s="144" t="s">
        <v>2730</v>
      </c>
      <c r="D106" s="59"/>
      <c r="E106" s="61" t="s">
        <v>59</v>
      </c>
      <c r="F106" s="62">
        <v>1</v>
      </c>
      <c r="G106" s="62"/>
      <c r="H106" s="62"/>
      <c r="I106" s="62"/>
      <c r="J106" s="62"/>
      <c r="K106" s="62"/>
      <c r="L106" s="62"/>
      <c r="M106" s="62"/>
      <c r="N106" s="62"/>
      <c r="O106" s="62"/>
      <c r="P106" s="62"/>
      <c r="Q106" s="62"/>
    </row>
    <row r="107" spans="1:17">
      <c r="A107" s="58" t="s">
        <v>28</v>
      </c>
      <c r="B107" s="59"/>
      <c r="C107" s="72" t="s">
        <v>2041</v>
      </c>
      <c r="D107" s="59"/>
      <c r="E107" s="61"/>
      <c r="F107" s="62">
        <v>0</v>
      </c>
      <c r="G107" s="62"/>
      <c r="H107" s="62"/>
      <c r="I107" s="62"/>
      <c r="J107" s="62"/>
      <c r="K107" s="62"/>
      <c r="L107" s="62"/>
      <c r="M107" s="62"/>
      <c r="N107" s="62"/>
      <c r="O107" s="62"/>
      <c r="P107" s="62"/>
      <c r="Q107" s="62"/>
    </row>
    <row r="108" spans="1:17" ht="25.5">
      <c r="A108" s="58">
        <v>82</v>
      </c>
      <c r="B108" s="59" t="s">
        <v>1823</v>
      </c>
      <c r="C108" s="60" t="s">
        <v>2046</v>
      </c>
      <c r="D108" s="59"/>
      <c r="E108" s="61" t="s">
        <v>57</v>
      </c>
      <c r="F108" s="62">
        <v>2</v>
      </c>
      <c r="G108" s="62"/>
      <c r="H108" s="62"/>
      <c r="I108" s="62"/>
      <c r="J108" s="62"/>
      <c r="K108" s="62"/>
      <c r="L108" s="62"/>
      <c r="M108" s="62"/>
      <c r="N108" s="62"/>
      <c r="O108" s="62"/>
      <c r="P108" s="62"/>
      <c r="Q108" s="62"/>
    </row>
    <row r="109" spans="1:17" ht="25.5">
      <c r="A109" s="58">
        <v>83</v>
      </c>
      <c r="B109" s="59" t="s">
        <v>1823</v>
      </c>
      <c r="C109" s="60" t="s">
        <v>2047</v>
      </c>
      <c r="D109" s="59"/>
      <c r="E109" s="61" t="s">
        <v>57</v>
      </c>
      <c r="F109" s="62">
        <v>2</v>
      </c>
      <c r="G109" s="62"/>
      <c r="H109" s="62"/>
      <c r="I109" s="62"/>
      <c r="J109" s="62"/>
      <c r="K109" s="62"/>
      <c r="L109" s="62"/>
      <c r="M109" s="62"/>
      <c r="N109" s="62"/>
      <c r="O109" s="62"/>
      <c r="P109" s="62"/>
      <c r="Q109" s="62"/>
    </row>
    <row r="110" spans="1:17" ht="25.5">
      <c r="A110" s="58">
        <v>84</v>
      </c>
      <c r="B110" s="59" t="s">
        <v>1823</v>
      </c>
      <c r="C110" s="60" t="s">
        <v>2048</v>
      </c>
      <c r="D110" s="59"/>
      <c r="E110" s="61" t="s">
        <v>57</v>
      </c>
      <c r="F110" s="62">
        <v>2</v>
      </c>
      <c r="G110" s="62"/>
      <c r="H110" s="62"/>
      <c r="I110" s="62"/>
      <c r="J110" s="62"/>
      <c r="K110" s="62"/>
      <c r="L110" s="62"/>
      <c r="M110" s="62"/>
      <c r="N110" s="62"/>
      <c r="O110" s="62"/>
      <c r="P110" s="62"/>
      <c r="Q110" s="62"/>
    </row>
    <row r="111" spans="1:17" ht="25.5">
      <c r="A111" s="58">
        <v>85</v>
      </c>
      <c r="B111" s="59" t="s">
        <v>1823</v>
      </c>
      <c r="C111" s="60" t="s">
        <v>2049</v>
      </c>
      <c r="D111" s="59"/>
      <c r="E111" s="61" t="s">
        <v>57</v>
      </c>
      <c r="F111" s="62">
        <v>1</v>
      </c>
      <c r="G111" s="62"/>
      <c r="H111" s="62"/>
      <c r="I111" s="62"/>
      <c r="J111" s="62"/>
      <c r="K111" s="62"/>
      <c r="L111" s="62"/>
      <c r="M111" s="62"/>
      <c r="N111" s="62"/>
      <c r="O111" s="62"/>
      <c r="P111" s="62"/>
      <c r="Q111" s="62"/>
    </row>
    <row r="112" spans="1:17" ht="25.5">
      <c r="A112" s="58">
        <v>86</v>
      </c>
      <c r="B112" s="59" t="s">
        <v>1823</v>
      </c>
      <c r="C112" s="60" t="s">
        <v>2050</v>
      </c>
      <c r="D112" s="59"/>
      <c r="E112" s="61" t="s">
        <v>57</v>
      </c>
      <c r="F112" s="62">
        <v>1</v>
      </c>
      <c r="G112" s="62"/>
      <c r="H112" s="62"/>
      <c r="I112" s="62"/>
      <c r="J112" s="62"/>
      <c r="K112" s="62"/>
      <c r="L112" s="62"/>
      <c r="M112" s="62"/>
      <c r="N112" s="62"/>
      <c r="O112" s="62"/>
      <c r="P112" s="62"/>
      <c r="Q112" s="62"/>
    </row>
    <row r="113" spans="1:17" ht="25.5">
      <c r="A113" s="58">
        <v>87</v>
      </c>
      <c r="B113" s="59" t="s">
        <v>1823</v>
      </c>
      <c r="C113" s="60" t="s">
        <v>2051</v>
      </c>
      <c r="D113" s="59"/>
      <c r="E113" s="61" t="s">
        <v>57</v>
      </c>
      <c r="F113" s="62">
        <v>5</v>
      </c>
      <c r="G113" s="62"/>
      <c r="H113" s="62"/>
      <c r="I113" s="62"/>
      <c r="J113" s="62"/>
      <c r="K113" s="62"/>
      <c r="L113" s="62"/>
      <c r="M113" s="62"/>
      <c r="N113" s="62"/>
      <c r="O113" s="62"/>
      <c r="P113" s="62"/>
      <c r="Q113" s="62"/>
    </row>
    <row r="114" spans="1:17">
      <c r="A114" s="58" t="s">
        <v>28</v>
      </c>
      <c r="B114" s="59"/>
      <c r="C114" s="72" t="s">
        <v>2058</v>
      </c>
      <c r="D114" s="59"/>
      <c r="E114" s="61"/>
      <c r="F114" s="62">
        <v>0</v>
      </c>
      <c r="G114" s="62"/>
      <c r="H114" s="62"/>
      <c r="I114" s="62"/>
      <c r="J114" s="62"/>
      <c r="K114" s="62"/>
      <c r="L114" s="62"/>
      <c r="M114" s="62"/>
      <c r="N114" s="62"/>
      <c r="O114" s="62"/>
      <c r="P114" s="62"/>
      <c r="Q114" s="62"/>
    </row>
    <row r="115" spans="1:17" ht="25.5">
      <c r="A115" s="58">
        <v>88</v>
      </c>
      <c r="B115" s="59" t="s">
        <v>1823</v>
      </c>
      <c r="C115" s="60" t="s">
        <v>2029</v>
      </c>
      <c r="D115" s="59"/>
      <c r="E115" s="61" t="s">
        <v>57</v>
      </c>
      <c r="F115" s="62">
        <v>1</v>
      </c>
      <c r="G115" s="62"/>
      <c r="H115" s="62"/>
      <c r="I115" s="62"/>
      <c r="J115" s="62"/>
      <c r="K115" s="62"/>
      <c r="L115" s="62"/>
      <c r="M115" s="62"/>
      <c r="N115" s="62"/>
      <c r="O115" s="62"/>
      <c r="P115" s="62"/>
      <c r="Q115" s="62"/>
    </row>
    <row r="116" spans="1:17" ht="25.5">
      <c r="A116" s="58">
        <v>89</v>
      </c>
      <c r="B116" s="59" t="s">
        <v>1823</v>
      </c>
      <c r="C116" s="60" t="s">
        <v>2030</v>
      </c>
      <c r="D116" s="59"/>
      <c r="E116" s="61" t="s">
        <v>57</v>
      </c>
      <c r="F116" s="62">
        <v>1</v>
      </c>
      <c r="G116" s="62"/>
      <c r="H116" s="62"/>
      <c r="I116" s="62"/>
      <c r="J116" s="62"/>
      <c r="K116" s="62"/>
      <c r="L116" s="62"/>
      <c r="M116" s="62"/>
      <c r="N116" s="62"/>
      <c r="O116" s="62"/>
      <c r="P116" s="62"/>
      <c r="Q116" s="62"/>
    </row>
    <row r="117" spans="1:17" ht="25.5">
      <c r="A117" s="58">
        <v>90</v>
      </c>
      <c r="B117" s="59" t="s">
        <v>1823</v>
      </c>
      <c r="C117" s="60" t="s">
        <v>2031</v>
      </c>
      <c r="D117" s="59"/>
      <c r="E117" s="61" t="s">
        <v>57</v>
      </c>
      <c r="F117" s="62">
        <v>1</v>
      </c>
      <c r="G117" s="62"/>
      <c r="H117" s="62"/>
      <c r="I117" s="62"/>
      <c r="J117" s="62"/>
      <c r="K117" s="62"/>
      <c r="L117" s="62"/>
      <c r="M117" s="62"/>
      <c r="N117" s="62"/>
      <c r="O117" s="62"/>
      <c r="P117" s="62"/>
      <c r="Q117" s="62"/>
    </row>
    <row r="118" spans="1:17" ht="25.5">
      <c r="A118" s="58">
        <v>91</v>
      </c>
      <c r="B118" s="59" t="s">
        <v>1823</v>
      </c>
      <c r="C118" s="60" t="s">
        <v>2045</v>
      </c>
      <c r="D118" s="59"/>
      <c r="E118" s="61" t="s">
        <v>57</v>
      </c>
      <c r="F118" s="62">
        <v>1</v>
      </c>
      <c r="G118" s="62"/>
      <c r="H118" s="62"/>
      <c r="I118" s="62"/>
      <c r="J118" s="62"/>
      <c r="K118" s="62"/>
      <c r="L118" s="62"/>
      <c r="M118" s="62"/>
      <c r="N118" s="62"/>
      <c r="O118" s="62"/>
      <c r="P118" s="62"/>
      <c r="Q118" s="62"/>
    </row>
    <row r="119" spans="1:17" ht="25.5">
      <c r="A119" s="58">
        <v>92</v>
      </c>
      <c r="B119" s="59" t="s">
        <v>1823</v>
      </c>
      <c r="C119" s="144" t="s">
        <v>2039</v>
      </c>
      <c r="D119" s="59"/>
      <c r="E119" s="61" t="s">
        <v>57</v>
      </c>
      <c r="F119" s="127">
        <v>1</v>
      </c>
      <c r="G119" s="62"/>
      <c r="H119" s="62"/>
      <c r="I119" s="62"/>
      <c r="J119" s="62"/>
      <c r="K119" s="62"/>
      <c r="L119" s="62"/>
      <c r="M119" s="62"/>
      <c r="N119" s="62"/>
      <c r="O119" s="62"/>
      <c r="P119" s="62"/>
      <c r="Q119" s="62"/>
    </row>
    <row r="120" spans="1:17" ht="178.5">
      <c r="A120" s="58">
        <v>93</v>
      </c>
      <c r="B120" s="59" t="s">
        <v>1823</v>
      </c>
      <c r="C120" s="144" t="s">
        <v>2731</v>
      </c>
      <c r="D120" s="59"/>
      <c r="E120" s="61" t="s">
        <v>59</v>
      </c>
      <c r="F120" s="62">
        <v>1</v>
      </c>
      <c r="G120" s="62"/>
      <c r="H120" s="62"/>
      <c r="I120" s="62"/>
      <c r="J120" s="62"/>
      <c r="K120" s="62"/>
      <c r="L120" s="62"/>
      <c r="M120" s="62"/>
      <c r="N120" s="62"/>
      <c r="O120" s="62"/>
      <c r="P120" s="62"/>
      <c r="Q120" s="62"/>
    </row>
    <row r="121" spans="1:17">
      <c r="A121" s="58" t="s">
        <v>28</v>
      </c>
      <c r="B121" s="59"/>
      <c r="C121" s="72" t="s">
        <v>2041</v>
      </c>
      <c r="D121" s="59"/>
      <c r="E121" s="61"/>
      <c r="F121" s="62">
        <v>0</v>
      </c>
      <c r="G121" s="62"/>
      <c r="H121" s="62"/>
      <c r="I121" s="62"/>
      <c r="J121" s="62"/>
      <c r="K121" s="62"/>
      <c r="L121" s="62"/>
      <c r="M121" s="62"/>
      <c r="N121" s="62"/>
      <c r="O121" s="62"/>
      <c r="P121" s="62"/>
      <c r="Q121" s="62"/>
    </row>
    <row r="122" spans="1:17" ht="25.5">
      <c r="A122" s="58">
        <v>94</v>
      </c>
      <c r="B122" s="59" t="s">
        <v>1823</v>
      </c>
      <c r="C122" s="60" t="s">
        <v>2046</v>
      </c>
      <c r="D122" s="59"/>
      <c r="E122" s="61" t="s">
        <v>57</v>
      </c>
      <c r="F122" s="62">
        <v>2</v>
      </c>
      <c r="G122" s="62"/>
      <c r="H122" s="62"/>
      <c r="I122" s="62"/>
      <c r="J122" s="62"/>
      <c r="K122" s="62"/>
      <c r="L122" s="62"/>
      <c r="M122" s="62"/>
      <c r="N122" s="62"/>
      <c r="O122" s="62"/>
      <c r="P122" s="62"/>
      <c r="Q122" s="62"/>
    </row>
    <row r="123" spans="1:17" ht="25.5">
      <c r="A123" s="58">
        <v>95</v>
      </c>
      <c r="B123" s="59" t="s">
        <v>1823</v>
      </c>
      <c r="C123" s="60" t="s">
        <v>2047</v>
      </c>
      <c r="D123" s="59"/>
      <c r="E123" s="61" t="s">
        <v>57</v>
      </c>
      <c r="F123" s="62">
        <v>2</v>
      </c>
      <c r="G123" s="62"/>
      <c r="H123" s="62"/>
      <c r="I123" s="62"/>
      <c r="J123" s="62"/>
      <c r="K123" s="62"/>
      <c r="L123" s="62"/>
      <c r="M123" s="62"/>
      <c r="N123" s="62"/>
      <c r="O123" s="62"/>
      <c r="P123" s="62"/>
      <c r="Q123" s="62"/>
    </row>
    <row r="124" spans="1:17" ht="25.5">
      <c r="A124" s="58">
        <v>96</v>
      </c>
      <c r="B124" s="59" t="s">
        <v>1823</v>
      </c>
      <c r="C124" s="60" t="s">
        <v>2048</v>
      </c>
      <c r="D124" s="59"/>
      <c r="E124" s="61" t="s">
        <v>57</v>
      </c>
      <c r="F124" s="62">
        <v>2</v>
      </c>
      <c r="G124" s="62"/>
      <c r="H124" s="62"/>
      <c r="I124" s="62"/>
      <c r="J124" s="62"/>
      <c r="K124" s="62"/>
      <c r="L124" s="62"/>
      <c r="M124" s="62"/>
      <c r="N124" s="62"/>
      <c r="O124" s="62"/>
      <c r="P124" s="62"/>
      <c r="Q124" s="62"/>
    </row>
    <row r="125" spans="1:17" ht="25.5">
      <c r="A125" s="58">
        <v>97</v>
      </c>
      <c r="B125" s="59" t="s">
        <v>1823</v>
      </c>
      <c r="C125" s="60" t="s">
        <v>2049</v>
      </c>
      <c r="D125" s="59"/>
      <c r="E125" s="61" t="s">
        <v>57</v>
      </c>
      <c r="F125" s="62">
        <v>1</v>
      </c>
      <c r="G125" s="62"/>
      <c r="H125" s="62"/>
      <c r="I125" s="62"/>
      <c r="J125" s="62"/>
      <c r="K125" s="62"/>
      <c r="L125" s="62"/>
      <c r="M125" s="62"/>
      <c r="N125" s="62"/>
      <c r="O125" s="62"/>
      <c r="P125" s="62"/>
      <c r="Q125" s="62"/>
    </row>
    <row r="126" spans="1:17" ht="25.5">
      <c r="A126" s="58">
        <v>98</v>
      </c>
      <c r="B126" s="59" t="s">
        <v>1823</v>
      </c>
      <c r="C126" s="60" t="s">
        <v>2050</v>
      </c>
      <c r="D126" s="59"/>
      <c r="E126" s="61" t="s">
        <v>57</v>
      </c>
      <c r="F126" s="62">
        <v>1</v>
      </c>
      <c r="G126" s="62"/>
      <c r="H126" s="62"/>
      <c r="I126" s="62"/>
      <c r="J126" s="62"/>
      <c r="K126" s="62"/>
      <c r="L126" s="62"/>
      <c r="M126" s="62"/>
      <c r="N126" s="62"/>
      <c r="O126" s="62"/>
      <c r="P126" s="62"/>
      <c r="Q126" s="62"/>
    </row>
    <row r="127" spans="1:17" ht="25.5">
      <c r="A127" s="58">
        <v>99</v>
      </c>
      <c r="B127" s="59" t="s">
        <v>1823</v>
      </c>
      <c r="C127" s="60" t="s">
        <v>2051</v>
      </c>
      <c r="D127" s="59"/>
      <c r="E127" s="61" t="s">
        <v>57</v>
      </c>
      <c r="F127" s="62">
        <v>5</v>
      </c>
      <c r="G127" s="62"/>
      <c r="H127" s="62"/>
      <c r="I127" s="62"/>
      <c r="J127" s="62"/>
      <c r="K127" s="62"/>
      <c r="L127" s="62"/>
      <c r="M127" s="62"/>
      <c r="N127" s="62"/>
      <c r="O127" s="62"/>
      <c r="P127" s="62"/>
      <c r="Q127" s="62"/>
    </row>
    <row r="128" spans="1:17">
      <c r="A128" s="58" t="s">
        <v>28</v>
      </c>
      <c r="B128" s="59"/>
      <c r="C128" s="72" t="s">
        <v>2059</v>
      </c>
      <c r="D128" s="59"/>
      <c r="E128" s="61"/>
      <c r="F128" s="62">
        <v>0</v>
      </c>
      <c r="G128" s="62"/>
      <c r="H128" s="62"/>
      <c r="I128" s="62"/>
      <c r="J128" s="62"/>
      <c r="K128" s="62"/>
      <c r="L128" s="62"/>
      <c r="M128" s="62"/>
      <c r="N128" s="62"/>
      <c r="O128" s="62"/>
      <c r="P128" s="62"/>
      <c r="Q128" s="62"/>
    </row>
    <row r="129" spans="1:17">
      <c r="A129" s="58" t="s">
        <v>28</v>
      </c>
      <c r="B129" s="59"/>
      <c r="C129" s="72" t="s">
        <v>2060</v>
      </c>
      <c r="D129" s="59"/>
      <c r="E129" s="61"/>
      <c r="F129" s="62">
        <v>0</v>
      </c>
      <c r="G129" s="62"/>
      <c r="H129" s="62"/>
      <c r="I129" s="62"/>
      <c r="J129" s="62"/>
      <c r="K129" s="62"/>
      <c r="L129" s="62"/>
      <c r="M129" s="62"/>
      <c r="N129" s="62"/>
      <c r="O129" s="62"/>
      <c r="P129" s="62"/>
      <c r="Q129" s="62"/>
    </row>
    <row r="130" spans="1:17" ht="25.5">
      <c r="A130" s="58">
        <v>100</v>
      </c>
      <c r="B130" s="59" t="s">
        <v>1823</v>
      </c>
      <c r="C130" s="60" t="s">
        <v>2061</v>
      </c>
      <c r="D130" s="59"/>
      <c r="E130" s="61" t="s">
        <v>57</v>
      </c>
      <c r="F130" s="62">
        <v>1</v>
      </c>
      <c r="G130" s="62"/>
      <c r="H130" s="62"/>
      <c r="I130" s="62"/>
      <c r="J130" s="62"/>
      <c r="K130" s="62"/>
      <c r="L130" s="62"/>
      <c r="M130" s="62"/>
      <c r="N130" s="62"/>
      <c r="O130" s="62"/>
      <c r="P130" s="62"/>
      <c r="Q130" s="62"/>
    </row>
    <row r="131" spans="1:17" ht="25.5">
      <c r="A131" s="58">
        <v>101</v>
      </c>
      <c r="B131" s="59" t="s">
        <v>1823</v>
      </c>
      <c r="C131" s="60" t="s">
        <v>2037</v>
      </c>
      <c r="D131" s="59"/>
      <c r="E131" s="61" t="s">
        <v>57</v>
      </c>
      <c r="F131" s="62">
        <v>1</v>
      </c>
      <c r="G131" s="62"/>
      <c r="H131" s="62"/>
      <c r="I131" s="62"/>
      <c r="J131" s="62"/>
      <c r="K131" s="62"/>
      <c r="L131" s="62"/>
      <c r="M131" s="62"/>
      <c r="N131" s="62"/>
      <c r="O131" s="62"/>
      <c r="P131" s="62"/>
      <c r="Q131" s="62"/>
    </row>
    <row r="132" spans="1:17" ht="25.5">
      <c r="A132" s="58">
        <v>102</v>
      </c>
      <c r="B132" s="59" t="s">
        <v>1823</v>
      </c>
      <c r="C132" s="60" t="s">
        <v>2062</v>
      </c>
      <c r="D132" s="59"/>
      <c r="E132" s="61" t="s">
        <v>57</v>
      </c>
      <c r="F132" s="62">
        <v>1</v>
      </c>
      <c r="G132" s="62"/>
      <c r="H132" s="62"/>
      <c r="I132" s="62"/>
      <c r="J132" s="62"/>
      <c r="K132" s="62"/>
      <c r="L132" s="62"/>
      <c r="M132" s="62"/>
      <c r="N132" s="62"/>
      <c r="O132" s="62"/>
      <c r="P132" s="62"/>
      <c r="Q132" s="62"/>
    </row>
    <row r="133" spans="1:17" ht="25.5">
      <c r="A133" s="58">
        <v>103</v>
      </c>
      <c r="B133" s="59" t="s">
        <v>1823</v>
      </c>
      <c r="C133" s="60" t="s">
        <v>2063</v>
      </c>
      <c r="D133" s="59"/>
      <c r="E133" s="61" t="s">
        <v>57</v>
      </c>
      <c r="F133" s="62">
        <v>1</v>
      </c>
      <c r="G133" s="62"/>
      <c r="H133" s="62"/>
      <c r="I133" s="62"/>
      <c r="J133" s="62"/>
      <c r="K133" s="62"/>
      <c r="L133" s="62"/>
      <c r="M133" s="62"/>
      <c r="N133" s="62"/>
      <c r="O133" s="62"/>
      <c r="P133" s="62"/>
      <c r="Q133" s="62"/>
    </row>
    <row r="134" spans="1:17">
      <c r="A134" s="58">
        <v>104</v>
      </c>
      <c r="B134" s="59" t="s">
        <v>1823</v>
      </c>
      <c r="C134" s="60" t="s">
        <v>2064</v>
      </c>
      <c r="D134" s="59"/>
      <c r="E134" s="61" t="s">
        <v>57</v>
      </c>
      <c r="F134" s="62">
        <v>1</v>
      </c>
      <c r="G134" s="62"/>
      <c r="H134" s="62"/>
      <c r="I134" s="62"/>
      <c r="J134" s="62"/>
      <c r="K134" s="62"/>
      <c r="L134" s="62"/>
      <c r="M134" s="62"/>
      <c r="N134" s="62"/>
      <c r="O134" s="62"/>
      <c r="P134" s="62"/>
      <c r="Q134" s="62"/>
    </row>
    <row r="135" spans="1:17" ht="25.5">
      <c r="A135" s="58">
        <v>105</v>
      </c>
      <c r="B135" s="59" t="s">
        <v>1823</v>
      </c>
      <c r="C135" s="60" t="s">
        <v>2065</v>
      </c>
      <c r="D135" s="59"/>
      <c r="E135" s="61" t="s">
        <v>57</v>
      </c>
      <c r="F135" s="62">
        <v>5</v>
      </c>
      <c r="G135" s="62"/>
      <c r="H135" s="62"/>
      <c r="I135" s="62"/>
      <c r="J135" s="62"/>
      <c r="K135" s="62"/>
      <c r="L135" s="62"/>
      <c r="M135" s="62"/>
      <c r="N135" s="62"/>
      <c r="O135" s="62"/>
      <c r="P135" s="62"/>
      <c r="Q135" s="62"/>
    </row>
    <row r="136" spans="1:17" ht="25.5">
      <c r="A136" s="58">
        <v>106</v>
      </c>
      <c r="B136" s="59" t="s">
        <v>1823</v>
      </c>
      <c r="C136" s="60" t="s">
        <v>2066</v>
      </c>
      <c r="D136" s="59"/>
      <c r="E136" s="61" t="s">
        <v>57</v>
      </c>
      <c r="F136" s="128">
        <v>2</v>
      </c>
      <c r="G136" s="62"/>
      <c r="H136" s="62"/>
      <c r="I136" s="62"/>
      <c r="J136" s="62"/>
      <c r="K136" s="62"/>
      <c r="L136" s="62"/>
      <c r="M136" s="62"/>
      <c r="N136" s="62"/>
      <c r="O136" s="62"/>
      <c r="P136" s="62"/>
      <c r="Q136" s="62"/>
    </row>
    <row r="137" spans="1:17" ht="165.75">
      <c r="A137" s="58">
        <v>107</v>
      </c>
      <c r="B137" s="59" t="s">
        <v>1823</v>
      </c>
      <c r="C137" s="144" t="s">
        <v>2732</v>
      </c>
      <c r="D137" s="59"/>
      <c r="E137" s="61" t="s">
        <v>59</v>
      </c>
      <c r="F137" s="62">
        <v>1</v>
      </c>
      <c r="G137" s="62"/>
      <c r="H137" s="62"/>
      <c r="I137" s="62"/>
      <c r="J137" s="62"/>
      <c r="K137" s="62"/>
      <c r="L137" s="62"/>
      <c r="M137" s="62"/>
      <c r="N137" s="62"/>
      <c r="O137" s="62"/>
      <c r="P137" s="62"/>
      <c r="Q137" s="62"/>
    </row>
    <row r="138" spans="1:17">
      <c r="A138" s="58" t="s">
        <v>28</v>
      </c>
      <c r="B138" s="59"/>
      <c r="C138" s="72" t="s">
        <v>2041</v>
      </c>
      <c r="D138" s="59"/>
      <c r="E138" s="61"/>
      <c r="F138" s="62">
        <v>0</v>
      </c>
      <c r="G138" s="62"/>
      <c r="H138" s="62"/>
      <c r="I138" s="62"/>
      <c r="J138" s="62"/>
      <c r="K138" s="62"/>
      <c r="L138" s="62"/>
      <c r="M138" s="62"/>
      <c r="N138" s="62"/>
      <c r="O138" s="62"/>
      <c r="P138" s="62"/>
      <c r="Q138" s="62"/>
    </row>
    <row r="139" spans="1:17">
      <c r="A139" s="58">
        <v>108</v>
      </c>
      <c r="B139" s="59" t="s">
        <v>1823</v>
      </c>
      <c r="C139" s="60" t="s">
        <v>2067</v>
      </c>
      <c r="D139" s="59"/>
      <c r="E139" s="61" t="s">
        <v>57</v>
      </c>
      <c r="F139" s="62">
        <v>1</v>
      </c>
      <c r="G139" s="62"/>
      <c r="H139" s="62"/>
      <c r="I139" s="62"/>
      <c r="J139" s="62"/>
      <c r="K139" s="62"/>
      <c r="L139" s="62"/>
      <c r="M139" s="62"/>
      <c r="N139" s="62"/>
      <c r="O139" s="62"/>
      <c r="P139" s="62"/>
      <c r="Q139" s="62"/>
    </row>
    <row r="140" spans="1:17">
      <c r="A140" s="58" t="s">
        <v>28</v>
      </c>
      <c r="B140" s="59"/>
      <c r="C140" s="72" t="s">
        <v>2068</v>
      </c>
      <c r="D140" s="59"/>
      <c r="E140" s="61"/>
      <c r="F140" s="62">
        <v>0</v>
      </c>
      <c r="G140" s="62"/>
      <c r="H140" s="62"/>
      <c r="I140" s="62"/>
      <c r="J140" s="62"/>
      <c r="K140" s="62"/>
      <c r="L140" s="62"/>
      <c r="M140" s="62"/>
      <c r="N140" s="62"/>
      <c r="O140" s="62"/>
      <c r="P140" s="62"/>
      <c r="Q140" s="62"/>
    </row>
    <row r="141" spans="1:17">
      <c r="A141" s="58" t="s">
        <v>28</v>
      </c>
      <c r="B141" s="59"/>
      <c r="C141" s="72" t="s">
        <v>2069</v>
      </c>
      <c r="D141" s="59"/>
      <c r="E141" s="61"/>
      <c r="F141" s="62">
        <v>0</v>
      </c>
      <c r="G141" s="62"/>
      <c r="H141" s="62"/>
      <c r="I141" s="62"/>
      <c r="J141" s="62"/>
      <c r="K141" s="62"/>
      <c r="L141" s="62"/>
      <c r="M141" s="62"/>
      <c r="N141" s="62"/>
      <c r="O141" s="62"/>
      <c r="P141" s="62"/>
      <c r="Q141" s="62"/>
    </row>
    <row r="142" spans="1:17" ht="25.5">
      <c r="A142" s="58">
        <v>109</v>
      </c>
      <c r="B142" s="59" t="s">
        <v>1823</v>
      </c>
      <c r="C142" s="60" t="s">
        <v>2029</v>
      </c>
      <c r="D142" s="59"/>
      <c r="E142" s="61" t="s">
        <v>57</v>
      </c>
      <c r="F142" s="62">
        <v>1</v>
      </c>
      <c r="G142" s="62"/>
      <c r="H142" s="62"/>
      <c r="I142" s="62"/>
      <c r="J142" s="62"/>
      <c r="K142" s="62"/>
      <c r="L142" s="62"/>
      <c r="M142" s="62"/>
      <c r="N142" s="62"/>
      <c r="O142" s="62"/>
      <c r="P142" s="62"/>
      <c r="Q142" s="62"/>
    </row>
    <row r="143" spans="1:17" ht="25.5">
      <c r="A143" s="58">
        <v>110</v>
      </c>
      <c r="B143" s="59" t="s">
        <v>1823</v>
      </c>
      <c r="C143" s="60" t="s">
        <v>2031</v>
      </c>
      <c r="D143" s="59"/>
      <c r="E143" s="61" t="s">
        <v>57</v>
      </c>
      <c r="F143" s="128">
        <v>2</v>
      </c>
      <c r="G143" s="62"/>
      <c r="H143" s="62"/>
      <c r="I143" s="62"/>
      <c r="J143" s="62"/>
      <c r="K143" s="62"/>
      <c r="L143" s="62"/>
      <c r="M143" s="62"/>
      <c r="N143" s="62"/>
      <c r="O143" s="62"/>
      <c r="P143" s="62"/>
      <c r="Q143" s="62"/>
    </row>
    <row r="144" spans="1:17" ht="25.5">
      <c r="A144" s="58">
        <v>111</v>
      </c>
      <c r="B144" s="59" t="s">
        <v>1823</v>
      </c>
      <c r="C144" s="60" t="s">
        <v>2033</v>
      </c>
      <c r="D144" s="59"/>
      <c r="E144" s="61" t="s">
        <v>57</v>
      </c>
      <c r="F144" s="62">
        <v>1</v>
      </c>
      <c r="G144" s="62"/>
      <c r="H144" s="62"/>
      <c r="I144" s="62"/>
      <c r="J144" s="62"/>
      <c r="K144" s="62"/>
      <c r="L144" s="62"/>
      <c r="M144" s="62"/>
      <c r="N144" s="62"/>
      <c r="O144" s="62"/>
      <c r="P144" s="62"/>
      <c r="Q144" s="62"/>
    </row>
    <row r="145" spans="1:17" ht="25.5">
      <c r="A145" s="58">
        <v>112</v>
      </c>
      <c r="B145" s="59" t="s">
        <v>1823</v>
      </c>
      <c r="C145" s="60" t="s">
        <v>2037</v>
      </c>
      <c r="D145" s="59"/>
      <c r="E145" s="61" t="s">
        <v>57</v>
      </c>
      <c r="F145" s="62">
        <v>1</v>
      </c>
      <c r="G145" s="62"/>
      <c r="H145" s="62"/>
      <c r="I145" s="62"/>
      <c r="J145" s="62"/>
      <c r="K145" s="62"/>
      <c r="L145" s="62"/>
      <c r="M145" s="62"/>
      <c r="N145" s="62"/>
      <c r="O145" s="62"/>
      <c r="P145" s="62"/>
      <c r="Q145" s="62"/>
    </row>
    <row r="146" spans="1:17" ht="25.5">
      <c r="A146" s="58">
        <v>113</v>
      </c>
      <c r="B146" s="59" t="s">
        <v>1823</v>
      </c>
      <c r="C146" s="60" t="s">
        <v>2039</v>
      </c>
      <c r="D146" s="59"/>
      <c r="E146" s="61" t="s">
        <v>57</v>
      </c>
      <c r="F146" s="62">
        <v>2</v>
      </c>
      <c r="G146" s="62"/>
      <c r="H146" s="62"/>
      <c r="I146" s="62"/>
      <c r="J146" s="62"/>
      <c r="K146" s="62"/>
      <c r="L146" s="62"/>
      <c r="M146" s="62"/>
      <c r="N146" s="62"/>
      <c r="O146" s="62"/>
      <c r="P146" s="62"/>
      <c r="Q146" s="62"/>
    </row>
    <row r="147" spans="1:17" ht="165.75">
      <c r="A147" s="58">
        <v>114</v>
      </c>
      <c r="B147" s="59" t="s">
        <v>1823</v>
      </c>
      <c r="C147" s="144" t="s">
        <v>2733</v>
      </c>
      <c r="D147" s="59"/>
      <c r="E147" s="61" t="s">
        <v>59</v>
      </c>
      <c r="F147" s="62">
        <v>1</v>
      </c>
      <c r="G147" s="62"/>
      <c r="H147" s="62"/>
      <c r="I147" s="62"/>
      <c r="J147" s="62"/>
      <c r="K147" s="62"/>
      <c r="L147" s="62"/>
      <c r="M147" s="62"/>
      <c r="N147" s="62"/>
      <c r="O147" s="62"/>
      <c r="P147" s="62"/>
      <c r="Q147" s="62"/>
    </row>
    <row r="148" spans="1:17">
      <c r="A148" s="58" t="s">
        <v>28</v>
      </c>
      <c r="B148" s="59"/>
      <c r="C148" s="72" t="s">
        <v>2070</v>
      </c>
      <c r="D148" s="59"/>
      <c r="E148" s="61"/>
      <c r="F148" s="62">
        <v>0</v>
      </c>
      <c r="G148" s="62"/>
      <c r="H148" s="62"/>
      <c r="I148" s="62"/>
      <c r="J148" s="62"/>
      <c r="K148" s="62"/>
      <c r="L148" s="62"/>
      <c r="M148" s="62"/>
      <c r="N148" s="62"/>
      <c r="O148" s="62"/>
      <c r="P148" s="62"/>
      <c r="Q148" s="62"/>
    </row>
    <row r="149" spans="1:17" ht="25.5">
      <c r="A149" s="58">
        <v>115</v>
      </c>
      <c r="B149" s="59" t="s">
        <v>1823</v>
      </c>
      <c r="C149" s="60" t="s">
        <v>2061</v>
      </c>
      <c r="D149" s="59"/>
      <c r="E149" s="61" t="s">
        <v>57</v>
      </c>
      <c r="F149" s="62">
        <v>3</v>
      </c>
      <c r="G149" s="62"/>
      <c r="H149" s="62"/>
      <c r="I149" s="62"/>
      <c r="J149" s="62"/>
      <c r="K149" s="62"/>
      <c r="L149" s="62"/>
      <c r="M149" s="62"/>
      <c r="N149" s="62"/>
      <c r="O149" s="62"/>
      <c r="P149" s="62"/>
      <c r="Q149" s="62"/>
    </row>
    <row r="150" spans="1:17" ht="38.25">
      <c r="A150" s="58">
        <v>116</v>
      </c>
      <c r="B150" s="59" t="s">
        <v>1823</v>
      </c>
      <c r="C150" s="60" t="s">
        <v>2071</v>
      </c>
      <c r="D150" s="59"/>
      <c r="E150" s="61" t="s">
        <v>59</v>
      </c>
      <c r="F150" s="62">
        <v>3</v>
      </c>
      <c r="G150" s="62"/>
      <c r="H150" s="62"/>
      <c r="I150" s="62"/>
      <c r="J150" s="62"/>
      <c r="K150" s="62"/>
      <c r="L150" s="62"/>
      <c r="M150" s="62"/>
      <c r="N150" s="62"/>
      <c r="O150" s="62"/>
      <c r="P150" s="62"/>
      <c r="Q150" s="62"/>
    </row>
    <row r="151" spans="1:17">
      <c r="A151" s="58" t="s">
        <v>28</v>
      </c>
      <c r="B151" s="59"/>
      <c r="C151" s="72" t="s">
        <v>2041</v>
      </c>
      <c r="D151" s="59"/>
      <c r="E151" s="61"/>
      <c r="F151" s="62">
        <v>0</v>
      </c>
      <c r="G151" s="62"/>
      <c r="H151" s="62"/>
      <c r="I151" s="62"/>
      <c r="J151" s="62"/>
      <c r="K151" s="62"/>
      <c r="L151" s="62"/>
      <c r="M151" s="62"/>
      <c r="N151" s="62"/>
      <c r="O151" s="62"/>
      <c r="P151" s="62"/>
      <c r="Q151" s="62"/>
    </row>
    <row r="152" spans="1:17">
      <c r="A152" s="58">
        <v>117</v>
      </c>
      <c r="B152" s="59" t="s">
        <v>1823</v>
      </c>
      <c r="C152" s="60" t="s">
        <v>2067</v>
      </c>
      <c r="D152" s="59"/>
      <c r="E152" s="61" t="s">
        <v>57</v>
      </c>
      <c r="F152" s="62">
        <v>5</v>
      </c>
      <c r="G152" s="62"/>
      <c r="H152" s="62"/>
      <c r="I152" s="62"/>
      <c r="J152" s="62"/>
      <c r="K152" s="62"/>
      <c r="L152" s="62"/>
      <c r="M152" s="62"/>
      <c r="N152" s="62"/>
      <c r="O152" s="62"/>
      <c r="P152" s="62"/>
      <c r="Q152" s="62"/>
    </row>
    <row r="153" spans="1:17">
      <c r="A153" s="58" t="s">
        <v>28</v>
      </c>
      <c r="B153" s="59"/>
      <c r="C153" s="72" t="s">
        <v>2072</v>
      </c>
      <c r="D153" s="59"/>
      <c r="E153" s="61"/>
      <c r="F153" s="62">
        <v>0</v>
      </c>
      <c r="G153" s="62"/>
      <c r="H153" s="62"/>
      <c r="I153" s="62"/>
      <c r="J153" s="62"/>
      <c r="K153" s="62"/>
      <c r="L153" s="62"/>
      <c r="M153" s="62"/>
      <c r="N153" s="62"/>
      <c r="O153" s="62"/>
      <c r="P153" s="62"/>
      <c r="Q153" s="62"/>
    </row>
    <row r="154" spans="1:17">
      <c r="A154" s="58" t="s">
        <v>28</v>
      </c>
      <c r="B154" s="59"/>
      <c r="C154" s="72" t="s">
        <v>2073</v>
      </c>
      <c r="D154" s="59"/>
      <c r="E154" s="61"/>
      <c r="F154" s="62">
        <v>0</v>
      </c>
      <c r="G154" s="62"/>
      <c r="H154" s="62"/>
      <c r="I154" s="62"/>
      <c r="J154" s="62"/>
      <c r="K154" s="62"/>
      <c r="L154" s="62"/>
      <c r="M154" s="62"/>
      <c r="N154" s="62"/>
      <c r="O154" s="62"/>
      <c r="P154" s="62"/>
      <c r="Q154" s="62"/>
    </row>
    <row r="155" spans="1:17" ht="25.5">
      <c r="A155" s="58">
        <v>118</v>
      </c>
      <c r="B155" s="59" t="s">
        <v>1823</v>
      </c>
      <c r="C155" s="60" t="s">
        <v>2061</v>
      </c>
      <c r="D155" s="59"/>
      <c r="E155" s="61" t="s">
        <v>57</v>
      </c>
      <c r="F155" s="62">
        <v>1</v>
      </c>
      <c r="G155" s="62"/>
      <c r="H155" s="62"/>
      <c r="I155" s="62"/>
      <c r="J155" s="62"/>
      <c r="K155" s="62"/>
      <c r="L155" s="62"/>
      <c r="M155" s="62"/>
      <c r="N155" s="62"/>
      <c r="O155" s="62"/>
      <c r="P155" s="62"/>
      <c r="Q155" s="62"/>
    </row>
    <row r="156" spans="1:17" ht="25.5">
      <c r="A156" s="58">
        <v>119</v>
      </c>
      <c r="B156" s="59" t="s">
        <v>1823</v>
      </c>
      <c r="C156" s="60" t="s">
        <v>2037</v>
      </c>
      <c r="D156" s="59"/>
      <c r="E156" s="61" t="s">
        <v>57</v>
      </c>
      <c r="F156" s="62">
        <v>1</v>
      </c>
      <c r="G156" s="62"/>
      <c r="H156" s="62"/>
      <c r="I156" s="62"/>
      <c r="J156" s="62"/>
      <c r="K156" s="62"/>
      <c r="L156" s="62"/>
      <c r="M156" s="62"/>
      <c r="N156" s="62"/>
      <c r="O156" s="62"/>
      <c r="P156" s="62"/>
      <c r="Q156" s="62"/>
    </row>
    <row r="157" spans="1:17" ht="25.5">
      <c r="A157" s="58">
        <v>120</v>
      </c>
      <c r="B157" s="59" t="s">
        <v>1823</v>
      </c>
      <c r="C157" s="60" t="s">
        <v>2039</v>
      </c>
      <c r="D157" s="59"/>
      <c r="E157" s="61" t="s">
        <v>57</v>
      </c>
      <c r="F157" s="62">
        <v>1</v>
      </c>
      <c r="G157" s="62"/>
      <c r="H157" s="62"/>
      <c r="I157" s="62"/>
      <c r="J157" s="62"/>
      <c r="K157" s="62"/>
      <c r="L157" s="62"/>
      <c r="M157" s="62"/>
      <c r="N157" s="62"/>
      <c r="O157" s="62"/>
      <c r="P157" s="62"/>
      <c r="Q157" s="62"/>
    </row>
    <row r="158" spans="1:17" ht="25.5">
      <c r="A158" s="58">
        <v>121</v>
      </c>
      <c r="B158" s="59" t="s">
        <v>1823</v>
      </c>
      <c r="C158" s="60" t="s">
        <v>2062</v>
      </c>
      <c r="D158" s="59"/>
      <c r="E158" s="61" t="s">
        <v>57</v>
      </c>
      <c r="F158" s="62">
        <v>1</v>
      </c>
      <c r="G158" s="62"/>
      <c r="H158" s="62"/>
      <c r="I158" s="62"/>
      <c r="J158" s="62"/>
      <c r="K158" s="62"/>
      <c r="L158" s="62"/>
      <c r="M158" s="62"/>
      <c r="N158" s="62"/>
      <c r="O158" s="62"/>
      <c r="P158" s="62"/>
      <c r="Q158" s="62"/>
    </row>
    <row r="159" spans="1:17" ht="25.5">
      <c r="A159" s="58">
        <v>122</v>
      </c>
      <c r="B159" s="59" t="s">
        <v>1823</v>
      </c>
      <c r="C159" s="60" t="s">
        <v>2063</v>
      </c>
      <c r="D159" s="59"/>
      <c r="E159" s="61" t="s">
        <v>57</v>
      </c>
      <c r="F159" s="62">
        <v>1</v>
      </c>
      <c r="G159" s="62"/>
      <c r="H159" s="62"/>
      <c r="I159" s="62"/>
      <c r="J159" s="62"/>
      <c r="K159" s="62"/>
      <c r="L159" s="62"/>
      <c r="M159" s="62"/>
      <c r="N159" s="62"/>
      <c r="O159" s="62"/>
      <c r="P159" s="62"/>
      <c r="Q159" s="62"/>
    </row>
    <row r="160" spans="1:17">
      <c r="A160" s="58">
        <v>123</v>
      </c>
      <c r="B160" s="59" t="s">
        <v>1823</v>
      </c>
      <c r="C160" s="60" t="s">
        <v>2064</v>
      </c>
      <c r="D160" s="59"/>
      <c r="E160" s="61" t="s">
        <v>57</v>
      </c>
      <c r="F160" s="62">
        <v>1</v>
      </c>
      <c r="G160" s="62"/>
      <c r="H160" s="62"/>
      <c r="I160" s="62"/>
      <c r="J160" s="62"/>
      <c r="K160" s="62"/>
      <c r="L160" s="62"/>
      <c r="M160" s="62"/>
      <c r="N160" s="62"/>
      <c r="O160" s="62"/>
      <c r="P160" s="62"/>
      <c r="Q160" s="62"/>
    </row>
    <row r="161" spans="1:17" ht="25.5">
      <c r="A161" s="58">
        <v>124</v>
      </c>
      <c r="B161" s="59" t="s">
        <v>1823</v>
      </c>
      <c r="C161" s="60" t="s">
        <v>2065</v>
      </c>
      <c r="D161" s="59"/>
      <c r="E161" s="61" t="s">
        <v>57</v>
      </c>
      <c r="F161" s="128">
        <v>7</v>
      </c>
      <c r="G161" s="62"/>
      <c r="H161" s="62"/>
      <c r="I161" s="62"/>
      <c r="J161" s="62"/>
      <c r="K161" s="62"/>
      <c r="L161" s="62"/>
      <c r="M161" s="62"/>
      <c r="N161" s="62"/>
      <c r="O161" s="62"/>
      <c r="P161" s="62"/>
      <c r="Q161" s="62"/>
    </row>
    <row r="162" spans="1:17" ht="25.5">
      <c r="A162" s="58">
        <v>125</v>
      </c>
      <c r="B162" s="59" t="s">
        <v>1823</v>
      </c>
      <c r="C162" s="60" t="s">
        <v>2066</v>
      </c>
      <c r="D162" s="59"/>
      <c r="E162" s="61" t="s">
        <v>57</v>
      </c>
      <c r="F162" s="62">
        <v>3</v>
      </c>
      <c r="G162" s="62"/>
      <c r="H162" s="62"/>
      <c r="I162" s="62"/>
      <c r="J162" s="62"/>
      <c r="K162" s="62"/>
      <c r="L162" s="62"/>
      <c r="M162" s="62"/>
      <c r="N162" s="62"/>
      <c r="O162" s="62"/>
      <c r="P162" s="62"/>
      <c r="Q162" s="62"/>
    </row>
    <row r="163" spans="1:17" ht="178.5">
      <c r="A163" s="58">
        <v>126</v>
      </c>
      <c r="B163" s="59" t="s">
        <v>1823</v>
      </c>
      <c r="C163" s="144" t="s">
        <v>2734</v>
      </c>
      <c r="D163" s="59"/>
      <c r="E163" s="61" t="s">
        <v>59</v>
      </c>
      <c r="F163" s="62">
        <v>1</v>
      </c>
      <c r="G163" s="62"/>
      <c r="H163" s="62"/>
      <c r="I163" s="62"/>
      <c r="J163" s="62"/>
      <c r="K163" s="62"/>
      <c r="L163" s="62"/>
      <c r="M163" s="62"/>
      <c r="N163" s="62"/>
      <c r="O163" s="62"/>
      <c r="P163" s="62"/>
      <c r="Q163" s="62"/>
    </row>
    <row r="164" spans="1:17">
      <c r="A164" s="58" t="s">
        <v>28</v>
      </c>
      <c r="B164" s="59"/>
      <c r="C164" s="72" t="s">
        <v>2070</v>
      </c>
      <c r="D164" s="59"/>
      <c r="E164" s="61"/>
      <c r="F164" s="62">
        <v>0</v>
      </c>
      <c r="G164" s="62"/>
      <c r="H164" s="62"/>
      <c r="I164" s="62"/>
      <c r="J164" s="62"/>
      <c r="K164" s="62"/>
      <c r="L164" s="62"/>
      <c r="M164" s="62"/>
      <c r="N164" s="62"/>
      <c r="O164" s="62"/>
      <c r="P164" s="62"/>
      <c r="Q164" s="62"/>
    </row>
    <row r="165" spans="1:17" ht="25.5">
      <c r="A165" s="58">
        <v>127</v>
      </c>
      <c r="B165" s="59" t="s">
        <v>1823</v>
      </c>
      <c r="C165" s="60" t="s">
        <v>2061</v>
      </c>
      <c r="D165" s="59"/>
      <c r="E165" s="61" t="s">
        <v>57</v>
      </c>
      <c r="F165" s="62">
        <v>3</v>
      </c>
      <c r="G165" s="62"/>
      <c r="H165" s="62"/>
      <c r="I165" s="62"/>
      <c r="J165" s="62"/>
      <c r="K165" s="62"/>
      <c r="L165" s="62"/>
      <c r="M165" s="62"/>
      <c r="N165" s="62"/>
      <c r="O165" s="62"/>
      <c r="P165" s="62"/>
      <c r="Q165" s="62"/>
    </row>
    <row r="166" spans="1:17" ht="38.25">
      <c r="A166" s="58">
        <v>128</v>
      </c>
      <c r="B166" s="59" t="s">
        <v>1823</v>
      </c>
      <c r="C166" s="60" t="s">
        <v>2071</v>
      </c>
      <c r="D166" s="59"/>
      <c r="E166" s="61" t="s">
        <v>59</v>
      </c>
      <c r="F166" s="62">
        <v>3</v>
      </c>
      <c r="G166" s="62"/>
      <c r="H166" s="62"/>
      <c r="I166" s="62"/>
      <c r="J166" s="62"/>
      <c r="K166" s="62"/>
      <c r="L166" s="62"/>
      <c r="M166" s="62"/>
      <c r="N166" s="62"/>
      <c r="O166" s="62"/>
      <c r="P166" s="62"/>
      <c r="Q166" s="62"/>
    </row>
    <row r="167" spans="1:17">
      <c r="A167" s="58" t="s">
        <v>28</v>
      </c>
      <c r="B167" s="59"/>
      <c r="C167" s="72" t="s">
        <v>2041</v>
      </c>
      <c r="D167" s="59"/>
      <c r="E167" s="61"/>
      <c r="F167" s="62">
        <v>0</v>
      </c>
      <c r="G167" s="62"/>
      <c r="H167" s="62"/>
      <c r="I167" s="62"/>
      <c r="J167" s="62"/>
      <c r="K167" s="62"/>
      <c r="L167" s="62"/>
      <c r="M167" s="62"/>
      <c r="N167" s="62"/>
      <c r="O167" s="62"/>
      <c r="P167" s="62"/>
      <c r="Q167" s="62"/>
    </row>
    <row r="168" spans="1:17">
      <c r="A168" s="58">
        <v>129</v>
      </c>
      <c r="B168" s="59" t="s">
        <v>1823</v>
      </c>
      <c r="C168" s="60" t="s">
        <v>2067</v>
      </c>
      <c r="D168" s="59"/>
      <c r="E168" s="61" t="s">
        <v>57</v>
      </c>
      <c r="F168" s="62">
        <v>4</v>
      </c>
      <c r="G168" s="62"/>
      <c r="H168" s="62"/>
      <c r="I168" s="62"/>
      <c r="J168" s="62"/>
      <c r="K168" s="62"/>
      <c r="L168" s="62"/>
      <c r="M168" s="62"/>
      <c r="N168" s="62"/>
      <c r="O168" s="62"/>
      <c r="P168" s="62"/>
      <c r="Q168" s="62"/>
    </row>
    <row r="169" spans="1:17">
      <c r="A169" s="58" t="s">
        <v>28</v>
      </c>
      <c r="B169" s="59"/>
      <c r="C169" s="72" t="s">
        <v>2074</v>
      </c>
      <c r="D169" s="59"/>
      <c r="E169" s="61"/>
      <c r="F169" s="62">
        <v>0</v>
      </c>
      <c r="G169" s="62"/>
      <c r="H169" s="62"/>
      <c r="I169" s="62"/>
      <c r="J169" s="62"/>
      <c r="K169" s="62"/>
      <c r="L169" s="62"/>
      <c r="M169" s="62"/>
      <c r="N169" s="62"/>
      <c r="O169" s="62"/>
      <c r="P169" s="62"/>
      <c r="Q169" s="62"/>
    </row>
    <row r="170" spans="1:17">
      <c r="A170" s="58" t="s">
        <v>28</v>
      </c>
      <c r="B170" s="59"/>
      <c r="C170" s="72" t="s">
        <v>2075</v>
      </c>
      <c r="D170" s="59"/>
      <c r="E170" s="61"/>
      <c r="F170" s="62">
        <v>0</v>
      </c>
      <c r="G170" s="62"/>
      <c r="H170" s="62"/>
      <c r="I170" s="62"/>
      <c r="J170" s="62"/>
      <c r="K170" s="62"/>
      <c r="L170" s="62"/>
      <c r="M170" s="62"/>
      <c r="N170" s="62"/>
      <c r="O170" s="62"/>
      <c r="P170" s="62"/>
      <c r="Q170" s="62"/>
    </row>
    <row r="171" spans="1:17" ht="25.5">
      <c r="A171" s="58">
        <v>130</v>
      </c>
      <c r="B171" s="59" t="s">
        <v>1823</v>
      </c>
      <c r="C171" s="60" t="s">
        <v>2061</v>
      </c>
      <c r="D171" s="59"/>
      <c r="E171" s="61" t="s">
        <v>57</v>
      </c>
      <c r="F171" s="62">
        <v>1</v>
      </c>
      <c r="G171" s="62"/>
      <c r="H171" s="62"/>
      <c r="I171" s="62"/>
      <c r="J171" s="62"/>
      <c r="K171" s="62"/>
      <c r="L171" s="62"/>
      <c r="M171" s="62"/>
      <c r="N171" s="62"/>
      <c r="O171" s="62"/>
      <c r="P171" s="62"/>
      <c r="Q171" s="62"/>
    </row>
    <row r="172" spans="1:17" ht="25.5">
      <c r="A172" s="58">
        <v>131</v>
      </c>
      <c r="B172" s="59" t="s">
        <v>1823</v>
      </c>
      <c r="C172" s="60" t="s">
        <v>2037</v>
      </c>
      <c r="D172" s="59"/>
      <c r="E172" s="61" t="s">
        <v>57</v>
      </c>
      <c r="F172" s="62">
        <v>1</v>
      </c>
      <c r="G172" s="62"/>
      <c r="H172" s="62"/>
      <c r="I172" s="62"/>
      <c r="J172" s="62"/>
      <c r="K172" s="62"/>
      <c r="L172" s="62"/>
      <c r="M172" s="62"/>
      <c r="N172" s="62"/>
      <c r="O172" s="62"/>
      <c r="P172" s="62"/>
      <c r="Q172" s="62"/>
    </row>
    <row r="173" spans="1:17" ht="25.5">
      <c r="A173" s="58">
        <v>132</v>
      </c>
      <c r="B173" s="59" t="s">
        <v>1823</v>
      </c>
      <c r="C173" s="60" t="s">
        <v>2039</v>
      </c>
      <c r="D173" s="59"/>
      <c r="E173" s="61" t="s">
        <v>57</v>
      </c>
      <c r="F173" s="62">
        <v>1</v>
      </c>
      <c r="G173" s="62"/>
      <c r="H173" s="62"/>
      <c r="I173" s="62"/>
      <c r="J173" s="62"/>
      <c r="K173" s="62"/>
      <c r="L173" s="62"/>
      <c r="M173" s="62"/>
      <c r="N173" s="62"/>
      <c r="O173" s="62"/>
      <c r="P173" s="62"/>
      <c r="Q173" s="62"/>
    </row>
    <row r="174" spans="1:17" ht="25.5">
      <c r="A174" s="58">
        <v>133</v>
      </c>
      <c r="B174" s="59" t="s">
        <v>1823</v>
      </c>
      <c r="C174" s="60" t="s">
        <v>2062</v>
      </c>
      <c r="D174" s="59"/>
      <c r="E174" s="61" t="s">
        <v>57</v>
      </c>
      <c r="F174" s="62">
        <v>1</v>
      </c>
      <c r="G174" s="62"/>
      <c r="H174" s="62"/>
      <c r="I174" s="62"/>
      <c r="J174" s="62"/>
      <c r="K174" s="62"/>
      <c r="L174" s="62"/>
      <c r="M174" s="62"/>
      <c r="N174" s="62"/>
      <c r="O174" s="62"/>
      <c r="P174" s="62"/>
      <c r="Q174" s="62"/>
    </row>
    <row r="175" spans="1:17" ht="25.5">
      <c r="A175" s="58">
        <v>134</v>
      </c>
      <c r="B175" s="59" t="s">
        <v>1823</v>
      </c>
      <c r="C175" s="60" t="s">
        <v>2063</v>
      </c>
      <c r="D175" s="59"/>
      <c r="E175" s="61" t="s">
        <v>57</v>
      </c>
      <c r="F175" s="62">
        <v>1</v>
      </c>
      <c r="G175" s="62"/>
      <c r="H175" s="62"/>
      <c r="I175" s="62"/>
      <c r="J175" s="62"/>
      <c r="K175" s="62"/>
      <c r="L175" s="62"/>
      <c r="M175" s="62"/>
      <c r="N175" s="62"/>
      <c r="O175" s="62"/>
      <c r="P175" s="62"/>
      <c r="Q175" s="62"/>
    </row>
    <row r="176" spans="1:17">
      <c r="A176" s="58">
        <v>135</v>
      </c>
      <c r="B176" s="59" t="s">
        <v>1823</v>
      </c>
      <c r="C176" s="60" t="s">
        <v>2064</v>
      </c>
      <c r="D176" s="59"/>
      <c r="E176" s="61" t="s">
        <v>57</v>
      </c>
      <c r="F176" s="62">
        <v>1</v>
      </c>
      <c r="G176" s="62"/>
      <c r="H176" s="62"/>
      <c r="I176" s="62"/>
      <c r="J176" s="62"/>
      <c r="K176" s="62"/>
      <c r="L176" s="62"/>
      <c r="M176" s="62"/>
      <c r="N176" s="62"/>
      <c r="O176" s="62"/>
      <c r="P176" s="62"/>
      <c r="Q176" s="62"/>
    </row>
    <row r="177" spans="1:17" ht="25.5">
      <c r="A177" s="58">
        <v>136</v>
      </c>
      <c r="B177" s="59" t="s">
        <v>1823</v>
      </c>
      <c r="C177" s="60" t="s">
        <v>2065</v>
      </c>
      <c r="D177" s="59"/>
      <c r="E177" s="61" t="s">
        <v>57</v>
      </c>
      <c r="F177" s="128">
        <v>5</v>
      </c>
      <c r="G177" s="62"/>
      <c r="H177" s="62"/>
      <c r="I177" s="62"/>
      <c r="J177" s="62"/>
      <c r="K177" s="62"/>
      <c r="L177" s="62"/>
      <c r="M177" s="62"/>
      <c r="N177" s="62"/>
      <c r="O177" s="62"/>
      <c r="P177" s="62"/>
      <c r="Q177" s="62"/>
    </row>
    <row r="178" spans="1:17" ht="25.5">
      <c r="A178" s="58">
        <v>137</v>
      </c>
      <c r="B178" s="59" t="s">
        <v>1823</v>
      </c>
      <c r="C178" s="60" t="s">
        <v>2066</v>
      </c>
      <c r="D178" s="59"/>
      <c r="E178" s="61" t="s">
        <v>57</v>
      </c>
      <c r="F178" s="62">
        <v>2</v>
      </c>
      <c r="G178" s="62"/>
      <c r="H178" s="62"/>
      <c r="I178" s="62"/>
      <c r="J178" s="62"/>
      <c r="K178" s="62"/>
      <c r="L178" s="62"/>
      <c r="M178" s="62"/>
      <c r="N178" s="62"/>
      <c r="O178" s="62"/>
      <c r="P178" s="62"/>
      <c r="Q178" s="62"/>
    </row>
    <row r="179" spans="1:17" ht="178.5">
      <c r="A179" s="58">
        <v>138</v>
      </c>
      <c r="B179" s="59" t="s">
        <v>1823</v>
      </c>
      <c r="C179" s="144" t="s">
        <v>2735</v>
      </c>
      <c r="D179" s="59"/>
      <c r="E179" s="61" t="s">
        <v>59</v>
      </c>
      <c r="F179" s="62">
        <v>1</v>
      </c>
      <c r="G179" s="62"/>
      <c r="H179" s="62"/>
      <c r="I179" s="62"/>
      <c r="J179" s="62"/>
      <c r="K179" s="62"/>
      <c r="L179" s="62"/>
      <c r="M179" s="62"/>
      <c r="N179" s="62"/>
      <c r="O179" s="62"/>
      <c r="P179" s="62"/>
      <c r="Q179" s="62"/>
    </row>
    <row r="180" spans="1:17">
      <c r="A180" s="58" t="s">
        <v>28</v>
      </c>
      <c r="B180" s="59"/>
      <c r="C180" s="72" t="s">
        <v>2070</v>
      </c>
      <c r="D180" s="59"/>
      <c r="E180" s="61"/>
      <c r="F180" s="62">
        <v>0</v>
      </c>
      <c r="G180" s="62"/>
      <c r="H180" s="62"/>
      <c r="I180" s="62"/>
      <c r="J180" s="62"/>
      <c r="K180" s="62"/>
      <c r="L180" s="62"/>
      <c r="M180" s="62"/>
      <c r="N180" s="62"/>
      <c r="O180" s="62"/>
      <c r="P180" s="62"/>
      <c r="Q180" s="62"/>
    </row>
    <row r="181" spans="1:17" ht="25.5">
      <c r="A181" s="58">
        <v>139</v>
      </c>
      <c r="B181" s="59" t="s">
        <v>1823</v>
      </c>
      <c r="C181" s="60" t="s">
        <v>2061</v>
      </c>
      <c r="D181" s="59"/>
      <c r="E181" s="61" t="s">
        <v>57</v>
      </c>
      <c r="F181" s="62">
        <v>4</v>
      </c>
      <c r="G181" s="62"/>
      <c r="H181" s="62"/>
      <c r="I181" s="62"/>
      <c r="J181" s="62"/>
      <c r="K181" s="62"/>
      <c r="L181" s="62"/>
      <c r="M181" s="62"/>
      <c r="N181" s="62"/>
      <c r="O181" s="62"/>
      <c r="P181" s="62"/>
      <c r="Q181" s="62"/>
    </row>
    <row r="182" spans="1:17" ht="38.25">
      <c r="A182" s="58">
        <v>140</v>
      </c>
      <c r="B182" s="59" t="s">
        <v>1823</v>
      </c>
      <c r="C182" s="60" t="s">
        <v>2071</v>
      </c>
      <c r="D182" s="59"/>
      <c r="E182" s="61" t="s">
        <v>59</v>
      </c>
      <c r="F182" s="62">
        <v>4</v>
      </c>
      <c r="G182" s="62"/>
      <c r="H182" s="62"/>
      <c r="I182" s="62"/>
      <c r="J182" s="62"/>
      <c r="K182" s="62"/>
      <c r="L182" s="62"/>
      <c r="M182" s="62"/>
      <c r="N182" s="62"/>
      <c r="O182" s="62"/>
      <c r="P182" s="62"/>
      <c r="Q182" s="62"/>
    </row>
    <row r="183" spans="1:17">
      <c r="A183" s="58" t="s">
        <v>28</v>
      </c>
      <c r="B183" s="59"/>
      <c r="C183" s="72" t="s">
        <v>2041</v>
      </c>
      <c r="D183" s="59"/>
      <c r="E183" s="61"/>
      <c r="F183" s="62">
        <v>0</v>
      </c>
      <c r="G183" s="62"/>
      <c r="H183" s="62"/>
      <c r="I183" s="62"/>
      <c r="J183" s="62"/>
      <c r="K183" s="62"/>
      <c r="L183" s="62"/>
      <c r="M183" s="62"/>
      <c r="N183" s="62"/>
      <c r="O183" s="62"/>
      <c r="P183" s="62"/>
      <c r="Q183" s="62"/>
    </row>
    <row r="184" spans="1:17">
      <c r="A184" s="58">
        <v>141</v>
      </c>
      <c r="B184" s="59" t="s">
        <v>1823</v>
      </c>
      <c r="C184" s="60" t="s">
        <v>2067</v>
      </c>
      <c r="D184" s="59"/>
      <c r="E184" s="61" t="s">
        <v>57</v>
      </c>
      <c r="F184" s="62">
        <v>5</v>
      </c>
      <c r="G184" s="62"/>
      <c r="H184" s="62"/>
      <c r="I184" s="62"/>
      <c r="J184" s="62"/>
      <c r="K184" s="62"/>
      <c r="L184" s="62"/>
      <c r="M184" s="62"/>
      <c r="N184" s="62"/>
      <c r="O184" s="62"/>
      <c r="P184" s="62"/>
      <c r="Q184" s="62"/>
    </row>
    <row r="185" spans="1:17">
      <c r="A185" s="58" t="s">
        <v>28</v>
      </c>
      <c r="B185" s="59"/>
      <c r="C185" s="72" t="s">
        <v>2076</v>
      </c>
      <c r="D185" s="59"/>
      <c r="E185" s="61"/>
      <c r="F185" s="62">
        <v>0</v>
      </c>
      <c r="G185" s="62"/>
      <c r="H185" s="62"/>
      <c r="I185" s="62"/>
      <c r="J185" s="62"/>
      <c r="K185" s="62"/>
      <c r="L185" s="62"/>
      <c r="M185" s="62"/>
      <c r="N185" s="62"/>
      <c r="O185" s="62"/>
      <c r="P185" s="62"/>
      <c r="Q185" s="62"/>
    </row>
    <row r="186" spans="1:17">
      <c r="A186" s="58" t="s">
        <v>28</v>
      </c>
      <c r="B186" s="59"/>
      <c r="C186" s="72" t="s">
        <v>2077</v>
      </c>
      <c r="D186" s="59"/>
      <c r="E186" s="61"/>
      <c r="F186" s="62">
        <v>0</v>
      </c>
      <c r="G186" s="62"/>
      <c r="H186" s="62"/>
      <c r="I186" s="62"/>
      <c r="J186" s="62"/>
      <c r="K186" s="62"/>
      <c r="L186" s="62"/>
      <c r="M186" s="62"/>
      <c r="N186" s="62"/>
      <c r="O186" s="62"/>
      <c r="P186" s="62"/>
      <c r="Q186" s="62"/>
    </row>
    <row r="187" spans="1:17" ht="25.5">
      <c r="A187" s="58">
        <v>142</v>
      </c>
      <c r="B187" s="59" t="s">
        <v>1823</v>
      </c>
      <c r="C187" s="60" t="s">
        <v>2029</v>
      </c>
      <c r="D187" s="59"/>
      <c r="E187" s="61" t="s">
        <v>57</v>
      </c>
      <c r="F187" s="62">
        <v>1</v>
      </c>
      <c r="G187" s="62"/>
      <c r="H187" s="62"/>
      <c r="I187" s="62"/>
      <c r="J187" s="62"/>
      <c r="K187" s="62"/>
      <c r="L187" s="62"/>
      <c r="M187" s="62"/>
      <c r="N187" s="62"/>
      <c r="O187" s="62"/>
      <c r="P187" s="62"/>
      <c r="Q187" s="62"/>
    </row>
    <row r="188" spans="1:17" ht="25.5">
      <c r="A188" s="58">
        <v>143</v>
      </c>
      <c r="B188" s="59" t="s">
        <v>1823</v>
      </c>
      <c r="C188" s="60" t="s">
        <v>2033</v>
      </c>
      <c r="D188" s="59"/>
      <c r="E188" s="61" t="s">
        <v>57</v>
      </c>
      <c r="F188" s="62">
        <v>1</v>
      </c>
      <c r="G188" s="62"/>
      <c r="H188" s="62"/>
      <c r="I188" s="62"/>
      <c r="J188" s="62"/>
      <c r="K188" s="62"/>
      <c r="L188" s="62"/>
      <c r="M188" s="62"/>
      <c r="N188" s="62"/>
      <c r="O188" s="62"/>
      <c r="P188" s="62"/>
      <c r="Q188" s="62"/>
    </row>
    <row r="189" spans="1:17" ht="25.5">
      <c r="A189" s="58">
        <v>144</v>
      </c>
      <c r="B189" s="59" t="s">
        <v>1823</v>
      </c>
      <c r="C189" s="60" t="s">
        <v>2037</v>
      </c>
      <c r="D189" s="59"/>
      <c r="E189" s="61" t="s">
        <v>57</v>
      </c>
      <c r="F189" s="62">
        <v>1</v>
      </c>
      <c r="G189" s="62"/>
      <c r="H189" s="62"/>
      <c r="I189" s="62"/>
      <c r="J189" s="62"/>
      <c r="K189" s="62"/>
      <c r="L189" s="62"/>
      <c r="M189" s="62"/>
      <c r="N189" s="62"/>
      <c r="O189" s="62"/>
      <c r="P189" s="62"/>
      <c r="Q189" s="62"/>
    </row>
    <row r="190" spans="1:17" ht="25.5">
      <c r="A190" s="58">
        <v>145</v>
      </c>
      <c r="B190" s="59" t="s">
        <v>1823</v>
      </c>
      <c r="C190" s="60" t="s">
        <v>2039</v>
      </c>
      <c r="D190" s="59"/>
      <c r="E190" s="61" t="s">
        <v>57</v>
      </c>
      <c r="F190" s="62">
        <v>2</v>
      </c>
      <c r="G190" s="62"/>
      <c r="H190" s="62"/>
      <c r="I190" s="62"/>
      <c r="J190" s="62"/>
      <c r="K190" s="62"/>
      <c r="L190" s="62"/>
      <c r="M190" s="62"/>
      <c r="N190" s="62"/>
      <c r="O190" s="62"/>
      <c r="P190" s="62"/>
      <c r="Q190" s="62"/>
    </row>
    <row r="191" spans="1:17" ht="25.5">
      <c r="A191" s="58">
        <v>146</v>
      </c>
      <c r="B191" s="59" t="s">
        <v>1823</v>
      </c>
      <c r="C191" s="60" t="s">
        <v>2062</v>
      </c>
      <c r="D191" s="59"/>
      <c r="E191" s="61" t="s">
        <v>57</v>
      </c>
      <c r="F191" s="62">
        <v>1</v>
      </c>
      <c r="G191" s="62"/>
      <c r="H191" s="62"/>
      <c r="I191" s="62"/>
      <c r="J191" s="62"/>
      <c r="K191" s="62"/>
      <c r="L191" s="62"/>
      <c r="M191" s="62"/>
      <c r="N191" s="62"/>
      <c r="O191" s="62"/>
      <c r="P191" s="62"/>
      <c r="Q191" s="62"/>
    </row>
    <row r="192" spans="1:17" ht="25.5">
      <c r="A192" s="58">
        <v>147</v>
      </c>
      <c r="B192" s="59" t="s">
        <v>1823</v>
      </c>
      <c r="C192" s="60" t="s">
        <v>2063</v>
      </c>
      <c r="D192" s="59"/>
      <c r="E192" s="61" t="s">
        <v>57</v>
      </c>
      <c r="F192" s="62">
        <v>1</v>
      </c>
      <c r="G192" s="62"/>
      <c r="H192" s="62"/>
      <c r="I192" s="62"/>
      <c r="J192" s="62"/>
      <c r="K192" s="62"/>
      <c r="L192" s="62"/>
      <c r="M192" s="62"/>
      <c r="N192" s="62"/>
      <c r="O192" s="62"/>
      <c r="P192" s="62"/>
      <c r="Q192" s="62"/>
    </row>
    <row r="193" spans="1:17">
      <c r="A193" s="58">
        <v>148</v>
      </c>
      <c r="B193" s="59" t="s">
        <v>1823</v>
      </c>
      <c r="C193" s="60" t="s">
        <v>2064</v>
      </c>
      <c r="D193" s="59"/>
      <c r="E193" s="61" t="s">
        <v>57</v>
      </c>
      <c r="F193" s="62">
        <v>1</v>
      </c>
      <c r="G193" s="62"/>
      <c r="H193" s="62"/>
      <c r="I193" s="62"/>
      <c r="J193" s="62"/>
      <c r="K193" s="62"/>
      <c r="L193" s="62"/>
      <c r="M193" s="62"/>
      <c r="N193" s="62"/>
      <c r="O193" s="62"/>
      <c r="P193" s="62"/>
      <c r="Q193" s="62"/>
    </row>
    <row r="194" spans="1:17" ht="25.5">
      <c r="A194" s="58">
        <v>149</v>
      </c>
      <c r="B194" s="59" t="s">
        <v>1823</v>
      </c>
      <c r="C194" s="60" t="s">
        <v>2065</v>
      </c>
      <c r="D194" s="59"/>
      <c r="E194" s="61" t="s">
        <v>57</v>
      </c>
      <c r="F194" s="128">
        <v>5</v>
      </c>
      <c r="G194" s="62"/>
      <c r="H194" s="62"/>
      <c r="I194" s="62"/>
      <c r="J194" s="62"/>
      <c r="K194" s="62"/>
      <c r="L194" s="62"/>
      <c r="M194" s="62"/>
      <c r="N194" s="62"/>
      <c r="O194" s="62"/>
      <c r="P194" s="62"/>
      <c r="Q194" s="62"/>
    </row>
    <row r="195" spans="1:17" ht="25.5">
      <c r="A195" s="58">
        <v>150</v>
      </c>
      <c r="B195" s="59" t="s">
        <v>1823</v>
      </c>
      <c r="C195" s="60" t="s">
        <v>2066</v>
      </c>
      <c r="D195" s="59"/>
      <c r="E195" s="61" t="s">
        <v>57</v>
      </c>
      <c r="F195" s="62">
        <v>2</v>
      </c>
      <c r="G195" s="62"/>
      <c r="H195" s="62"/>
      <c r="I195" s="62"/>
      <c r="J195" s="62"/>
      <c r="K195" s="62"/>
      <c r="L195" s="62"/>
      <c r="M195" s="62"/>
      <c r="N195" s="62"/>
      <c r="O195" s="62"/>
      <c r="P195" s="62"/>
      <c r="Q195" s="62"/>
    </row>
    <row r="196" spans="1:17" ht="178.5">
      <c r="A196" s="58">
        <v>151</v>
      </c>
      <c r="B196" s="59" t="s">
        <v>1823</v>
      </c>
      <c r="C196" s="144" t="s">
        <v>2735</v>
      </c>
      <c r="D196" s="59"/>
      <c r="E196" s="61" t="s">
        <v>59</v>
      </c>
      <c r="F196" s="62">
        <v>1</v>
      </c>
      <c r="G196" s="62"/>
      <c r="H196" s="62"/>
      <c r="I196" s="62"/>
      <c r="J196" s="62"/>
      <c r="K196" s="62"/>
      <c r="L196" s="62"/>
      <c r="M196" s="62"/>
      <c r="N196" s="62"/>
      <c r="O196" s="62"/>
      <c r="P196" s="62"/>
      <c r="Q196" s="62"/>
    </row>
    <row r="197" spans="1:17">
      <c r="A197" s="58" t="s">
        <v>28</v>
      </c>
      <c r="B197" s="59"/>
      <c r="C197" s="72" t="s">
        <v>2070</v>
      </c>
      <c r="D197" s="59"/>
      <c r="E197" s="61"/>
      <c r="F197" s="62">
        <v>0</v>
      </c>
      <c r="G197" s="62"/>
      <c r="H197" s="62"/>
      <c r="I197" s="62"/>
      <c r="J197" s="62"/>
      <c r="K197" s="62"/>
      <c r="L197" s="62"/>
      <c r="M197" s="62"/>
      <c r="N197" s="62"/>
      <c r="O197" s="62"/>
      <c r="P197" s="62"/>
      <c r="Q197" s="62"/>
    </row>
    <row r="198" spans="1:17" ht="25.5">
      <c r="A198" s="58">
        <v>152</v>
      </c>
      <c r="B198" s="59" t="s">
        <v>1823</v>
      </c>
      <c r="C198" s="60" t="s">
        <v>2061</v>
      </c>
      <c r="D198" s="59"/>
      <c r="E198" s="61" t="s">
        <v>57</v>
      </c>
      <c r="F198" s="62">
        <v>2</v>
      </c>
      <c r="G198" s="62"/>
      <c r="H198" s="62"/>
      <c r="I198" s="62"/>
      <c r="J198" s="62"/>
      <c r="K198" s="62"/>
      <c r="L198" s="62"/>
      <c r="M198" s="62"/>
      <c r="N198" s="62"/>
      <c r="O198" s="62"/>
      <c r="P198" s="62"/>
      <c r="Q198" s="62"/>
    </row>
    <row r="199" spans="1:17" ht="38.25">
      <c r="A199" s="58">
        <v>153</v>
      </c>
      <c r="B199" s="59" t="s">
        <v>1823</v>
      </c>
      <c r="C199" s="60" t="s">
        <v>2071</v>
      </c>
      <c r="D199" s="59"/>
      <c r="E199" s="61" t="s">
        <v>59</v>
      </c>
      <c r="F199" s="62">
        <v>2</v>
      </c>
      <c r="G199" s="62"/>
      <c r="H199" s="62"/>
      <c r="I199" s="62"/>
      <c r="J199" s="62"/>
      <c r="K199" s="62"/>
      <c r="L199" s="62"/>
      <c r="M199" s="62"/>
      <c r="N199" s="62"/>
      <c r="O199" s="62"/>
      <c r="P199" s="62"/>
      <c r="Q199" s="62"/>
    </row>
    <row r="200" spans="1:17">
      <c r="A200" s="58" t="s">
        <v>28</v>
      </c>
      <c r="B200" s="59"/>
      <c r="C200" s="72" t="s">
        <v>2041</v>
      </c>
      <c r="D200" s="59"/>
      <c r="E200" s="61"/>
      <c r="F200" s="62">
        <v>0</v>
      </c>
      <c r="G200" s="62"/>
      <c r="H200" s="62"/>
      <c r="I200" s="62"/>
      <c r="J200" s="62"/>
      <c r="K200" s="62"/>
      <c r="L200" s="62"/>
      <c r="M200" s="62"/>
      <c r="N200" s="62"/>
      <c r="O200" s="62"/>
      <c r="P200" s="62"/>
      <c r="Q200" s="62"/>
    </row>
    <row r="201" spans="1:17">
      <c r="A201" s="58">
        <v>154</v>
      </c>
      <c r="B201" s="59" t="s">
        <v>1823</v>
      </c>
      <c r="C201" s="60" t="s">
        <v>2067</v>
      </c>
      <c r="D201" s="59"/>
      <c r="E201" s="61" t="s">
        <v>57</v>
      </c>
      <c r="F201" s="62">
        <v>5</v>
      </c>
      <c r="G201" s="62"/>
      <c r="H201" s="62"/>
      <c r="I201" s="62"/>
      <c r="J201" s="62"/>
      <c r="K201" s="62"/>
      <c r="L201" s="62"/>
      <c r="M201" s="62"/>
      <c r="N201" s="62"/>
      <c r="O201" s="62"/>
      <c r="P201" s="62"/>
      <c r="Q201" s="62"/>
    </row>
    <row r="202" spans="1:17" ht="25.5">
      <c r="A202" s="58">
        <v>155</v>
      </c>
      <c r="B202" s="59" t="s">
        <v>1823</v>
      </c>
      <c r="C202" s="60" t="s">
        <v>2051</v>
      </c>
      <c r="D202" s="59"/>
      <c r="E202" s="61" t="s">
        <v>57</v>
      </c>
      <c r="F202" s="62">
        <v>2</v>
      </c>
      <c r="G202" s="62"/>
      <c r="H202" s="62"/>
      <c r="I202" s="62"/>
      <c r="J202" s="62"/>
      <c r="K202" s="62"/>
      <c r="L202" s="62"/>
      <c r="M202" s="62"/>
      <c r="N202" s="62"/>
      <c r="O202" s="62"/>
      <c r="P202" s="62"/>
      <c r="Q202" s="62"/>
    </row>
    <row r="203" spans="1:17">
      <c r="A203" s="58">
        <v>156</v>
      </c>
      <c r="B203" s="59" t="s">
        <v>1823</v>
      </c>
      <c r="C203" s="60" t="s">
        <v>2078</v>
      </c>
      <c r="D203" s="59"/>
      <c r="E203" s="61" t="s">
        <v>57</v>
      </c>
      <c r="F203" s="62">
        <v>1</v>
      </c>
      <c r="G203" s="62"/>
      <c r="H203" s="62"/>
      <c r="I203" s="62"/>
      <c r="J203" s="62"/>
      <c r="K203" s="62"/>
      <c r="L203" s="62"/>
      <c r="M203" s="62"/>
      <c r="N203" s="62"/>
      <c r="O203" s="62"/>
      <c r="P203" s="62"/>
      <c r="Q203" s="62"/>
    </row>
    <row r="204" spans="1:17" ht="51">
      <c r="A204" s="58">
        <v>157</v>
      </c>
      <c r="B204" s="59" t="s">
        <v>1823</v>
      </c>
      <c r="C204" s="60" t="s">
        <v>2079</v>
      </c>
      <c r="D204" s="59"/>
      <c r="E204" s="61" t="s">
        <v>57</v>
      </c>
      <c r="F204" s="62">
        <v>1</v>
      </c>
      <c r="G204" s="62"/>
      <c r="H204" s="62"/>
      <c r="I204" s="62"/>
      <c r="J204" s="62"/>
      <c r="K204" s="62"/>
      <c r="L204" s="62"/>
      <c r="M204" s="62"/>
      <c r="N204" s="62"/>
      <c r="O204" s="62"/>
      <c r="P204" s="62"/>
      <c r="Q204" s="62"/>
    </row>
    <row r="205" spans="1:17">
      <c r="A205" s="58" t="s">
        <v>28</v>
      </c>
      <c r="B205" s="59"/>
      <c r="C205" s="72" t="s">
        <v>1867</v>
      </c>
      <c r="D205" s="59"/>
      <c r="E205" s="61"/>
      <c r="F205" s="62">
        <v>0</v>
      </c>
      <c r="G205" s="62"/>
      <c r="H205" s="62"/>
      <c r="I205" s="62"/>
      <c r="J205" s="62"/>
      <c r="K205" s="62"/>
      <c r="L205" s="62"/>
      <c r="M205" s="62"/>
      <c r="N205" s="62"/>
      <c r="O205" s="62"/>
      <c r="P205" s="62"/>
      <c r="Q205" s="62"/>
    </row>
    <row r="206" spans="1:17">
      <c r="A206" s="58">
        <v>158</v>
      </c>
      <c r="B206" s="59" t="s">
        <v>1823</v>
      </c>
      <c r="C206" s="60" t="s">
        <v>2080</v>
      </c>
      <c r="D206" s="59"/>
      <c r="E206" s="61" t="s">
        <v>55</v>
      </c>
      <c r="F206" s="62">
        <v>770</v>
      </c>
      <c r="G206" s="62"/>
      <c r="H206" s="62"/>
      <c r="I206" s="62"/>
      <c r="J206" s="62"/>
      <c r="K206" s="62"/>
      <c r="L206" s="62"/>
      <c r="M206" s="62"/>
      <c r="N206" s="62"/>
      <c r="O206" s="62"/>
      <c r="P206" s="62"/>
      <c r="Q206" s="62"/>
    </row>
    <row r="207" spans="1:17">
      <c r="A207" s="58">
        <v>159</v>
      </c>
      <c r="B207" s="59" t="s">
        <v>1823</v>
      </c>
      <c r="C207" s="144" t="s">
        <v>2736</v>
      </c>
      <c r="D207" s="59"/>
      <c r="E207" s="61" t="s">
        <v>55</v>
      </c>
      <c r="F207" s="127">
        <v>1400</v>
      </c>
      <c r="G207" s="62"/>
      <c r="H207" s="62"/>
      <c r="I207" s="62"/>
      <c r="J207" s="62"/>
      <c r="K207" s="62"/>
      <c r="L207" s="62"/>
      <c r="M207" s="62"/>
      <c r="N207" s="62"/>
      <c r="O207" s="62"/>
      <c r="P207" s="62"/>
      <c r="Q207" s="62"/>
    </row>
    <row r="208" spans="1:17">
      <c r="A208" s="58">
        <v>160</v>
      </c>
      <c r="B208" s="59" t="s">
        <v>1823</v>
      </c>
      <c r="C208" s="60" t="s">
        <v>2081</v>
      </c>
      <c r="D208" s="59"/>
      <c r="E208" s="61" t="s">
        <v>55</v>
      </c>
      <c r="F208" s="62">
        <v>2900</v>
      </c>
      <c r="G208" s="62"/>
      <c r="H208" s="62"/>
      <c r="I208" s="62"/>
      <c r="J208" s="62"/>
      <c r="K208" s="62"/>
      <c r="L208" s="62"/>
      <c r="M208" s="62"/>
      <c r="N208" s="62"/>
      <c r="O208" s="62"/>
      <c r="P208" s="62"/>
      <c r="Q208" s="62"/>
    </row>
    <row r="209" spans="1:17">
      <c r="A209" s="58">
        <v>161</v>
      </c>
      <c r="B209" s="59" t="s">
        <v>1823</v>
      </c>
      <c r="C209" s="60" t="s">
        <v>2082</v>
      </c>
      <c r="D209" s="59"/>
      <c r="E209" s="61" t="s">
        <v>55</v>
      </c>
      <c r="F209" s="127">
        <v>2300</v>
      </c>
      <c r="G209" s="62"/>
      <c r="H209" s="62"/>
      <c r="I209" s="62"/>
      <c r="J209" s="62"/>
      <c r="K209" s="62"/>
      <c r="L209" s="62"/>
      <c r="M209" s="62"/>
      <c r="N209" s="62"/>
      <c r="O209" s="62"/>
      <c r="P209" s="62"/>
      <c r="Q209" s="62"/>
    </row>
    <row r="210" spans="1:17">
      <c r="A210" s="58">
        <v>162</v>
      </c>
      <c r="B210" s="59" t="s">
        <v>1823</v>
      </c>
      <c r="C210" s="60" t="s">
        <v>2083</v>
      </c>
      <c r="D210" s="59"/>
      <c r="E210" s="61" t="s">
        <v>55</v>
      </c>
      <c r="F210" s="62">
        <v>300</v>
      </c>
      <c r="G210" s="62"/>
      <c r="H210" s="62"/>
      <c r="I210" s="62"/>
      <c r="J210" s="62"/>
      <c r="K210" s="62"/>
      <c r="L210" s="62"/>
      <c r="M210" s="62"/>
      <c r="N210" s="62"/>
      <c r="O210" s="62"/>
      <c r="P210" s="62"/>
      <c r="Q210" s="62"/>
    </row>
    <row r="211" spans="1:17">
      <c r="A211" s="58">
        <v>163</v>
      </c>
      <c r="B211" s="59" t="s">
        <v>1823</v>
      </c>
      <c r="C211" s="60" t="s">
        <v>2084</v>
      </c>
      <c r="D211" s="59"/>
      <c r="E211" s="61" t="s">
        <v>55</v>
      </c>
      <c r="F211" s="62">
        <v>11270</v>
      </c>
      <c r="G211" s="62"/>
      <c r="H211" s="62"/>
      <c r="I211" s="62"/>
      <c r="J211" s="62"/>
      <c r="K211" s="62"/>
      <c r="L211" s="62"/>
      <c r="M211" s="62"/>
      <c r="N211" s="62"/>
      <c r="O211" s="62"/>
      <c r="P211" s="62"/>
      <c r="Q211" s="62"/>
    </row>
    <row r="212" spans="1:17">
      <c r="A212" s="58">
        <v>164</v>
      </c>
      <c r="B212" s="59" t="s">
        <v>1823</v>
      </c>
      <c r="C212" s="60" t="s">
        <v>2085</v>
      </c>
      <c r="D212" s="59"/>
      <c r="E212" s="61" t="s">
        <v>55</v>
      </c>
      <c r="F212" s="62">
        <v>530</v>
      </c>
      <c r="G212" s="62"/>
      <c r="H212" s="62"/>
      <c r="I212" s="62"/>
      <c r="J212" s="62"/>
      <c r="K212" s="62"/>
      <c r="L212" s="62"/>
      <c r="M212" s="62"/>
      <c r="N212" s="62"/>
      <c r="O212" s="62"/>
      <c r="P212" s="62"/>
      <c r="Q212" s="62"/>
    </row>
    <row r="213" spans="1:17">
      <c r="A213" s="58">
        <v>165</v>
      </c>
      <c r="B213" s="59" t="s">
        <v>1823</v>
      </c>
      <c r="C213" s="60" t="s">
        <v>2086</v>
      </c>
      <c r="D213" s="59"/>
      <c r="E213" s="61" t="s">
        <v>55</v>
      </c>
      <c r="F213" s="127">
        <v>2130</v>
      </c>
      <c r="G213" s="62"/>
      <c r="H213" s="62"/>
      <c r="I213" s="62"/>
      <c r="J213" s="62"/>
      <c r="K213" s="62"/>
      <c r="L213" s="62"/>
      <c r="M213" s="62"/>
      <c r="N213" s="62"/>
      <c r="O213" s="62"/>
      <c r="P213" s="62"/>
      <c r="Q213" s="62"/>
    </row>
    <row r="214" spans="1:17">
      <c r="A214" s="58">
        <v>166</v>
      </c>
      <c r="B214" s="59" t="s">
        <v>1823</v>
      </c>
      <c r="C214" s="60" t="s">
        <v>2087</v>
      </c>
      <c r="D214" s="59"/>
      <c r="E214" s="61" t="s">
        <v>55</v>
      </c>
      <c r="F214" s="62">
        <v>600</v>
      </c>
      <c r="G214" s="62"/>
      <c r="H214" s="62"/>
      <c r="I214" s="62"/>
      <c r="J214" s="62"/>
      <c r="K214" s="62"/>
      <c r="L214" s="62"/>
      <c r="M214" s="62"/>
      <c r="N214" s="62"/>
      <c r="O214" s="62"/>
      <c r="P214" s="62"/>
      <c r="Q214" s="62"/>
    </row>
    <row r="215" spans="1:17">
      <c r="A215" s="58">
        <v>167</v>
      </c>
      <c r="B215" s="59" t="s">
        <v>1823</v>
      </c>
      <c r="C215" s="144" t="s">
        <v>2737</v>
      </c>
      <c r="D215" s="145"/>
      <c r="E215" s="145" t="s">
        <v>55</v>
      </c>
      <c r="F215" s="146">
        <v>600</v>
      </c>
      <c r="G215" s="62"/>
      <c r="H215" s="62"/>
      <c r="I215" s="62"/>
      <c r="J215" s="62"/>
      <c r="K215" s="62"/>
      <c r="L215" s="62"/>
      <c r="M215" s="62"/>
      <c r="N215" s="62"/>
      <c r="O215" s="62"/>
      <c r="P215" s="62"/>
      <c r="Q215" s="62"/>
    </row>
    <row r="216" spans="1:17">
      <c r="A216" s="58">
        <v>168</v>
      </c>
      <c r="B216" s="59" t="s">
        <v>1823</v>
      </c>
      <c r="C216" s="60" t="s">
        <v>2088</v>
      </c>
      <c r="D216" s="59"/>
      <c r="E216" s="61" t="s">
        <v>55</v>
      </c>
      <c r="F216" s="62">
        <v>70</v>
      </c>
      <c r="G216" s="62"/>
      <c r="H216" s="62"/>
      <c r="I216" s="62"/>
      <c r="J216" s="62"/>
      <c r="K216" s="62"/>
      <c r="L216" s="62"/>
      <c r="M216" s="62"/>
      <c r="N216" s="62"/>
      <c r="O216" s="62"/>
      <c r="P216" s="62"/>
      <c r="Q216" s="62"/>
    </row>
    <row r="217" spans="1:17">
      <c r="A217" s="58">
        <v>169</v>
      </c>
      <c r="B217" s="59" t="s">
        <v>1823</v>
      </c>
      <c r="C217" s="60" t="s">
        <v>2089</v>
      </c>
      <c r="D217" s="59"/>
      <c r="E217" s="61" t="s">
        <v>55</v>
      </c>
      <c r="F217" s="62">
        <v>70</v>
      </c>
      <c r="G217" s="62"/>
      <c r="H217" s="62"/>
      <c r="I217" s="62"/>
      <c r="J217" s="62"/>
      <c r="K217" s="62"/>
      <c r="L217" s="62"/>
      <c r="M217" s="62"/>
      <c r="N217" s="62"/>
      <c r="O217" s="62"/>
      <c r="P217" s="62"/>
      <c r="Q217" s="62"/>
    </row>
    <row r="218" spans="1:17">
      <c r="A218" s="58">
        <v>170</v>
      </c>
      <c r="B218" s="59" t="s">
        <v>1823</v>
      </c>
      <c r="C218" s="60" t="s">
        <v>2090</v>
      </c>
      <c r="D218" s="59"/>
      <c r="E218" s="61" t="s">
        <v>55</v>
      </c>
      <c r="F218" s="62">
        <v>300</v>
      </c>
      <c r="G218" s="62"/>
      <c r="H218" s="62"/>
      <c r="I218" s="62"/>
      <c r="J218" s="62"/>
      <c r="K218" s="62"/>
      <c r="L218" s="62"/>
      <c r="M218" s="62"/>
      <c r="N218" s="62"/>
      <c r="O218" s="62"/>
      <c r="P218" s="62"/>
      <c r="Q218" s="62"/>
    </row>
    <row r="219" spans="1:17">
      <c r="A219" s="58">
        <v>171</v>
      </c>
      <c r="B219" s="59" t="s">
        <v>1823</v>
      </c>
      <c r="C219" s="60" t="s">
        <v>2091</v>
      </c>
      <c r="D219" s="59"/>
      <c r="E219" s="61" t="s">
        <v>55</v>
      </c>
      <c r="F219" s="127">
        <v>920</v>
      </c>
      <c r="G219" s="62"/>
      <c r="H219" s="62"/>
      <c r="I219" s="62"/>
      <c r="J219" s="62"/>
      <c r="K219" s="62"/>
      <c r="L219" s="62"/>
      <c r="M219" s="62"/>
      <c r="N219" s="62"/>
      <c r="O219" s="62"/>
      <c r="P219" s="62"/>
      <c r="Q219" s="62"/>
    </row>
    <row r="220" spans="1:17">
      <c r="A220" s="58">
        <v>172</v>
      </c>
      <c r="B220" s="59" t="s">
        <v>1823</v>
      </c>
      <c r="C220" s="144" t="s">
        <v>2738</v>
      </c>
      <c r="D220" s="145"/>
      <c r="E220" s="147" t="s">
        <v>55</v>
      </c>
      <c r="F220" s="146">
        <v>320</v>
      </c>
      <c r="G220" s="62"/>
      <c r="H220" s="62"/>
      <c r="I220" s="62"/>
      <c r="J220" s="62"/>
      <c r="K220" s="62"/>
      <c r="L220" s="62"/>
      <c r="M220" s="62"/>
      <c r="N220" s="62"/>
      <c r="O220" s="62"/>
      <c r="P220" s="62"/>
      <c r="Q220" s="62"/>
    </row>
    <row r="221" spans="1:17">
      <c r="A221" s="58">
        <v>173</v>
      </c>
      <c r="B221" s="59" t="s">
        <v>1823</v>
      </c>
      <c r="C221" s="60" t="s">
        <v>2092</v>
      </c>
      <c r="D221" s="59"/>
      <c r="E221" s="61" t="s">
        <v>55</v>
      </c>
      <c r="F221" s="127">
        <v>1590</v>
      </c>
      <c r="G221" s="62"/>
      <c r="H221" s="62"/>
      <c r="I221" s="62"/>
      <c r="J221" s="62"/>
      <c r="K221" s="62"/>
      <c r="L221" s="62"/>
      <c r="M221" s="62"/>
      <c r="N221" s="62"/>
      <c r="O221" s="62"/>
      <c r="P221" s="62"/>
      <c r="Q221" s="62"/>
    </row>
    <row r="222" spans="1:17">
      <c r="A222" s="58">
        <v>174</v>
      </c>
      <c r="B222" s="59" t="s">
        <v>1823</v>
      </c>
      <c r="C222" s="60" t="s">
        <v>2093</v>
      </c>
      <c r="D222" s="59"/>
      <c r="E222" s="61" t="s">
        <v>55</v>
      </c>
      <c r="F222" s="127">
        <v>570</v>
      </c>
      <c r="G222" s="62"/>
      <c r="H222" s="62"/>
      <c r="I222" s="62"/>
      <c r="J222" s="62"/>
      <c r="K222" s="62"/>
      <c r="L222" s="62"/>
      <c r="M222" s="62"/>
      <c r="N222" s="62"/>
      <c r="O222" s="62"/>
      <c r="P222" s="62"/>
      <c r="Q222" s="62"/>
    </row>
    <row r="223" spans="1:17">
      <c r="A223" s="58">
        <v>175</v>
      </c>
      <c r="B223" s="59" t="s">
        <v>1823</v>
      </c>
      <c r="C223" s="60" t="s">
        <v>2094</v>
      </c>
      <c r="D223" s="59"/>
      <c r="E223" s="61" t="s">
        <v>55</v>
      </c>
      <c r="F223" s="127">
        <v>1900</v>
      </c>
      <c r="G223" s="62"/>
      <c r="H223" s="62"/>
      <c r="I223" s="62"/>
      <c r="J223" s="62"/>
      <c r="K223" s="62"/>
      <c r="L223" s="62"/>
      <c r="M223" s="62"/>
      <c r="N223" s="62"/>
      <c r="O223" s="62"/>
      <c r="P223" s="62"/>
      <c r="Q223" s="62"/>
    </row>
    <row r="224" spans="1:17">
      <c r="A224" s="58">
        <v>176</v>
      </c>
      <c r="B224" s="59" t="s">
        <v>1823</v>
      </c>
      <c r="C224" s="148" t="s">
        <v>2739</v>
      </c>
      <c r="D224" s="145"/>
      <c r="E224" s="147" t="s">
        <v>55</v>
      </c>
      <c r="F224" s="146">
        <v>450</v>
      </c>
      <c r="G224" s="62"/>
      <c r="H224" s="62"/>
      <c r="I224" s="62"/>
      <c r="J224" s="62"/>
      <c r="K224" s="62"/>
      <c r="L224" s="87"/>
      <c r="M224" s="62"/>
      <c r="N224" s="62"/>
      <c r="O224" s="62"/>
      <c r="P224" s="62"/>
      <c r="Q224" s="62"/>
    </row>
    <row r="225" spans="1:17" ht="25.5">
      <c r="A225" s="58">
        <v>177</v>
      </c>
      <c r="B225" s="59" t="s">
        <v>1823</v>
      </c>
      <c r="C225" s="60" t="s">
        <v>2095</v>
      </c>
      <c r="D225" s="59"/>
      <c r="E225" s="61" t="s">
        <v>55</v>
      </c>
      <c r="F225" s="62">
        <v>3500</v>
      </c>
      <c r="G225" s="62"/>
      <c r="H225" s="62"/>
      <c r="I225" s="62"/>
      <c r="J225" s="62"/>
      <c r="K225" s="62"/>
      <c r="L225" s="62"/>
      <c r="M225" s="62"/>
      <c r="N225" s="62"/>
      <c r="O225" s="62"/>
      <c r="P225" s="62"/>
      <c r="Q225" s="62"/>
    </row>
    <row r="226" spans="1:17" ht="25.5">
      <c r="A226" s="58">
        <v>178</v>
      </c>
      <c r="B226" s="59" t="s">
        <v>1823</v>
      </c>
      <c r="C226" s="60" t="s">
        <v>2096</v>
      </c>
      <c r="D226" s="59"/>
      <c r="E226" s="61" t="s">
        <v>55</v>
      </c>
      <c r="F226" s="62">
        <v>4000</v>
      </c>
      <c r="G226" s="62"/>
      <c r="H226" s="62"/>
      <c r="I226" s="62"/>
      <c r="J226" s="62"/>
      <c r="K226" s="62"/>
      <c r="L226" s="62"/>
      <c r="M226" s="62"/>
      <c r="N226" s="62"/>
      <c r="O226" s="62"/>
      <c r="P226" s="62"/>
      <c r="Q226" s="62"/>
    </row>
    <row r="227" spans="1:17" ht="25.5">
      <c r="A227" s="58">
        <v>179</v>
      </c>
      <c r="B227" s="59" t="s">
        <v>1823</v>
      </c>
      <c r="C227" s="60" t="s">
        <v>2097</v>
      </c>
      <c r="D227" s="59"/>
      <c r="E227" s="61" t="s">
        <v>55</v>
      </c>
      <c r="F227" s="62">
        <v>150</v>
      </c>
      <c r="G227" s="62"/>
      <c r="H227" s="62"/>
      <c r="I227" s="62"/>
      <c r="J227" s="62"/>
      <c r="K227" s="62"/>
      <c r="L227" s="62"/>
      <c r="M227" s="62"/>
      <c r="N227" s="62"/>
      <c r="O227" s="62"/>
      <c r="P227" s="62"/>
      <c r="Q227" s="62"/>
    </row>
    <row r="228" spans="1:17" ht="25.5">
      <c r="A228" s="58">
        <v>180</v>
      </c>
      <c r="B228" s="59" t="s">
        <v>1823</v>
      </c>
      <c r="C228" s="60" t="s">
        <v>2098</v>
      </c>
      <c r="D228" s="59"/>
      <c r="E228" s="61" t="s">
        <v>55</v>
      </c>
      <c r="F228" s="62">
        <v>110</v>
      </c>
      <c r="G228" s="62"/>
      <c r="H228" s="62"/>
      <c r="I228" s="62"/>
      <c r="J228" s="62"/>
      <c r="K228" s="62"/>
      <c r="L228" s="62"/>
      <c r="M228" s="62"/>
      <c r="N228" s="62"/>
      <c r="O228" s="62"/>
      <c r="P228" s="62"/>
      <c r="Q228" s="62"/>
    </row>
    <row r="229" spans="1:17" ht="25.5">
      <c r="A229" s="58">
        <v>181</v>
      </c>
      <c r="B229" s="59" t="s">
        <v>1823</v>
      </c>
      <c r="C229" s="60" t="s">
        <v>2099</v>
      </c>
      <c r="D229" s="59"/>
      <c r="E229" s="61" t="s">
        <v>59</v>
      </c>
      <c r="F229" s="62">
        <v>1</v>
      </c>
      <c r="G229" s="62"/>
      <c r="H229" s="62"/>
      <c r="I229" s="62"/>
      <c r="J229" s="62"/>
      <c r="K229" s="62"/>
      <c r="L229" s="62"/>
      <c r="M229" s="62"/>
      <c r="N229" s="62"/>
      <c r="O229" s="62"/>
      <c r="P229" s="62"/>
      <c r="Q229" s="62"/>
    </row>
    <row r="230" spans="1:17">
      <c r="A230" s="58">
        <v>182</v>
      </c>
      <c r="B230" s="59" t="s">
        <v>1823</v>
      </c>
      <c r="C230" s="60" t="s">
        <v>2100</v>
      </c>
      <c r="D230" s="59"/>
      <c r="E230" s="61" t="s">
        <v>59</v>
      </c>
      <c r="F230" s="62">
        <v>150</v>
      </c>
      <c r="G230" s="62"/>
      <c r="H230" s="62"/>
      <c r="I230" s="62"/>
      <c r="J230" s="62"/>
      <c r="K230" s="62"/>
      <c r="L230" s="62"/>
      <c r="M230" s="62"/>
      <c r="N230" s="62"/>
      <c r="O230" s="62"/>
      <c r="P230" s="62"/>
      <c r="Q230" s="62"/>
    </row>
    <row r="231" spans="1:17">
      <c r="A231" s="58">
        <v>183</v>
      </c>
      <c r="B231" s="59" t="s">
        <v>1823</v>
      </c>
      <c r="C231" s="60" t="s">
        <v>1873</v>
      </c>
      <c r="D231" s="59"/>
      <c r="E231" s="61" t="s">
        <v>59</v>
      </c>
      <c r="F231" s="62">
        <v>1</v>
      </c>
      <c r="G231" s="62"/>
      <c r="H231" s="62"/>
      <c r="I231" s="62"/>
      <c r="J231" s="62"/>
      <c r="K231" s="62"/>
      <c r="L231" s="62"/>
      <c r="M231" s="62"/>
      <c r="N231" s="62"/>
      <c r="O231" s="62"/>
      <c r="P231" s="62"/>
      <c r="Q231" s="62"/>
    </row>
    <row r="232" spans="1:17">
      <c r="A232" s="58">
        <v>184</v>
      </c>
      <c r="B232" s="59" t="s">
        <v>1823</v>
      </c>
      <c r="C232" s="60" t="s">
        <v>1874</v>
      </c>
      <c r="D232" s="59"/>
      <c r="E232" s="61" t="s">
        <v>59</v>
      </c>
      <c r="F232" s="62">
        <v>1</v>
      </c>
      <c r="G232" s="62"/>
      <c r="H232" s="62"/>
      <c r="I232" s="62"/>
      <c r="J232" s="62"/>
      <c r="K232" s="62"/>
      <c r="L232" s="62"/>
      <c r="M232" s="62"/>
      <c r="N232" s="62"/>
      <c r="O232" s="62"/>
      <c r="P232" s="62"/>
      <c r="Q232" s="62"/>
    </row>
    <row r="233" spans="1:17">
      <c r="A233" s="58" t="s">
        <v>28</v>
      </c>
      <c r="B233" s="59"/>
      <c r="C233" s="72" t="s">
        <v>2101</v>
      </c>
      <c r="D233" s="59"/>
      <c r="E233" s="61"/>
      <c r="F233" s="62">
        <v>0</v>
      </c>
      <c r="G233" s="62"/>
      <c r="H233" s="62"/>
      <c r="I233" s="62"/>
      <c r="J233" s="62"/>
      <c r="K233" s="62"/>
      <c r="L233" s="62"/>
      <c r="M233" s="62"/>
      <c r="N233" s="62"/>
      <c r="O233" s="62"/>
      <c r="P233" s="62"/>
      <c r="Q233" s="62"/>
    </row>
    <row r="234" spans="1:17" ht="51">
      <c r="A234" s="58">
        <v>185</v>
      </c>
      <c r="B234" s="59" t="s">
        <v>1823</v>
      </c>
      <c r="C234" s="60" t="s">
        <v>2102</v>
      </c>
      <c r="D234" s="59"/>
      <c r="E234" s="61" t="s">
        <v>59</v>
      </c>
      <c r="F234" s="62">
        <v>1</v>
      </c>
      <c r="G234" s="62"/>
      <c r="H234" s="62"/>
      <c r="I234" s="62"/>
      <c r="J234" s="62"/>
      <c r="K234" s="62"/>
      <c r="L234" s="62"/>
      <c r="M234" s="62"/>
      <c r="N234" s="62"/>
      <c r="O234" s="62"/>
      <c r="P234" s="62"/>
      <c r="Q234" s="62"/>
    </row>
    <row r="235" spans="1:17" ht="76.5">
      <c r="A235" s="58">
        <v>186</v>
      </c>
      <c r="B235" s="59" t="s">
        <v>1823</v>
      </c>
      <c r="C235" s="144" t="s">
        <v>2740</v>
      </c>
      <c r="D235" s="59"/>
      <c r="E235" s="61" t="s">
        <v>59</v>
      </c>
      <c r="F235" s="62">
        <v>1</v>
      </c>
      <c r="G235" s="62"/>
      <c r="H235" s="62"/>
      <c r="I235" s="62"/>
      <c r="J235" s="62"/>
      <c r="K235" s="62"/>
      <c r="L235" s="62"/>
      <c r="M235" s="62"/>
      <c r="N235" s="62"/>
      <c r="O235" s="62"/>
      <c r="P235" s="62"/>
      <c r="Q235" s="62"/>
    </row>
    <row r="236" spans="1:17">
      <c r="A236" s="58" t="s">
        <v>28</v>
      </c>
      <c r="B236" s="59"/>
      <c r="C236" s="72" t="s">
        <v>1875</v>
      </c>
      <c r="D236" s="59"/>
      <c r="E236" s="61"/>
      <c r="F236" s="62">
        <v>0</v>
      </c>
      <c r="G236" s="62"/>
      <c r="H236" s="62"/>
      <c r="I236" s="62"/>
      <c r="J236" s="62"/>
      <c r="K236" s="62"/>
      <c r="L236" s="62"/>
      <c r="M236" s="62"/>
      <c r="N236" s="62"/>
      <c r="O236" s="62"/>
      <c r="P236" s="62"/>
      <c r="Q236" s="62"/>
    </row>
    <row r="237" spans="1:17">
      <c r="A237" s="58">
        <v>187</v>
      </c>
      <c r="B237" s="59" t="s">
        <v>1823</v>
      </c>
      <c r="C237" s="60" t="s">
        <v>1876</v>
      </c>
      <c r="D237" s="59"/>
      <c r="E237" s="61" t="s">
        <v>59</v>
      </c>
      <c r="F237" s="62">
        <v>1</v>
      </c>
      <c r="G237" s="62"/>
      <c r="H237" s="62"/>
      <c r="I237" s="62"/>
      <c r="J237" s="62"/>
      <c r="K237" s="62"/>
      <c r="L237" s="62"/>
      <c r="M237" s="62"/>
      <c r="N237" s="62"/>
      <c r="O237" s="62"/>
      <c r="P237" s="62"/>
      <c r="Q237" s="62"/>
    </row>
    <row r="238" spans="1:17" ht="25.5">
      <c r="A238" s="58">
        <v>188</v>
      </c>
      <c r="B238" s="59" t="s">
        <v>1823</v>
      </c>
      <c r="C238" s="60" t="s">
        <v>1877</v>
      </c>
      <c r="D238" s="59"/>
      <c r="E238" s="61" t="s">
        <v>59</v>
      </c>
      <c r="F238" s="62">
        <v>1</v>
      </c>
      <c r="G238" s="62"/>
      <c r="H238" s="62"/>
      <c r="I238" s="62"/>
      <c r="J238" s="62"/>
      <c r="K238" s="62"/>
      <c r="L238" s="62"/>
      <c r="M238" s="62"/>
      <c r="N238" s="62"/>
      <c r="O238" s="62"/>
      <c r="P238" s="62"/>
      <c r="Q238" s="62"/>
    </row>
    <row r="239" spans="1:17" ht="25.5">
      <c r="A239" s="58">
        <v>189</v>
      </c>
      <c r="B239" s="59" t="s">
        <v>1823</v>
      </c>
      <c r="C239" s="60" t="s">
        <v>2723</v>
      </c>
      <c r="D239" s="59"/>
      <c r="E239" s="61" t="s">
        <v>59</v>
      </c>
      <c r="F239" s="62">
        <v>1</v>
      </c>
      <c r="G239" s="62"/>
      <c r="H239" s="62"/>
      <c r="I239" s="62"/>
      <c r="J239" s="62"/>
      <c r="K239" s="62"/>
      <c r="L239" s="62"/>
      <c r="M239" s="62"/>
      <c r="N239" s="62"/>
      <c r="O239" s="62"/>
      <c r="P239" s="62"/>
      <c r="Q239" s="62"/>
    </row>
    <row r="240" spans="1:17">
      <c r="A240" s="58">
        <v>190</v>
      </c>
      <c r="B240" s="59" t="s">
        <v>1823</v>
      </c>
      <c r="C240" s="60" t="s">
        <v>1879</v>
      </c>
      <c r="D240" s="59"/>
      <c r="E240" s="61" t="s">
        <v>59</v>
      </c>
      <c r="F240" s="62">
        <v>1</v>
      </c>
      <c r="G240" s="62"/>
      <c r="H240" s="62"/>
      <c r="I240" s="62"/>
      <c r="J240" s="62"/>
      <c r="K240" s="62"/>
      <c r="L240" s="62"/>
      <c r="M240" s="62"/>
      <c r="N240" s="62"/>
      <c r="O240" s="62"/>
      <c r="P240" s="62"/>
      <c r="Q240" s="62"/>
    </row>
    <row r="241" spans="1:17">
      <c r="A241" s="58" t="s">
        <v>28</v>
      </c>
      <c r="B241" s="59"/>
      <c r="C241" s="60"/>
      <c r="D241" s="59"/>
      <c r="E241" s="61"/>
      <c r="F241" s="62">
        <v>0</v>
      </c>
      <c r="G241" s="62"/>
      <c r="H241" s="62"/>
      <c r="I241" s="62"/>
      <c r="J241" s="62"/>
      <c r="K241" s="62"/>
      <c r="L241" s="62"/>
      <c r="M241" s="62"/>
      <c r="N241" s="62"/>
      <c r="O241" s="62"/>
      <c r="P241" s="62"/>
      <c r="Q241" s="62"/>
    </row>
    <row r="242" spans="1:17">
      <c r="A242" s="58" t="s">
        <v>28</v>
      </c>
      <c r="B242" s="59"/>
      <c r="C242" s="72" t="s">
        <v>2103</v>
      </c>
      <c r="D242" s="59"/>
      <c r="E242" s="61"/>
      <c r="F242" s="62">
        <v>0</v>
      </c>
      <c r="G242" s="62"/>
      <c r="H242" s="62"/>
      <c r="I242" s="62"/>
      <c r="J242" s="62"/>
      <c r="K242" s="62"/>
      <c r="L242" s="62"/>
      <c r="M242" s="62"/>
      <c r="N242" s="62"/>
      <c r="O242" s="62"/>
      <c r="P242" s="62"/>
      <c r="Q242" s="62"/>
    </row>
    <row r="243" spans="1:17" ht="76.5">
      <c r="A243" s="58">
        <v>191</v>
      </c>
      <c r="B243" s="59" t="s">
        <v>1823</v>
      </c>
      <c r="C243" s="60" t="s">
        <v>2104</v>
      </c>
      <c r="D243" s="59"/>
      <c r="E243" s="61" t="s">
        <v>59</v>
      </c>
      <c r="F243" s="62">
        <v>25</v>
      </c>
      <c r="G243" s="62"/>
      <c r="H243" s="62"/>
      <c r="I243" s="62"/>
      <c r="J243" s="62"/>
      <c r="K243" s="62"/>
      <c r="L243" s="62"/>
      <c r="M243" s="62"/>
      <c r="N243" s="62"/>
      <c r="O243" s="62"/>
      <c r="P243" s="62"/>
      <c r="Q243" s="62"/>
    </row>
    <row r="244" spans="1:17" ht="51">
      <c r="A244" s="58">
        <v>192</v>
      </c>
      <c r="B244" s="59" t="s">
        <v>1823</v>
      </c>
      <c r="C244" s="60" t="s">
        <v>2105</v>
      </c>
      <c r="D244" s="59"/>
      <c r="E244" s="61" t="s">
        <v>57</v>
      </c>
      <c r="F244" s="62">
        <v>82</v>
      </c>
      <c r="G244" s="62"/>
      <c r="H244" s="62"/>
      <c r="I244" s="62"/>
      <c r="J244" s="62"/>
      <c r="K244" s="62"/>
      <c r="L244" s="62"/>
      <c r="M244" s="62"/>
      <c r="N244" s="62"/>
      <c r="O244" s="62"/>
      <c r="P244" s="62"/>
      <c r="Q244" s="62"/>
    </row>
    <row r="245" spans="1:17">
      <c r="A245" s="58">
        <v>193</v>
      </c>
      <c r="B245" s="59" t="s">
        <v>1823</v>
      </c>
      <c r="C245" s="60" t="s">
        <v>2106</v>
      </c>
      <c r="D245" s="59"/>
      <c r="E245" s="61" t="s">
        <v>57</v>
      </c>
      <c r="F245" s="62">
        <v>82</v>
      </c>
      <c r="G245" s="62"/>
      <c r="H245" s="62"/>
      <c r="I245" s="62"/>
      <c r="J245" s="62"/>
      <c r="K245" s="62"/>
      <c r="L245" s="62"/>
      <c r="M245" s="62"/>
      <c r="N245" s="62"/>
      <c r="O245" s="62"/>
      <c r="P245" s="62"/>
      <c r="Q245" s="62"/>
    </row>
    <row r="246" spans="1:17" ht="25.5">
      <c r="A246" s="58">
        <v>194</v>
      </c>
      <c r="B246" s="59" t="s">
        <v>1823</v>
      </c>
      <c r="C246" s="60" t="s">
        <v>2107</v>
      </c>
      <c r="D246" s="59"/>
      <c r="E246" s="61" t="s">
        <v>57</v>
      </c>
      <c r="F246" s="62">
        <v>1</v>
      </c>
      <c r="G246" s="62"/>
      <c r="H246" s="62"/>
      <c r="I246" s="62"/>
      <c r="J246" s="62"/>
      <c r="K246" s="62"/>
      <c r="L246" s="62"/>
      <c r="M246" s="62"/>
      <c r="N246" s="62"/>
      <c r="O246" s="62"/>
      <c r="P246" s="62"/>
      <c r="Q246" s="62"/>
    </row>
    <row r="247" spans="1:17">
      <c r="A247" s="58">
        <v>195</v>
      </c>
      <c r="B247" s="59" t="s">
        <v>1823</v>
      </c>
      <c r="C247" s="60" t="s">
        <v>2108</v>
      </c>
      <c r="D247" s="59"/>
      <c r="E247" s="61" t="s">
        <v>55</v>
      </c>
      <c r="F247" s="62">
        <v>190</v>
      </c>
      <c r="G247" s="62"/>
      <c r="H247" s="62"/>
      <c r="I247" s="62"/>
      <c r="J247" s="62"/>
      <c r="K247" s="62"/>
      <c r="L247" s="62"/>
      <c r="M247" s="62"/>
      <c r="N247" s="62"/>
      <c r="O247" s="62"/>
      <c r="P247" s="62"/>
      <c r="Q247" s="62"/>
    </row>
    <row r="248" spans="1:17">
      <c r="A248" s="58">
        <v>196</v>
      </c>
      <c r="B248" s="59" t="s">
        <v>1823</v>
      </c>
      <c r="C248" s="60" t="s">
        <v>2109</v>
      </c>
      <c r="D248" s="59"/>
      <c r="E248" s="61" t="s">
        <v>55</v>
      </c>
      <c r="F248" s="62">
        <v>1950</v>
      </c>
      <c r="G248" s="62"/>
      <c r="H248" s="62"/>
      <c r="I248" s="62"/>
      <c r="J248" s="62"/>
      <c r="K248" s="62"/>
      <c r="L248" s="62"/>
      <c r="M248" s="62"/>
      <c r="N248" s="62"/>
      <c r="O248" s="62"/>
      <c r="P248" s="62"/>
      <c r="Q248" s="62"/>
    </row>
    <row r="249" spans="1:17">
      <c r="A249" s="58">
        <v>197</v>
      </c>
      <c r="B249" s="59" t="s">
        <v>1823</v>
      </c>
      <c r="C249" s="60" t="s">
        <v>2110</v>
      </c>
      <c r="D249" s="59"/>
      <c r="E249" s="61" t="s">
        <v>55</v>
      </c>
      <c r="F249" s="62">
        <v>650</v>
      </c>
      <c r="G249" s="62"/>
      <c r="H249" s="62"/>
      <c r="I249" s="62"/>
      <c r="J249" s="62"/>
      <c r="K249" s="62"/>
      <c r="L249" s="62"/>
      <c r="M249" s="62"/>
      <c r="N249" s="62"/>
      <c r="O249" s="62"/>
      <c r="P249" s="62"/>
      <c r="Q249" s="62"/>
    </row>
    <row r="250" spans="1:17">
      <c r="A250" s="58">
        <v>198</v>
      </c>
      <c r="B250" s="59" t="s">
        <v>1823</v>
      </c>
      <c r="C250" s="60" t="s">
        <v>2111</v>
      </c>
      <c r="D250" s="59"/>
      <c r="E250" s="61" t="s">
        <v>55</v>
      </c>
      <c r="F250" s="62">
        <v>1270</v>
      </c>
      <c r="G250" s="62"/>
      <c r="H250" s="62"/>
      <c r="I250" s="62"/>
      <c r="J250" s="62"/>
      <c r="K250" s="62"/>
      <c r="L250" s="62"/>
      <c r="M250" s="62"/>
      <c r="N250" s="62"/>
      <c r="O250" s="62"/>
      <c r="P250" s="62"/>
      <c r="Q250" s="62"/>
    </row>
    <row r="251" spans="1:17" ht="25.5">
      <c r="A251" s="58">
        <v>199</v>
      </c>
      <c r="B251" s="59" t="s">
        <v>1823</v>
      </c>
      <c r="C251" s="60" t="s">
        <v>2112</v>
      </c>
      <c r="D251" s="59"/>
      <c r="E251" s="61" t="s">
        <v>59</v>
      </c>
      <c r="F251" s="62">
        <v>1</v>
      </c>
      <c r="G251" s="62"/>
      <c r="H251" s="62"/>
      <c r="I251" s="62"/>
      <c r="J251" s="62"/>
      <c r="K251" s="62"/>
      <c r="L251" s="62"/>
      <c r="M251" s="62"/>
      <c r="N251" s="62"/>
      <c r="O251" s="62"/>
      <c r="P251" s="62"/>
      <c r="Q251" s="62"/>
    </row>
    <row r="252" spans="1:17">
      <c r="A252" s="58">
        <v>200</v>
      </c>
      <c r="B252" s="59" t="s">
        <v>1823</v>
      </c>
      <c r="C252" s="60" t="s">
        <v>2113</v>
      </c>
      <c r="D252" s="59"/>
      <c r="E252" s="61" t="s">
        <v>59</v>
      </c>
      <c r="F252" s="62">
        <v>1</v>
      </c>
      <c r="G252" s="62"/>
      <c r="H252" s="62"/>
      <c r="I252" s="62"/>
      <c r="J252" s="62"/>
      <c r="K252" s="62"/>
      <c r="L252" s="62"/>
      <c r="M252" s="62"/>
      <c r="N252" s="62"/>
      <c r="O252" s="62"/>
      <c r="P252" s="62"/>
      <c r="Q252" s="62"/>
    </row>
    <row r="253" spans="1:17">
      <c r="A253" s="58">
        <v>201</v>
      </c>
      <c r="B253" s="59" t="s">
        <v>1823</v>
      </c>
      <c r="C253" s="60" t="s">
        <v>2114</v>
      </c>
      <c r="D253" s="59"/>
      <c r="E253" s="61" t="s">
        <v>59</v>
      </c>
      <c r="F253" s="62">
        <v>1</v>
      </c>
      <c r="G253" s="62"/>
      <c r="H253" s="62"/>
      <c r="I253" s="62"/>
      <c r="J253" s="62"/>
      <c r="K253" s="62"/>
      <c r="L253" s="62"/>
      <c r="M253" s="62"/>
      <c r="N253" s="62"/>
      <c r="O253" s="62"/>
      <c r="P253" s="62"/>
      <c r="Q253" s="62"/>
    </row>
    <row r="254" spans="1:17">
      <c r="A254" s="58">
        <v>202</v>
      </c>
      <c r="B254" s="59" t="s">
        <v>1823</v>
      </c>
      <c r="C254" s="60" t="s">
        <v>1874</v>
      </c>
      <c r="D254" s="59"/>
      <c r="E254" s="61" t="s">
        <v>59</v>
      </c>
      <c r="F254" s="62">
        <v>1</v>
      </c>
      <c r="G254" s="62"/>
      <c r="H254" s="62"/>
      <c r="I254" s="62"/>
      <c r="J254" s="62"/>
      <c r="K254" s="62"/>
      <c r="L254" s="62"/>
      <c r="M254" s="62"/>
      <c r="N254" s="62"/>
      <c r="O254" s="62"/>
      <c r="P254" s="62"/>
      <c r="Q254" s="62"/>
    </row>
    <row r="255" spans="1:17">
      <c r="A255" s="58" t="s">
        <v>28</v>
      </c>
      <c r="B255" s="59"/>
      <c r="C255" s="60"/>
      <c r="D255" s="59"/>
      <c r="E255" s="61"/>
      <c r="F255" s="62">
        <v>0</v>
      </c>
      <c r="G255" s="62">
        <v>0</v>
      </c>
      <c r="H255" s="62">
        <v>0</v>
      </c>
      <c r="I255" s="62">
        <f t="shared" ref="I255" si="7">+ROUND(H255*G255,2)</f>
        <v>0</v>
      </c>
      <c r="J255" s="62">
        <v>0</v>
      </c>
      <c r="K255" s="62">
        <v>0</v>
      </c>
      <c r="L255" s="62">
        <f t="shared" ref="L255" si="8">+I255+J255+K255</f>
        <v>0</v>
      </c>
      <c r="M255" s="62">
        <f t="shared" ref="M255" si="9">+ROUND(G255*$F255,2)</f>
        <v>0</v>
      </c>
      <c r="N255" s="62">
        <f t="shared" ref="N255" si="10">+ROUND(I255*$F255,2)</f>
        <v>0</v>
      </c>
      <c r="O255" s="62">
        <f t="shared" ref="O255" si="11">+ROUND(J255*$F255,2)</f>
        <v>0</v>
      </c>
      <c r="P255" s="62">
        <f t="shared" ref="P255" si="12">+ROUND(K255*$F255,2)</f>
        <v>0</v>
      </c>
      <c r="Q255" s="62">
        <f t="shared" ref="Q255" si="13">+N255+O255+P255</f>
        <v>0</v>
      </c>
    </row>
    <row r="256" spans="1:17">
      <c r="A256" s="63"/>
      <c r="B256" s="63"/>
      <c r="C256" s="64" t="s">
        <v>52</v>
      </c>
      <c r="D256" s="63"/>
      <c r="E256" s="63"/>
      <c r="F256" s="65"/>
      <c r="G256" s="65"/>
      <c r="H256" s="65"/>
      <c r="I256" s="65"/>
      <c r="J256" s="65"/>
      <c r="K256" s="65"/>
      <c r="L256" s="65"/>
      <c r="M256" s="65">
        <f>SUM(M9:M255)</f>
        <v>0</v>
      </c>
      <c r="N256" s="65">
        <f>SUM(N9:N255)</f>
        <v>0</v>
      </c>
      <c r="O256" s="65">
        <f>SUM(O9:O255)</f>
        <v>0</v>
      </c>
      <c r="P256" s="65">
        <f>SUM(P9:P255)</f>
        <v>0</v>
      </c>
      <c r="Q256" s="65">
        <f>SUM(Q9:Q255)</f>
        <v>0</v>
      </c>
    </row>
    <row r="257" spans="1:17">
      <c r="A257" s="66"/>
      <c r="B257" s="66"/>
      <c r="C257" s="92" t="s">
        <v>2198</v>
      </c>
      <c r="D257" s="66"/>
      <c r="E257" s="66" t="s">
        <v>60</v>
      </c>
      <c r="F257" s="127">
        <f>' 1-1'!$F$35</f>
        <v>0</v>
      </c>
      <c r="G257" s="68"/>
      <c r="H257" s="68"/>
      <c r="I257" s="68"/>
      <c r="J257" s="68"/>
      <c r="K257" s="68"/>
      <c r="L257" s="68"/>
      <c r="M257" s="68"/>
      <c r="N257" s="68"/>
      <c r="O257" s="62">
        <f>ROUND(O256*F257%,2)</f>
        <v>0</v>
      </c>
      <c r="P257" s="68"/>
      <c r="Q257" s="62">
        <f>O257</f>
        <v>0</v>
      </c>
    </row>
    <row r="258" spans="1:17" ht="25.5">
      <c r="A258" s="63"/>
      <c r="B258" s="63"/>
      <c r="C258" s="64" t="s">
        <v>2115</v>
      </c>
      <c r="D258" s="63"/>
      <c r="E258" s="63" t="s">
        <v>61</v>
      </c>
      <c r="F258" s="65"/>
      <c r="G258" s="65"/>
      <c r="H258" s="65"/>
      <c r="I258" s="65"/>
      <c r="J258" s="65"/>
      <c r="K258" s="65"/>
      <c r="L258" s="65"/>
      <c r="M258" s="65">
        <f t="shared" ref="M258:Q258" si="14">SUM(M256:M257)</f>
        <v>0</v>
      </c>
      <c r="N258" s="65">
        <f t="shared" si="14"/>
        <v>0</v>
      </c>
      <c r="O258" s="65">
        <f t="shared" si="14"/>
        <v>0</v>
      </c>
      <c r="P258" s="65">
        <f t="shared" si="14"/>
        <v>0</v>
      </c>
      <c r="Q258" s="65">
        <f t="shared" si="14"/>
        <v>0</v>
      </c>
    </row>
  </sheetData>
  <autoFilter ref="A9:Q267"/>
  <mergeCells count="8">
    <mergeCell ref="G7:L7"/>
    <mergeCell ref="M7:Q7"/>
    <mergeCell ref="A7:A8"/>
    <mergeCell ref="B7:B8"/>
    <mergeCell ref="C7:C8"/>
    <mergeCell ref="D7:D8"/>
    <mergeCell ref="E7:E8"/>
    <mergeCell ref="F7:F8"/>
  </mergeCells>
  <conditionalFormatting sqref="C32:C57">
    <cfRule type="expression" dxfId="45" priority="356" stopIfTrue="1">
      <formula>XEJ34="tx"</formula>
    </cfRule>
  </conditionalFormatting>
  <conditionalFormatting sqref="C9:C31">
    <cfRule type="expression" dxfId="44" priority="357" stopIfTrue="1">
      <formula>XEJ9="tx"</formula>
    </cfRule>
  </conditionalFormatting>
  <conditionalFormatting sqref="C225:C249">
    <cfRule type="expression" dxfId="43" priority="360" stopIfTrue="1">
      <formula>XEJ234="tx"</formula>
    </cfRule>
  </conditionalFormatting>
  <conditionalFormatting sqref="C58:C69">
    <cfRule type="expression" dxfId="42" priority="367" stopIfTrue="1">
      <formula>XEJ62="tx"</formula>
    </cfRule>
  </conditionalFormatting>
  <conditionalFormatting sqref="C70:C81">
    <cfRule type="expression" dxfId="41" priority="368" stopIfTrue="1">
      <formula>XEJ76="tx"</formula>
    </cfRule>
  </conditionalFormatting>
  <conditionalFormatting sqref="C82:C93 C251:C255">
    <cfRule type="expression" dxfId="40" priority="369" stopIfTrue="1">
      <formula>XEJ90="tx"</formula>
    </cfRule>
  </conditionalFormatting>
  <conditionalFormatting sqref="C94:C105 C221:C224">
    <cfRule type="expression" dxfId="39" priority="370" stopIfTrue="1">
      <formula>XEJ104="tx"</formula>
    </cfRule>
  </conditionalFormatting>
  <conditionalFormatting sqref="C106:C195 C208:C214">
    <cfRule type="expression" dxfId="38" priority="372" stopIfTrue="1">
      <formula>XEJ118="tx"</formula>
    </cfRule>
  </conditionalFormatting>
  <conditionalFormatting sqref="C215:C220 C197:C207">
    <cfRule type="expression" dxfId="37" priority="373" stopIfTrue="1">
      <formula>XEJ208="tx"</formula>
    </cfRule>
  </conditionalFormatting>
  <conditionalFormatting sqref="C196">
    <cfRule type="expression" dxfId="36" priority="383" stopIfTrue="1">
      <formula>#REF!="tx"</formula>
    </cfRule>
  </conditionalFormatting>
  <conditionalFormatting sqref="C250">
    <cfRule type="expression" dxfId="35" priority="466" stopIfTrue="1">
      <formula>#REF!="tx"</formula>
    </cfRule>
  </conditionalFormatting>
  <printOptions horizontalCentered="1"/>
  <pageMargins left="0.39" right="0.39" top="0.74" bottom="0.47" header="0.3" footer="0.3"/>
  <pageSetup paperSize="9" scale="95" fitToHeight="1000" orientation="landscape" horizontalDpi="4294967293"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pageSetUpPr fitToPage="1"/>
  </sheetPr>
  <dimension ref="A1:Q26"/>
  <sheetViews>
    <sheetView showZeros="0" defaultGridColor="0" colorId="23" zoomScaleNormal="100" zoomScaleSheetLayoutView="100" workbookViewId="0">
      <selection activeCell="A9" sqref="A9:XFD9"/>
    </sheetView>
  </sheetViews>
  <sheetFormatPr defaultRowHeight="15"/>
  <cols>
    <col min="1" max="1" width="6.5703125" style="32" customWidth="1"/>
    <col min="2" max="2" width="2.7109375" style="32" customWidth="1"/>
    <col min="3" max="3" width="6.140625" style="32" customWidth="1"/>
    <col min="4" max="4" width="33.28515625" style="32" customWidth="1"/>
    <col min="5" max="5" width="12.7109375" style="32" customWidth="1"/>
    <col min="6" max="6" width="12.5703125" style="32" customWidth="1"/>
    <col min="7" max="8" width="11.28515625" style="32" customWidth="1"/>
    <col min="9" max="9" width="11.7109375" style="32" customWidth="1"/>
    <col min="10" max="10" width="9.28515625" style="32" customWidth="1"/>
    <col min="11" max="11" width="10" style="32" customWidth="1"/>
    <col min="12" max="12" width="9.28515625" style="32" customWidth="1"/>
    <col min="13" max="16384" width="9.140625" style="32"/>
  </cols>
  <sheetData>
    <row r="1" spans="1:17" ht="15.75">
      <c r="A1" s="1"/>
      <c r="B1" s="1"/>
      <c r="C1" s="2"/>
      <c r="D1" s="1"/>
      <c r="E1" s="1"/>
      <c r="F1" s="30" t="s">
        <v>2172</v>
      </c>
      <c r="G1" s="31">
        <v>3</v>
      </c>
      <c r="H1" s="3"/>
      <c r="I1" s="3"/>
    </row>
    <row r="2" spans="1:17" ht="15.75">
      <c r="A2" s="1"/>
      <c r="B2" s="4"/>
      <c r="C2" s="5"/>
      <c r="D2" s="6"/>
      <c r="E2" s="1"/>
      <c r="F2" s="30"/>
      <c r="G2" s="31"/>
      <c r="H2" s="3"/>
      <c r="I2" s="3"/>
    </row>
    <row r="3" spans="1:17">
      <c r="A3" s="1"/>
      <c r="B3" s="7"/>
      <c r="C3" s="5"/>
      <c r="D3" s="6"/>
      <c r="E3" s="8"/>
      <c r="F3" s="1"/>
      <c r="G3" s="1"/>
      <c r="H3" s="1"/>
      <c r="I3" s="1"/>
    </row>
    <row r="4" spans="1:17" ht="18.75">
      <c r="A4" s="211" t="s">
        <v>2189</v>
      </c>
      <c r="B4" s="211"/>
      <c r="C4" s="211"/>
      <c r="D4" s="211"/>
      <c r="E4" s="211"/>
      <c r="F4" s="211"/>
      <c r="G4" s="211"/>
      <c r="H4" s="211"/>
      <c r="I4" s="211"/>
    </row>
    <row r="5" spans="1:17">
      <c r="A5" s="1"/>
      <c r="B5" s="3"/>
      <c r="C5" s="9"/>
      <c r="D5" s="6"/>
      <c r="E5" s="8"/>
      <c r="F5" s="1"/>
      <c r="G5" s="1"/>
      <c r="H5" s="1"/>
      <c r="I5" s="1"/>
    </row>
    <row r="6" spans="1:17">
      <c r="A6" s="53" t="s">
        <v>2846</v>
      </c>
      <c r="B6" s="194"/>
      <c r="C6" s="195"/>
      <c r="D6" s="51"/>
      <c r="E6" s="51"/>
      <c r="F6" s="51"/>
      <c r="G6" s="51"/>
      <c r="H6" s="51"/>
      <c r="I6" s="4"/>
    </row>
    <row r="7" spans="1:17">
      <c r="A7" s="196" t="s">
        <v>2847</v>
      </c>
      <c r="B7" s="51"/>
      <c r="C7" s="52"/>
      <c r="D7" s="51"/>
      <c r="E7" s="51"/>
      <c r="F7" s="51"/>
      <c r="G7" s="51"/>
      <c r="H7" s="51"/>
      <c r="I7" s="4"/>
    </row>
    <row r="8" spans="1:17">
      <c r="A8" s="54" t="s">
        <v>2848</v>
      </c>
      <c r="B8" s="55"/>
      <c r="C8" s="56"/>
      <c r="D8" s="55"/>
      <c r="E8" s="55"/>
      <c r="F8" s="55"/>
      <c r="G8" s="55"/>
      <c r="H8" s="55"/>
      <c r="I8" s="1"/>
    </row>
    <row r="9" spans="1:17" s="44" customFormat="1">
      <c r="A9" s="54" t="s">
        <v>3003</v>
      </c>
      <c r="B9" s="55"/>
      <c r="C9" s="56"/>
      <c r="D9" s="55"/>
      <c r="E9" s="55"/>
      <c r="F9" s="55"/>
      <c r="G9" s="55"/>
      <c r="H9" s="55"/>
      <c r="I9" s="55"/>
      <c r="J9" s="55"/>
      <c r="K9" s="55"/>
      <c r="L9" s="55"/>
      <c r="M9" s="55"/>
      <c r="N9" s="55"/>
      <c r="O9" s="55"/>
      <c r="P9" s="55"/>
      <c r="Q9" s="55"/>
    </row>
    <row r="10" spans="1:17">
      <c r="A10" s="1"/>
      <c r="B10" s="5"/>
      <c r="C10" s="6"/>
      <c r="D10" s="6"/>
      <c r="E10" s="8"/>
      <c r="F10" s="1"/>
      <c r="G10" s="1"/>
      <c r="H10" s="9" t="s">
        <v>2174</v>
      </c>
      <c r="I10" s="105">
        <f>+E23</f>
        <v>0</v>
      </c>
    </row>
    <row r="11" spans="1:17">
      <c r="A11" s="1"/>
      <c r="B11" s="5"/>
      <c r="C11" s="6"/>
      <c r="D11" s="6"/>
      <c r="E11" s="8"/>
      <c r="F11" s="1"/>
      <c r="G11" s="1"/>
      <c r="H11" s="9" t="s">
        <v>2175</v>
      </c>
      <c r="I11" s="105">
        <f>+I18</f>
        <v>0</v>
      </c>
    </row>
    <row r="12" spans="1:17">
      <c r="A12" s="1"/>
      <c r="B12" s="5"/>
      <c r="C12" s="6"/>
      <c r="D12" s="6"/>
      <c r="E12" s="8"/>
      <c r="F12" s="1"/>
      <c r="G12" s="1"/>
      <c r="H12" s="9" t="s">
        <v>2176</v>
      </c>
      <c r="I12" s="106"/>
    </row>
    <row r="13" spans="1:17">
      <c r="A13" s="8"/>
      <c r="B13" s="8"/>
      <c r="C13" s="10"/>
      <c r="D13" s="7"/>
      <c r="E13" s="8"/>
      <c r="F13" s="8"/>
      <c r="G13" s="8"/>
      <c r="H13" s="8"/>
      <c r="I13" s="8"/>
    </row>
    <row r="14" spans="1:17">
      <c r="A14" s="212" t="s">
        <v>2177</v>
      </c>
      <c r="B14" s="212" t="s">
        <v>2178</v>
      </c>
      <c r="C14" s="212"/>
      <c r="D14" s="213" t="s">
        <v>2179</v>
      </c>
      <c r="E14" s="213" t="s">
        <v>2180</v>
      </c>
      <c r="F14" s="213" t="s">
        <v>2181</v>
      </c>
      <c r="G14" s="213"/>
      <c r="H14" s="213"/>
      <c r="I14" s="213" t="s">
        <v>2182</v>
      </c>
    </row>
    <row r="15" spans="1:17" ht="25.5">
      <c r="A15" s="212"/>
      <c r="B15" s="212"/>
      <c r="C15" s="212"/>
      <c r="D15" s="213"/>
      <c r="E15" s="213"/>
      <c r="F15" s="126" t="s">
        <v>2183</v>
      </c>
      <c r="G15" s="126" t="s">
        <v>2184</v>
      </c>
      <c r="H15" s="126" t="s">
        <v>2185</v>
      </c>
      <c r="I15" s="213"/>
    </row>
    <row r="16" spans="1:17">
      <c r="A16" s="15">
        <v>1</v>
      </c>
      <c r="B16" s="77"/>
      <c r="C16" s="78" t="s">
        <v>20</v>
      </c>
      <c r="D16" s="34" t="s">
        <v>2133</v>
      </c>
      <c r="E16" s="107">
        <f>+SUM(F16:H16)</f>
        <v>0</v>
      </c>
      <c r="F16" s="108">
        <f>' 3-1'!N31</f>
        <v>0</v>
      </c>
      <c r="G16" s="108">
        <f>' 3-1'!O31</f>
        <v>0</v>
      </c>
      <c r="H16" s="108">
        <f>' 3-1'!P31</f>
        <v>0</v>
      </c>
      <c r="I16" s="108">
        <f>' 3-1'!M31</f>
        <v>0</v>
      </c>
      <c r="M16" s="35"/>
    </row>
    <row r="17" spans="1:13">
      <c r="A17" s="15">
        <v>2</v>
      </c>
      <c r="B17" s="77"/>
      <c r="C17" s="78" t="s">
        <v>2806</v>
      </c>
      <c r="D17" s="34" t="s">
        <v>2805</v>
      </c>
      <c r="E17" s="107">
        <f>+SUM(F17:H17)</f>
        <v>0</v>
      </c>
      <c r="F17" s="107">
        <f>' 3-2'!N61</f>
        <v>0</v>
      </c>
      <c r="G17" s="107">
        <f>' 3-2'!O61</f>
        <v>0</v>
      </c>
      <c r="H17" s="107">
        <f>' 3-2'!P61</f>
        <v>0</v>
      </c>
      <c r="I17" s="107">
        <f>' 3-2'!$M$61</f>
        <v>0</v>
      </c>
      <c r="M17" s="35"/>
    </row>
    <row r="18" spans="1:13">
      <c r="A18" s="36"/>
      <c r="B18" s="37"/>
      <c r="C18" s="38"/>
      <c r="D18" s="39" t="s">
        <v>52</v>
      </c>
      <c r="E18" s="113"/>
      <c r="F18" s="113"/>
      <c r="G18" s="113"/>
      <c r="H18" s="113"/>
      <c r="I18" s="113"/>
    </row>
    <row r="19" spans="1:13">
      <c r="A19" s="11"/>
      <c r="B19" s="12"/>
      <c r="C19" s="13"/>
      <c r="D19" s="16" t="str">
        <f>+"Virsizdevumi "&amp;J19&amp;" %"</f>
        <v>Virsizdevumi 0 %</v>
      </c>
      <c r="E19" s="107"/>
      <c r="F19" s="114"/>
      <c r="G19" s="114"/>
      <c r="H19" s="114"/>
      <c r="I19" s="42"/>
      <c r="J19" s="32">
        <f>kops_1!$J$51</f>
        <v>0</v>
      </c>
    </row>
    <row r="20" spans="1:13">
      <c r="A20" s="11"/>
      <c r="B20" s="12"/>
      <c r="C20" s="13"/>
      <c r="D20" s="16" t="s">
        <v>2186</v>
      </c>
      <c r="E20" s="107"/>
      <c r="F20" s="112"/>
      <c r="G20" s="112"/>
      <c r="H20" s="112"/>
      <c r="I20" s="17"/>
      <c r="J20" s="32">
        <f>kops_1!$J$52</f>
        <v>0</v>
      </c>
    </row>
    <row r="21" spans="1:13">
      <c r="A21" s="11"/>
      <c r="B21" s="12"/>
      <c r="C21" s="13"/>
      <c r="D21" s="16" t="str">
        <f>+"Peļņa "&amp;J21&amp;" %"</f>
        <v>Peļņa 0 %</v>
      </c>
      <c r="E21" s="107"/>
      <c r="F21" s="112"/>
      <c r="G21" s="112"/>
      <c r="H21" s="112"/>
      <c r="I21" s="17"/>
      <c r="J21" s="32">
        <f>kops_1!$J$53</f>
        <v>0</v>
      </c>
    </row>
    <row r="22" spans="1:13">
      <c r="A22" s="11"/>
      <c r="B22" s="12"/>
      <c r="C22" s="13"/>
      <c r="D22" s="16" t="str">
        <f>+"Darba devēja soc. nodoklis "&amp;J22&amp;" %"</f>
        <v>Darba devēja soc. nodoklis 0 %</v>
      </c>
      <c r="E22" s="107"/>
      <c r="F22" s="112"/>
      <c r="G22" s="112"/>
      <c r="H22" s="112"/>
      <c r="I22" s="17"/>
      <c r="J22" s="32">
        <f>kops_1!$J$54</f>
        <v>0</v>
      </c>
    </row>
    <row r="23" spans="1:13">
      <c r="A23" s="36"/>
      <c r="B23" s="37"/>
      <c r="C23" s="38"/>
      <c r="D23" s="39" t="s">
        <v>2187</v>
      </c>
      <c r="E23" s="110"/>
      <c r="F23" s="110"/>
      <c r="G23" s="110"/>
      <c r="H23" s="110"/>
      <c r="I23" s="17"/>
    </row>
    <row r="24" spans="1:13" s="141" customFormat="1" ht="12.75">
      <c r="A24" s="138"/>
      <c r="B24" s="138"/>
      <c r="C24" s="139" t="s">
        <v>2401</v>
      </c>
      <c r="D24" s="140"/>
      <c r="E24" s="138"/>
      <c r="F24" s="138"/>
      <c r="G24" s="138"/>
      <c r="H24" s="138"/>
      <c r="I24" s="138"/>
    </row>
    <row r="25" spans="1:13" s="193" customFormat="1" ht="76.5" customHeight="1">
      <c r="A25" s="190"/>
      <c r="B25" s="191"/>
      <c r="C25" s="192">
        <v>1</v>
      </c>
      <c r="D25" s="210" t="s">
        <v>2597</v>
      </c>
      <c r="E25" s="210"/>
      <c r="F25" s="210"/>
      <c r="G25" s="210"/>
      <c r="H25" s="210"/>
      <c r="I25" s="210"/>
    </row>
    <row r="26" spans="1:13" s="193" customFormat="1" ht="65.25" customHeight="1">
      <c r="A26" s="191"/>
      <c r="B26" s="191"/>
      <c r="C26" s="192">
        <v>2</v>
      </c>
      <c r="D26" s="210" t="s">
        <v>2598</v>
      </c>
      <c r="E26" s="210"/>
      <c r="F26" s="210"/>
      <c r="G26" s="210"/>
      <c r="H26" s="210"/>
      <c r="I26" s="210"/>
    </row>
  </sheetData>
  <mergeCells count="9">
    <mergeCell ref="D25:I25"/>
    <mergeCell ref="D26:I26"/>
    <mergeCell ref="A4:I4"/>
    <mergeCell ref="A14:A15"/>
    <mergeCell ref="B14:C15"/>
    <mergeCell ref="D14:D15"/>
    <mergeCell ref="E14:E15"/>
    <mergeCell ref="F14:H14"/>
    <mergeCell ref="I14:I15"/>
  </mergeCells>
  <printOptions horizontalCentered="1"/>
  <pageMargins left="0.39" right="0.39" top="0.74" bottom="0.47" header="0.3" footer="0.3"/>
  <pageSetup paperSize="9" scale="98" fitToHeight="1000" orientation="portrait" horizontalDpi="4294967293"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31"/>
  <sheetViews>
    <sheetView showZeros="0" defaultGridColor="0" colorId="23" zoomScaleNormal="100" zoomScaleSheetLayoutView="100" workbookViewId="0">
      <pane ySplit="8" topLeftCell="A9" activePane="bottomLeft" state="frozen"/>
      <selection activeCell="G22" sqref="G22"/>
      <selection pane="bottomLeft" activeCell="A5" sqref="A5:XFD5"/>
    </sheetView>
  </sheetViews>
  <sheetFormatPr defaultRowHeight="15" outlineLevelCol="1"/>
  <cols>
    <col min="1" max="1" width="4.85546875" style="44" customWidth="1"/>
    <col min="2" max="2" width="8.5703125" style="44" bestFit="1" customWidth="1" outlineLevel="1"/>
    <col min="3" max="3" width="37.42578125" style="69" customWidth="1"/>
    <col min="4" max="4" width="4.28515625" style="44" hidden="1" customWidth="1" outlineLevel="1"/>
    <col min="5" max="5" width="5.28515625" style="44" customWidth="1" collapsed="1"/>
    <col min="6" max="6" width="6.42578125" style="44" bestFit="1" customWidth="1"/>
    <col min="7" max="7" width="6" style="44" customWidth="1"/>
    <col min="8" max="8" width="8.7109375" style="44" customWidth="1"/>
    <col min="9" max="9" width="6.28515625" style="44" customWidth="1"/>
    <col min="10" max="10" width="7.28515625" style="44" customWidth="1"/>
    <col min="11" max="11" width="7.5703125" style="44" customWidth="1"/>
    <col min="12" max="12" width="6.42578125" style="44" bestFit="1" customWidth="1"/>
    <col min="13" max="13" width="7.85546875" style="44" customWidth="1"/>
    <col min="14" max="14" width="8.28515625" style="44" customWidth="1"/>
    <col min="15" max="15" width="8.85546875" style="44" bestFit="1" customWidth="1"/>
    <col min="16" max="16" width="8" style="44" customWidth="1"/>
    <col min="17" max="17" width="9.85546875" style="44" customWidth="1"/>
    <col min="18" max="16384" width="9.140625" style="44"/>
  </cols>
  <sheetData>
    <row r="1" spans="1:17" ht="25.5">
      <c r="A1" s="48"/>
      <c r="B1" s="48"/>
      <c r="C1" s="18" t="s">
        <v>2116</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2117</v>
      </c>
      <c r="B6" s="51"/>
      <c r="C6" s="52"/>
      <c r="D6" s="51"/>
      <c r="E6" s="51"/>
      <c r="F6" s="51"/>
      <c r="G6" s="51"/>
      <c r="H6" s="51"/>
      <c r="I6" s="51"/>
      <c r="J6" s="51"/>
      <c r="K6" s="51"/>
      <c r="L6" s="51"/>
      <c r="M6" s="51"/>
      <c r="N6" s="51"/>
      <c r="O6" s="51"/>
      <c r="P6" s="57" t="s">
        <v>62</v>
      </c>
      <c r="Q6" s="104">
        <f>Q31</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51">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ht="25.5">
      <c r="A10" s="58">
        <v>3</v>
      </c>
      <c r="B10" s="59" t="s">
        <v>2118</v>
      </c>
      <c r="C10" s="60" t="s">
        <v>2119</v>
      </c>
      <c r="D10" s="59"/>
      <c r="E10" s="61" t="s">
        <v>55</v>
      </c>
      <c r="F10" s="62">
        <v>170</v>
      </c>
      <c r="G10" s="62"/>
      <c r="H10" s="62"/>
      <c r="I10" s="62"/>
      <c r="J10" s="62"/>
      <c r="K10" s="62"/>
      <c r="L10" s="62"/>
      <c r="M10" s="62"/>
      <c r="N10" s="62"/>
      <c r="O10" s="62"/>
      <c r="P10" s="62"/>
      <c r="Q10" s="62"/>
    </row>
    <row r="11" spans="1:17" ht="25.5">
      <c r="A11" s="58">
        <v>4</v>
      </c>
      <c r="B11" s="59" t="s">
        <v>2118</v>
      </c>
      <c r="C11" s="60" t="s">
        <v>2120</v>
      </c>
      <c r="D11" s="59"/>
      <c r="E11" s="61" t="s">
        <v>55</v>
      </c>
      <c r="F11" s="62">
        <v>80</v>
      </c>
      <c r="G11" s="62"/>
      <c r="H11" s="62"/>
      <c r="I11" s="62"/>
      <c r="J11" s="62"/>
      <c r="K11" s="62"/>
      <c r="L11" s="62"/>
      <c r="M11" s="62"/>
      <c r="N11" s="62"/>
      <c r="O11" s="62"/>
      <c r="P11" s="62"/>
      <c r="Q11" s="62"/>
    </row>
    <row r="12" spans="1:17" ht="25.5">
      <c r="A12" s="58">
        <v>5</v>
      </c>
      <c r="B12" s="59" t="s">
        <v>2118</v>
      </c>
      <c r="C12" s="60" t="s">
        <v>2121</v>
      </c>
      <c r="D12" s="59"/>
      <c r="E12" s="61" t="s">
        <v>55</v>
      </c>
      <c r="F12" s="62">
        <v>226</v>
      </c>
      <c r="G12" s="62"/>
      <c r="H12" s="62"/>
      <c r="I12" s="62"/>
      <c r="J12" s="62"/>
      <c r="K12" s="62"/>
      <c r="L12" s="62"/>
      <c r="M12" s="62"/>
      <c r="N12" s="62"/>
      <c r="O12" s="62"/>
      <c r="P12" s="62"/>
      <c r="Q12" s="62"/>
    </row>
    <row r="13" spans="1:17" ht="25.5">
      <c r="A13" s="58">
        <v>6</v>
      </c>
      <c r="B13" s="59" t="s">
        <v>2118</v>
      </c>
      <c r="C13" s="60" t="s">
        <v>2122</v>
      </c>
      <c r="D13" s="59"/>
      <c r="E13" s="61" t="s">
        <v>55</v>
      </c>
      <c r="F13" s="62">
        <v>4</v>
      </c>
      <c r="G13" s="62"/>
      <c r="H13" s="62"/>
      <c r="I13" s="62"/>
      <c r="J13" s="62"/>
      <c r="K13" s="62"/>
      <c r="L13" s="62"/>
      <c r="M13" s="62"/>
      <c r="N13" s="62"/>
      <c r="O13" s="62"/>
      <c r="P13" s="62"/>
      <c r="Q13" s="62"/>
    </row>
    <row r="14" spans="1:17">
      <c r="A14" s="58" t="s">
        <v>28</v>
      </c>
      <c r="B14" s="59"/>
      <c r="C14" s="60" t="s">
        <v>28</v>
      </c>
      <c r="D14" s="59"/>
      <c r="E14" s="61"/>
      <c r="F14" s="62">
        <v>0</v>
      </c>
      <c r="G14" s="62"/>
      <c r="H14" s="62"/>
      <c r="I14" s="62"/>
      <c r="J14" s="62"/>
      <c r="K14" s="62"/>
      <c r="L14" s="62"/>
      <c r="M14" s="62"/>
      <c r="N14" s="62"/>
      <c r="O14" s="62"/>
      <c r="P14" s="62"/>
      <c r="Q14" s="62"/>
    </row>
    <row r="15" spans="1:17">
      <c r="A15" s="58" t="s">
        <v>28</v>
      </c>
      <c r="B15" s="59"/>
      <c r="C15" s="72" t="s">
        <v>2123</v>
      </c>
      <c r="D15" s="59"/>
      <c r="E15" s="61"/>
      <c r="F15" s="62">
        <v>0</v>
      </c>
      <c r="G15" s="62"/>
      <c r="H15" s="62"/>
      <c r="I15" s="62"/>
      <c r="J15" s="62"/>
      <c r="K15" s="62"/>
      <c r="L15" s="62"/>
      <c r="M15" s="62"/>
      <c r="N15" s="62"/>
      <c r="O15" s="62"/>
      <c r="P15" s="62"/>
      <c r="Q15" s="62"/>
    </row>
    <row r="16" spans="1:17" ht="25.5">
      <c r="A16" s="58">
        <v>7</v>
      </c>
      <c r="B16" s="59" t="s">
        <v>2118</v>
      </c>
      <c r="C16" s="60" t="s">
        <v>2124</v>
      </c>
      <c r="D16" s="59"/>
      <c r="E16" s="61" t="s">
        <v>57</v>
      </c>
      <c r="F16" s="62">
        <v>8</v>
      </c>
      <c r="G16" s="62"/>
      <c r="H16" s="62"/>
      <c r="I16" s="62"/>
      <c r="J16" s="62"/>
      <c r="K16" s="62"/>
      <c r="L16" s="62"/>
      <c r="M16" s="62"/>
      <c r="N16" s="62"/>
      <c r="O16" s="62"/>
      <c r="P16" s="62"/>
      <c r="Q16" s="62"/>
    </row>
    <row r="17" spans="1:17" ht="25.5">
      <c r="A17" s="58">
        <v>8</v>
      </c>
      <c r="B17" s="59" t="s">
        <v>2118</v>
      </c>
      <c r="C17" s="60" t="s">
        <v>2125</v>
      </c>
      <c r="D17" s="59"/>
      <c r="E17" s="61" t="s">
        <v>57</v>
      </c>
      <c r="F17" s="62">
        <v>96</v>
      </c>
      <c r="G17" s="62"/>
      <c r="H17" s="62"/>
      <c r="I17" s="62"/>
      <c r="J17" s="62"/>
      <c r="K17" s="62"/>
      <c r="L17" s="62"/>
      <c r="M17" s="62"/>
      <c r="N17" s="62"/>
      <c r="O17" s="62"/>
      <c r="P17" s="62"/>
      <c r="Q17" s="62"/>
    </row>
    <row r="18" spans="1:17" ht="25.5">
      <c r="A18" s="58">
        <v>9</v>
      </c>
      <c r="B18" s="59" t="s">
        <v>2118</v>
      </c>
      <c r="C18" s="60" t="s">
        <v>2126</v>
      </c>
      <c r="D18" s="59"/>
      <c r="E18" s="61" t="s">
        <v>57</v>
      </c>
      <c r="F18" s="62">
        <v>40</v>
      </c>
      <c r="G18" s="62"/>
      <c r="H18" s="62"/>
      <c r="I18" s="62"/>
      <c r="J18" s="62"/>
      <c r="K18" s="62"/>
      <c r="L18" s="62"/>
      <c r="M18" s="62"/>
      <c r="N18" s="62"/>
      <c r="O18" s="62"/>
      <c r="P18" s="62"/>
      <c r="Q18" s="62"/>
    </row>
    <row r="19" spans="1:17" ht="25.5">
      <c r="A19" s="58">
        <v>10</v>
      </c>
      <c r="B19" s="59" t="s">
        <v>2118</v>
      </c>
      <c r="C19" s="60" t="s">
        <v>2127</v>
      </c>
      <c r="D19" s="59"/>
      <c r="E19" s="61" t="s">
        <v>57</v>
      </c>
      <c r="F19" s="62">
        <v>40</v>
      </c>
      <c r="G19" s="62"/>
      <c r="H19" s="62"/>
      <c r="I19" s="62"/>
      <c r="J19" s="62"/>
      <c r="K19" s="62"/>
      <c r="L19" s="62"/>
      <c r="M19" s="62"/>
      <c r="N19" s="62"/>
      <c r="O19" s="62"/>
      <c r="P19" s="62"/>
      <c r="Q19" s="62"/>
    </row>
    <row r="20" spans="1:17">
      <c r="A20" s="58">
        <v>11</v>
      </c>
      <c r="B20" s="59" t="s">
        <v>2118</v>
      </c>
      <c r="C20" s="60" t="s">
        <v>2128</v>
      </c>
      <c r="D20" s="59"/>
      <c r="E20" s="61" t="s">
        <v>55</v>
      </c>
      <c r="F20" s="62">
        <v>270</v>
      </c>
      <c r="G20" s="62"/>
      <c r="H20" s="62"/>
      <c r="I20" s="62"/>
      <c r="J20" s="62"/>
      <c r="K20" s="62"/>
      <c r="L20" s="62"/>
      <c r="M20" s="62"/>
      <c r="N20" s="62"/>
      <c r="O20" s="62"/>
      <c r="P20" s="62"/>
      <c r="Q20" s="62"/>
    </row>
    <row r="21" spans="1:17" ht="38.25">
      <c r="A21" s="58">
        <v>12</v>
      </c>
      <c r="B21" s="59" t="s">
        <v>2118</v>
      </c>
      <c r="C21" s="60" t="s">
        <v>2129</v>
      </c>
      <c r="D21" s="59"/>
      <c r="E21" s="61" t="s">
        <v>57</v>
      </c>
      <c r="F21" s="62">
        <v>1</v>
      </c>
      <c r="G21" s="62"/>
      <c r="H21" s="62"/>
      <c r="I21" s="62"/>
      <c r="J21" s="62"/>
      <c r="K21" s="62"/>
      <c r="L21" s="62"/>
      <c r="M21" s="62"/>
      <c r="N21" s="62"/>
      <c r="O21" s="62"/>
      <c r="P21" s="62"/>
      <c r="Q21" s="62"/>
    </row>
    <row r="22" spans="1:17" ht="25.5">
      <c r="A22" s="58">
        <v>13</v>
      </c>
      <c r="B22" s="59" t="s">
        <v>2118</v>
      </c>
      <c r="C22" s="60" t="s">
        <v>2130</v>
      </c>
      <c r="D22" s="59"/>
      <c r="E22" s="61" t="s">
        <v>55</v>
      </c>
      <c r="F22" s="62">
        <v>70</v>
      </c>
      <c r="G22" s="62"/>
      <c r="H22" s="62"/>
      <c r="I22" s="62"/>
      <c r="J22" s="62"/>
      <c r="K22" s="62"/>
      <c r="L22" s="62"/>
      <c r="M22" s="62"/>
      <c r="N22" s="62"/>
      <c r="O22" s="62"/>
      <c r="P22" s="62"/>
      <c r="Q22" s="62"/>
    </row>
    <row r="23" spans="1:17" ht="25.5">
      <c r="A23" s="58">
        <v>14</v>
      </c>
      <c r="B23" s="59" t="s">
        <v>2118</v>
      </c>
      <c r="C23" s="60" t="s">
        <v>1807</v>
      </c>
      <c r="D23" s="59"/>
      <c r="E23" s="61" t="s">
        <v>55</v>
      </c>
      <c r="F23" s="62">
        <v>3</v>
      </c>
      <c r="G23" s="62"/>
      <c r="H23" s="62"/>
      <c r="I23" s="62"/>
      <c r="J23" s="62"/>
      <c r="K23" s="62"/>
      <c r="L23" s="62"/>
      <c r="M23" s="62"/>
      <c r="N23" s="62"/>
      <c r="O23" s="62"/>
      <c r="P23" s="62"/>
      <c r="Q23" s="62"/>
    </row>
    <row r="24" spans="1:17">
      <c r="A24" s="58">
        <v>15</v>
      </c>
      <c r="B24" s="59" t="s">
        <v>2118</v>
      </c>
      <c r="C24" s="60" t="s">
        <v>1815</v>
      </c>
      <c r="D24" s="59"/>
      <c r="E24" s="61" t="s">
        <v>57</v>
      </c>
      <c r="F24" s="62">
        <v>5</v>
      </c>
      <c r="G24" s="62"/>
      <c r="H24" s="62"/>
      <c r="I24" s="62"/>
      <c r="J24" s="62"/>
      <c r="K24" s="62"/>
      <c r="L24" s="62"/>
      <c r="M24" s="62"/>
      <c r="N24" s="62"/>
      <c r="O24" s="62"/>
      <c r="P24" s="62"/>
      <c r="Q24" s="62"/>
    </row>
    <row r="25" spans="1:17">
      <c r="A25" s="58">
        <v>16</v>
      </c>
      <c r="B25" s="59" t="s">
        <v>2118</v>
      </c>
      <c r="C25" s="60" t="s">
        <v>1816</v>
      </c>
      <c r="D25" s="59"/>
      <c r="E25" s="61" t="s">
        <v>263</v>
      </c>
      <c r="F25" s="62">
        <v>50</v>
      </c>
      <c r="G25" s="62"/>
      <c r="H25" s="62"/>
      <c r="I25" s="62"/>
      <c r="J25" s="62"/>
      <c r="K25" s="62"/>
      <c r="L25" s="62"/>
      <c r="M25" s="62"/>
      <c r="N25" s="62"/>
      <c r="O25" s="62"/>
      <c r="P25" s="62"/>
      <c r="Q25" s="62"/>
    </row>
    <row r="26" spans="1:17">
      <c r="A26" s="58">
        <v>17</v>
      </c>
      <c r="B26" s="59" t="s">
        <v>2118</v>
      </c>
      <c r="C26" s="60" t="s">
        <v>2131</v>
      </c>
      <c r="D26" s="59"/>
      <c r="E26" s="61" t="s">
        <v>57</v>
      </c>
      <c r="F26" s="62">
        <v>1</v>
      </c>
      <c r="G26" s="62"/>
      <c r="H26" s="62"/>
      <c r="I26" s="62"/>
      <c r="J26" s="62"/>
      <c r="K26" s="62"/>
      <c r="L26" s="62"/>
      <c r="M26" s="62"/>
      <c r="N26" s="62"/>
      <c r="O26" s="62"/>
      <c r="P26" s="62"/>
      <c r="Q26" s="62"/>
    </row>
    <row r="27" spans="1:17">
      <c r="A27" s="58">
        <v>18</v>
      </c>
      <c r="B27" s="59" t="s">
        <v>2118</v>
      </c>
      <c r="C27" s="60" t="s">
        <v>2132</v>
      </c>
      <c r="D27" s="59"/>
      <c r="E27" s="61" t="s">
        <v>57</v>
      </c>
      <c r="F27" s="62">
        <v>2</v>
      </c>
      <c r="G27" s="62"/>
      <c r="H27" s="62"/>
      <c r="I27" s="62"/>
      <c r="J27" s="62"/>
      <c r="K27" s="62"/>
      <c r="L27" s="62"/>
      <c r="M27" s="62"/>
      <c r="N27" s="62"/>
      <c r="O27" s="62"/>
      <c r="P27" s="62"/>
      <c r="Q27" s="62"/>
    </row>
    <row r="28" spans="1:17">
      <c r="A28" s="58" t="s">
        <v>28</v>
      </c>
      <c r="B28" s="59"/>
      <c r="C28" s="60"/>
      <c r="D28" s="59"/>
      <c r="E28" s="61"/>
      <c r="F28" s="62">
        <v>0</v>
      </c>
      <c r="G28" s="62">
        <v>0</v>
      </c>
      <c r="H28" s="62">
        <v>0</v>
      </c>
      <c r="I28" s="62">
        <f t="shared" ref="I28" si="0">+ROUND(H28*G28,2)</f>
        <v>0</v>
      </c>
      <c r="J28" s="62">
        <v>0</v>
      </c>
      <c r="K28" s="62">
        <v>0</v>
      </c>
      <c r="L28" s="62">
        <f t="shared" ref="L28" si="1">+I28+J28+K28</f>
        <v>0</v>
      </c>
      <c r="M28" s="62">
        <f t="shared" ref="M28" si="2">+ROUND(G28*$F28,2)</f>
        <v>0</v>
      </c>
      <c r="N28" s="62">
        <f t="shared" ref="N28" si="3">+ROUND(I28*$F28,2)</f>
        <v>0</v>
      </c>
      <c r="O28" s="62">
        <f t="shared" ref="O28" si="4">+ROUND(J28*$F28,2)</f>
        <v>0</v>
      </c>
      <c r="P28" s="62">
        <f t="shared" ref="P28" si="5">+ROUND(K28*$F28,2)</f>
        <v>0</v>
      </c>
      <c r="Q28" s="62">
        <f t="shared" ref="Q28" si="6">+N28+O28+P28</f>
        <v>0</v>
      </c>
    </row>
    <row r="29" spans="1:17">
      <c r="A29" s="63"/>
      <c r="B29" s="63"/>
      <c r="C29" s="64" t="s">
        <v>52</v>
      </c>
      <c r="D29" s="63"/>
      <c r="E29" s="63"/>
      <c r="F29" s="65"/>
      <c r="G29" s="65"/>
      <c r="H29" s="65"/>
      <c r="I29" s="65"/>
      <c r="J29" s="65"/>
      <c r="K29" s="65"/>
      <c r="L29" s="65"/>
      <c r="M29" s="65">
        <f>SUM(M9:M28)</f>
        <v>0</v>
      </c>
      <c r="N29" s="65">
        <f>SUM(N9:N28)</f>
        <v>0</v>
      </c>
      <c r="O29" s="65">
        <f>SUM(O9:O28)</f>
        <v>0</v>
      </c>
      <c r="P29" s="65">
        <f>SUM(P9:P28)</f>
        <v>0</v>
      </c>
      <c r="Q29" s="65">
        <f>SUM(Q9:Q28)</f>
        <v>0</v>
      </c>
    </row>
    <row r="30" spans="1:17">
      <c r="A30" s="66"/>
      <c r="B30" s="66"/>
      <c r="C30" s="92" t="s">
        <v>2198</v>
      </c>
      <c r="D30" s="66"/>
      <c r="E30" s="66" t="s">
        <v>60</v>
      </c>
      <c r="F30" s="127">
        <f>' 1-1'!$F$35</f>
        <v>0</v>
      </c>
      <c r="G30" s="68"/>
      <c r="H30" s="68"/>
      <c r="I30" s="68"/>
      <c r="J30" s="68"/>
      <c r="K30" s="68"/>
      <c r="L30" s="68"/>
      <c r="M30" s="68"/>
      <c r="N30" s="68"/>
      <c r="O30" s="62">
        <f>ROUND(O29*F30%,2)</f>
        <v>0</v>
      </c>
      <c r="P30" s="68"/>
      <c r="Q30" s="62">
        <f>O30</f>
        <v>0</v>
      </c>
    </row>
    <row r="31" spans="1:17">
      <c r="A31" s="63"/>
      <c r="B31" s="63"/>
      <c r="C31" s="64" t="s">
        <v>2133</v>
      </c>
      <c r="D31" s="63"/>
      <c r="E31" s="63" t="s">
        <v>61</v>
      </c>
      <c r="F31" s="65"/>
      <c r="G31" s="65"/>
      <c r="H31" s="65"/>
      <c r="I31" s="65"/>
      <c r="J31" s="65"/>
      <c r="K31" s="65"/>
      <c r="L31" s="65"/>
      <c r="M31" s="65">
        <f t="shared" ref="M31:Q31" si="7">SUM(M29:M30)</f>
        <v>0</v>
      </c>
      <c r="N31" s="65">
        <f t="shared" si="7"/>
        <v>0</v>
      </c>
      <c r="O31" s="65">
        <f t="shared" si="7"/>
        <v>0</v>
      </c>
      <c r="P31" s="65">
        <f t="shared" si="7"/>
        <v>0</v>
      </c>
      <c r="Q31" s="65">
        <f t="shared" si="7"/>
        <v>0</v>
      </c>
    </row>
  </sheetData>
  <mergeCells count="8">
    <mergeCell ref="G7:L7"/>
    <mergeCell ref="M7:Q7"/>
    <mergeCell ref="A7:A8"/>
    <mergeCell ref="B7:B8"/>
    <mergeCell ref="C7:C8"/>
    <mergeCell ref="D7:D8"/>
    <mergeCell ref="E7:E8"/>
    <mergeCell ref="F7:F8"/>
  </mergeCells>
  <conditionalFormatting sqref="C9:C28">
    <cfRule type="expression" dxfId="34" priority="446" stopIfTrue="1">
      <formula>XER9="tx"</formula>
    </cfRule>
  </conditionalFormatting>
  <printOptions horizontalCentered="1"/>
  <pageMargins left="0.39" right="0.39" top="0.74" bottom="0.47" header="0.3" footer="0.3"/>
  <pageSetup paperSize="9" fitToHeight="1000"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19"/>
  <sheetViews>
    <sheetView showZeros="0" defaultGridColor="0" colorId="23" zoomScaleNormal="100" zoomScaleSheetLayoutView="100" workbookViewId="0">
      <pane ySplit="8" topLeftCell="A9" activePane="bottomLeft" state="frozen"/>
      <selection activeCell="G22" sqref="G22"/>
      <selection pane="bottomLeft" activeCell="A5" sqref="A5:XFD5"/>
    </sheetView>
  </sheetViews>
  <sheetFormatPr defaultRowHeight="15" outlineLevelCol="1"/>
  <cols>
    <col min="1" max="1" width="6.28515625" style="44" customWidth="1"/>
    <col min="2" max="2" width="8.5703125" style="44" bestFit="1" customWidth="1" outlineLevel="1"/>
    <col min="3" max="3" width="40.28515625" style="69" customWidth="1"/>
    <col min="4" max="4" width="4.28515625" style="44" customWidth="1" outlineLevel="1"/>
    <col min="5" max="5" width="5.28515625" style="44" customWidth="1"/>
    <col min="6" max="6" width="7.85546875" style="44" bestFit="1" customWidth="1"/>
    <col min="7" max="7" width="6.28515625" style="44" customWidth="1"/>
    <col min="8" max="8" width="9.140625" style="44" customWidth="1"/>
    <col min="9" max="9" width="6.28515625" style="44" customWidth="1"/>
    <col min="10" max="10" width="8.28515625" style="44" customWidth="1"/>
    <col min="11" max="11" width="7.7109375" style="44" customWidth="1"/>
    <col min="12" max="12" width="7.85546875" style="44" bestFit="1" customWidth="1"/>
    <col min="13" max="13" width="8" style="44" customWidth="1"/>
    <col min="14" max="14" width="10" style="44" customWidth="1"/>
    <col min="15" max="15" width="9.42578125" style="44" customWidth="1"/>
    <col min="16" max="16" width="10.28515625" style="44" customWidth="1"/>
    <col min="17" max="17" width="9.85546875" style="44" customWidth="1"/>
    <col min="18" max="16384" width="9.140625" style="44"/>
  </cols>
  <sheetData>
    <row r="1" spans="1:17" ht="25.5">
      <c r="A1" s="48"/>
      <c r="B1" s="48"/>
      <c r="C1" s="18" t="s">
        <v>109</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75</v>
      </c>
      <c r="B6" s="51"/>
      <c r="C6" s="52"/>
      <c r="D6" s="51"/>
      <c r="E6" s="51"/>
      <c r="F6" s="51"/>
      <c r="G6" s="51"/>
      <c r="H6" s="51"/>
      <c r="I6" s="51"/>
      <c r="J6" s="51"/>
      <c r="K6" s="51"/>
      <c r="L6" s="51"/>
      <c r="M6" s="51"/>
      <c r="N6" s="51"/>
      <c r="O6" s="51"/>
      <c r="P6" s="57" t="s">
        <v>62</v>
      </c>
      <c r="Q6" s="104">
        <f>Q19</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c r="A9" s="58" t="s">
        <v>28</v>
      </c>
      <c r="B9" s="59"/>
      <c r="C9" s="60"/>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110</v>
      </c>
      <c r="D10" s="59"/>
      <c r="E10" s="61"/>
      <c r="F10" s="62">
        <v>0</v>
      </c>
      <c r="G10" s="62">
        <v>0</v>
      </c>
      <c r="H10" s="62">
        <v>0</v>
      </c>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ht="25.5">
      <c r="A11" s="58">
        <v>1</v>
      </c>
      <c r="B11" s="59" t="s">
        <v>30</v>
      </c>
      <c r="C11" s="92" t="s">
        <v>2617</v>
      </c>
      <c r="D11" s="59"/>
      <c r="E11" s="61" t="s">
        <v>108</v>
      </c>
      <c r="F11" s="62">
        <v>3112</v>
      </c>
      <c r="G11" s="62"/>
      <c r="H11" s="62"/>
      <c r="I11" s="62"/>
      <c r="J11" s="62"/>
      <c r="K11" s="62"/>
      <c r="L11" s="62"/>
      <c r="M11" s="62"/>
      <c r="N11" s="62"/>
      <c r="O11" s="62"/>
      <c r="P11" s="62"/>
      <c r="Q11" s="62"/>
    </row>
    <row r="12" spans="1:17" ht="25.5">
      <c r="A12" s="58">
        <v>2</v>
      </c>
      <c r="B12" s="59" t="s">
        <v>30</v>
      </c>
      <c r="C12" s="92" t="s">
        <v>2205</v>
      </c>
      <c r="D12" s="59"/>
      <c r="E12" s="61" t="s">
        <v>108</v>
      </c>
      <c r="F12" s="62">
        <v>969</v>
      </c>
      <c r="G12" s="62"/>
      <c r="H12" s="62"/>
      <c r="I12" s="62"/>
      <c r="J12" s="62"/>
      <c r="K12" s="62"/>
      <c r="L12" s="62"/>
      <c r="M12" s="62"/>
      <c r="N12" s="62"/>
      <c r="O12" s="62"/>
      <c r="P12" s="62"/>
      <c r="Q12" s="62"/>
    </row>
    <row r="13" spans="1:17" ht="25.5">
      <c r="A13" s="58">
        <v>3</v>
      </c>
      <c r="B13" s="59" t="s">
        <v>30</v>
      </c>
      <c r="C13" s="92" t="s">
        <v>2206</v>
      </c>
      <c r="D13" s="59"/>
      <c r="E13" s="61" t="s">
        <v>108</v>
      </c>
      <c r="F13" s="62">
        <v>670</v>
      </c>
      <c r="G13" s="62"/>
      <c r="H13" s="62"/>
      <c r="I13" s="62"/>
      <c r="J13" s="62"/>
      <c r="K13" s="62"/>
      <c r="L13" s="62"/>
      <c r="M13" s="62"/>
      <c r="N13" s="62"/>
      <c r="O13" s="62"/>
      <c r="P13" s="62"/>
      <c r="Q13" s="62"/>
    </row>
    <row r="14" spans="1:17" ht="25.5">
      <c r="A14" s="58">
        <v>4</v>
      </c>
      <c r="B14" s="59" t="s">
        <v>30</v>
      </c>
      <c r="C14" s="92" t="s">
        <v>2207</v>
      </c>
      <c r="D14" s="59"/>
      <c r="E14" s="61" t="s">
        <v>108</v>
      </c>
      <c r="F14" s="62">
        <v>544</v>
      </c>
      <c r="G14" s="62"/>
      <c r="H14" s="62"/>
      <c r="I14" s="62"/>
      <c r="J14" s="62"/>
      <c r="K14" s="62"/>
      <c r="L14" s="62"/>
      <c r="M14" s="62"/>
      <c r="N14" s="62"/>
      <c r="O14" s="62"/>
      <c r="P14" s="62"/>
      <c r="Q14" s="62"/>
    </row>
    <row r="15" spans="1:17" ht="25.5">
      <c r="A15" s="58">
        <v>5</v>
      </c>
      <c r="B15" s="59" t="s">
        <v>30</v>
      </c>
      <c r="C15" s="60" t="s">
        <v>111</v>
      </c>
      <c r="D15" s="59"/>
      <c r="E15" s="61" t="s">
        <v>113</v>
      </c>
      <c r="F15" s="62">
        <v>1</v>
      </c>
      <c r="G15" s="62"/>
      <c r="H15" s="62"/>
      <c r="I15" s="62"/>
      <c r="J15" s="62"/>
      <c r="K15" s="62"/>
      <c r="L15" s="62"/>
      <c r="M15" s="62"/>
      <c r="N15" s="62"/>
      <c r="O15" s="62"/>
      <c r="P15" s="62"/>
      <c r="Q15" s="62"/>
    </row>
    <row r="16" spans="1:17">
      <c r="A16" s="58" t="s">
        <v>28</v>
      </c>
      <c r="B16" s="59"/>
      <c r="C16" s="60"/>
      <c r="D16" s="59"/>
      <c r="E16" s="61"/>
      <c r="F16" s="62">
        <v>0</v>
      </c>
      <c r="G16" s="62"/>
      <c r="H16" s="62"/>
      <c r="I16" s="62"/>
      <c r="J16" s="62"/>
      <c r="K16" s="62"/>
      <c r="L16" s="62"/>
      <c r="M16" s="62"/>
      <c r="N16" s="62"/>
      <c r="O16" s="62"/>
      <c r="P16" s="62"/>
      <c r="Q16" s="62"/>
    </row>
    <row r="17" spans="1:17">
      <c r="A17" s="63"/>
      <c r="B17" s="63"/>
      <c r="C17" s="64" t="s">
        <v>52</v>
      </c>
      <c r="D17" s="63"/>
      <c r="E17" s="63"/>
      <c r="F17" s="65"/>
      <c r="G17" s="65"/>
      <c r="H17" s="65"/>
      <c r="I17" s="65"/>
      <c r="J17" s="65"/>
      <c r="K17" s="65"/>
      <c r="L17" s="65"/>
      <c r="M17" s="65">
        <f t="shared" ref="M17:Q17" si="7">SUM(M9:M16)</f>
        <v>0</v>
      </c>
      <c r="N17" s="65">
        <f t="shared" si="7"/>
        <v>0</v>
      </c>
      <c r="O17" s="65">
        <f t="shared" si="7"/>
        <v>0</v>
      </c>
      <c r="P17" s="65">
        <f t="shared" si="7"/>
        <v>0</v>
      </c>
      <c r="Q17" s="65">
        <f t="shared" si="7"/>
        <v>0</v>
      </c>
    </row>
    <row r="18" spans="1:17">
      <c r="A18" s="66"/>
      <c r="B18" s="66"/>
      <c r="C18" s="92" t="s">
        <v>2198</v>
      </c>
      <c r="D18" s="66"/>
      <c r="E18" s="66" t="s">
        <v>60</v>
      </c>
      <c r="F18" s="127">
        <f>' 1-1'!$F$35</f>
        <v>0</v>
      </c>
      <c r="G18" s="68"/>
      <c r="H18" s="68"/>
      <c r="I18" s="68"/>
      <c r="J18" s="68"/>
      <c r="K18" s="68"/>
      <c r="L18" s="68"/>
      <c r="M18" s="68"/>
      <c r="N18" s="68"/>
      <c r="O18" s="62">
        <f>ROUND(O17*F18%,2)</f>
        <v>0</v>
      </c>
      <c r="P18" s="68"/>
      <c r="Q18" s="62">
        <f>O18</f>
        <v>0</v>
      </c>
    </row>
    <row r="19" spans="1:17">
      <c r="A19" s="63"/>
      <c r="B19" s="63"/>
      <c r="C19" s="64" t="s">
        <v>112</v>
      </c>
      <c r="D19" s="63"/>
      <c r="E19" s="63" t="s">
        <v>61</v>
      </c>
      <c r="F19" s="65"/>
      <c r="G19" s="65"/>
      <c r="H19" s="65"/>
      <c r="I19" s="65"/>
      <c r="J19" s="65"/>
      <c r="K19" s="65"/>
      <c r="L19" s="65"/>
      <c r="M19" s="65">
        <f t="shared" ref="M19:Q19" si="8">SUM(M17:M18)</f>
        <v>0</v>
      </c>
      <c r="N19" s="65">
        <f t="shared" si="8"/>
        <v>0</v>
      </c>
      <c r="O19" s="65">
        <f t="shared" si="8"/>
        <v>0</v>
      </c>
      <c r="P19" s="65">
        <f t="shared" si="8"/>
        <v>0</v>
      </c>
      <c r="Q19" s="65">
        <f t="shared" si="8"/>
        <v>0</v>
      </c>
    </row>
  </sheetData>
  <mergeCells count="8">
    <mergeCell ref="G7:L7"/>
    <mergeCell ref="M7:Q7"/>
    <mergeCell ref="A7:A8"/>
    <mergeCell ref="B7:B8"/>
    <mergeCell ref="C7:C8"/>
    <mergeCell ref="D7:D8"/>
    <mergeCell ref="E7:E8"/>
    <mergeCell ref="F7:F8"/>
  </mergeCells>
  <conditionalFormatting sqref="C9:C16">
    <cfRule type="expression" dxfId="114" priority="391" stopIfTrue="1">
      <formula>#REF!="tx"</formula>
    </cfRule>
  </conditionalFormatting>
  <printOptions horizontalCentered="1"/>
  <pageMargins left="0.39" right="0.39" top="0.74" bottom="0.47" header="0.3" footer="0.3"/>
  <pageSetup paperSize="9" scale="93" fitToHeight="1000" orientation="landscape" horizontalDpi="4294967293"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showZeros="0" defaultGridColor="0" colorId="23" zoomScaleNormal="100" zoomScaleSheetLayoutView="100" workbookViewId="0">
      <selection activeCell="A5" sqref="A5:XFD5"/>
    </sheetView>
  </sheetViews>
  <sheetFormatPr defaultRowHeight="15" outlineLevelCol="1"/>
  <cols>
    <col min="1" max="1" width="4.85546875" style="44" customWidth="1"/>
    <col min="2" max="2" width="8.5703125" style="44" bestFit="1" customWidth="1" outlineLevel="1"/>
    <col min="3" max="3" width="42.7109375" style="69" customWidth="1"/>
    <col min="4" max="4" width="4.140625" style="44" hidden="1" customWidth="1" outlineLevel="1"/>
    <col min="5" max="5" width="5.28515625" style="44" customWidth="1" collapsed="1"/>
    <col min="6" max="6" width="6.42578125" style="44" bestFit="1" customWidth="1"/>
    <col min="7" max="7" width="6" style="44" customWidth="1"/>
    <col min="8" max="8" width="8.7109375" style="44" customWidth="1"/>
    <col min="9" max="9" width="6.28515625" style="44" customWidth="1"/>
    <col min="10" max="10" width="9" style="44" customWidth="1"/>
    <col min="11" max="11" width="7.5703125" style="44" customWidth="1"/>
    <col min="12" max="12" width="9" style="44" customWidth="1"/>
    <col min="13" max="13" width="7.85546875" style="44" customWidth="1"/>
    <col min="14" max="14" width="8.28515625" style="44" customWidth="1"/>
    <col min="15" max="15" width="8.85546875" style="44" bestFit="1" customWidth="1"/>
    <col min="16" max="16" width="8" style="44" customWidth="1"/>
    <col min="17" max="17" width="9.85546875" style="44" customWidth="1"/>
    <col min="18" max="16384" width="9.140625" style="44"/>
  </cols>
  <sheetData>
    <row r="1" spans="1:17" ht="25.5">
      <c r="A1" s="48"/>
      <c r="B1" s="48"/>
      <c r="C1" s="18" t="s">
        <v>2751</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2752</v>
      </c>
      <c r="B6" s="51"/>
      <c r="C6" s="52"/>
      <c r="D6" s="51"/>
      <c r="E6" s="51"/>
      <c r="F6" s="51"/>
      <c r="G6" s="51"/>
      <c r="H6" s="51"/>
      <c r="I6" s="51"/>
      <c r="J6" s="51"/>
      <c r="K6" s="51"/>
      <c r="L6" s="51"/>
      <c r="M6" s="51"/>
      <c r="N6" s="51"/>
      <c r="O6" s="51"/>
      <c r="P6" s="57" t="s">
        <v>62</v>
      </c>
      <c r="Q6" s="104">
        <f>Q61</f>
        <v>0</v>
      </c>
    </row>
    <row r="7" spans="1:17" s="45" customFormat="1" ht="12">
      <c r="A7" s="217" t="s">
        <v>24</v>
      </c>
      <c r="B7" s="217" t="s">
        <v>25</v>
      </c>
      <c r="C7" s="217" t="s">
        <v>26</v>
      </c>
      <c r="D7" s="217" t="s">
        <v>27</v>
      </c>
      <c r="E7" s="217" t="s">
        <v>54</v>
      </c>
      <c r="F7" s="217" t="s">
        <v>65</v>
      </c>
      <c r="G7" s="220" t="s">
        <v>63</v>
      </c>
      <c r="H7" s="215"/>
      <c r="I7" s="215"/>
      <c r="J7" s="215"/>
      <c r="K7" s="215"/>
      <c r="L7" s="221"/>
      <c r="M7" s="220" t="s">
        <v>64</v>
      </c>
      <c r="N7" s="215"/>
      <c r="O7" s="215"/>
      <c r="P7" s="215"/>
      <c r="Q7" s="221"/>
    </row>
    <row r="8" spans="1:17" s="47" customFormat="1" ht="48">
      <c r="A8" s="222"/>
      <c r="B8" s="222"/>
      <c r="C8" s="222"/>
      <c r="D8" s="222"/>
      <c r="E8" s="222"/>
      <c r="F8" s="222"/>
      <c r="G8" s="80" t="s">
        <v>66</v>
      </c>
      <c r="H8" s="80" t="s">
        <v>67</v>
      </c>
      <c r="I8" s="80" t="s">
        <v>68</v>
      </c>
      <c r="J8" s="80" t="s">
        <v>69</v>
      </c>
      <c r="K8" s="80" t="s">
        <v>70</v>
      </c>
      <c r="L8" s="80" t="s">
        <v>71</v>
      </c>
      <c r="M8" s="80" t="s">
        <v>72</v>
      </c>
      <c r="N8" s="80" t="s">
        <v>68</v>
      </c>
      <c r="O8" s="80" t="s">
        <v>69</v>
      </c>
      <c r="P8" s="80" t="s">
        <v>70</v>
      </c>
      <c r="Q8" s="80" t="s">
        <v>73</v>
      </c>
    </row>
    <row r="9" spans="1:17" ht="38.25">
      <c r="A9" s="83" t="s">
        <v>28</v>
      </c>
      <c r="B9" s="82"/>
      <c r="C9" s="89" t="s">
        <v>1704</v>
      </c>
      <c r="D9" s="82"/>
      <c r="E9" s="86"/>
      <c r="F9" s="87">
        <v>0</v>
      </c>
      <c r="G9" s="87">
        <v>0</v>
      </c>
      <c r="H9" s="87">
        <v>0</v>
      </c>
      <c r="I9" s="87">
        <f>+ROUND(H9*G9,2)</f>
        <v>0</v>
      </c>
      <c r="J9" s="87">
        <v>0</v>
      </c>
      <c r="K9" s="87">
        <v>0</v>
      </c>
      <c r="L9" s="87">
        <f>+I9+J9+K9</f>
        <v>0</v>
      </c>
      <c r="M9" s="87">
        <f>+ROUND(G9*$F9,2)</f>
        <v>0</v>
      </c>
      <c r="N9" s="87">
        <f>+ROUND(I9*$F9,2)</f>
        <v>0</v>
      </c>
      <c r="O9" s="87">
        <f>+ROUND(J9*$F9,2)</f>
        <v>0</v>
      </c>
      <c r="P9" s="87">
        <f>+ROUND(K9*$F9,2)</f>
        <v>0</v>
      </c>
      <c r="Q9" s="87">
        <f>+N9+O9+P9</f>
        <v>0</v>
      </c>
    </row>
    <row r="10" spans="1:17">
      <c r="A10" s="83"/>
      <c r="B10" s="82"/>
      <c r="C10" s="85"/>
      <c r="D10" s="82"/>
      <c r="E10" s="86"/>
      <c r="F10" s="87"/>
      <c r="G10" s="87">
        <v>0</v>
      </c>
      <c r="H10" s="87"/>
      <c r="I10" s="87">
        <f t="shared" ref="I10:I58" si="0">+ROUND(H10*G10,2)</f>
        <v>0</v>
      </c>
      <c r="J10" s="87">
        <v>0</v>
      </c>
      <c r="K10" s="87">
        <v>0</v>
      </c>
      <c r="L10" s="87">
        <f t="shared" ref="L10:L58" si="1">+I10+J10+K10</f>
        <v>0</v>
      </c>
      <c r="M10" s="87">
        <f t="shared" ref="M10:M58" si="2">+ROUND(G10*$F10,2)</f>
        <v>0</v>
      </c>
      <c r="N10" s="87">
        <f t="shared" ref="N10:P58" si="3">+ROUND(I10*$F10,2)</f>
        <v>0</v>
      </c>
      <c r="O10" s="87">
        <f t="shared" si="3"/>
        <v>0</v>
      </c>
      <c r="P10" s="87">
        <f t="shared" si="3"/>
        <v>0</v>
      </c>
      <c r="Q10" s="87">
        <f t="shared" ref="Q10:Q58" si="4">+N10+O10+P10</f>
        <v>0</v>
      </c>
    </row>
    <row r="11" spans="1:17">
      <c r="A11" s="83"/>
      <c r="B11" s="82"/>
      <c r="C11" s="88" t="s">
        <v>2753</v>
      </c>
      <c r="D11" s="82"/>
      <c r="E11" s="86"/>
      <c r="F11" s="87"/>
      <c r="G11" s="87">
        <v>0</v>
      </c>
      <c r="H11" s="87"/>
      <c r="I11" s="87">
        <f t="shared" si="0"/>
        <v>0</v>
      </c>
      <c r="J11" s="87">
        <v>0</v>
      </c>
      <c r="K11" s="87">
        <v>0</v>
      </c>
      <c r="L11" s="87">
        <f t="shared" si="1"/>
        <v>0</v>
      </c>
      <c r="M11" s="87">
        <f t="shared" si="2"/>
        <v>0</v>
      </c>
      <c r="N11" s="87">
        <f t="shared" si="3"/>
        <v>0</v>
      </c>
      <c r="O11" s="87">
        <f t="shared" si="3"/>
        <v>0</v>
      </c>
      <c r="P11" s="87">
        <f t="shared" si="3"/>
        <v>0</v>
      </c>
      <c r="Q11" s="87">
        <f t="shared" si="4"/>
        <v>0</v>
      </c>
    </row>
    <row r="12" spans="1:17" ht="38.25">
      <c r="A12" s="83">
        <v>1</v>
      </c>
      <c r="B12" s="82" t="s">
        <v>2754</v>
      </c>
      <c r="C12" s="85" t="s">
        <v>2755</v>
      </c>
      <c r="D12" s="82"/>
      <c r="E12" s="86" t="s">
        <v>55</v>
      </c>
      <c r="F12" s="87">
        <v>10</v>
      </c>
      <c r="G12" s="87"/>
      <c r="H12" s="87"/>
      <c r="I12" s="87"/>
      <c r="J12" s="87"/>
      <c r="K12" s="87"/>
      <c r="L12" s="87"/>
      <c r="M12" s="87"/>
      <c r="N12" s="87"/>
      <c r="O12" s="87"/>
      <c r="P12" s="87"/>
      <c r="Q12" s="87"/>
    </row>
    <row r="13" spans="1:17" ht="38.25">
      <c r="A13" s="83">
        <v>2</v>
      </c>
      <c r="B13" s="82" t="s">
        <v>2754</v>
      </c>
      <c r="C13" s="85" t="s">
        <v>2756</v>
      </c>
      <c r="D13" s="82"/>
      <c r="E13" s="86" t="s">
        <v>55</v>
      </c>
      <c r="F13" s="87">
        <v>30</v>
      </c>
      <c r="G13" s="87"/>
      <c r="H13" s="87"/>
      <c r="I13" s="87"/>
      <c r="J13" s="87"/>
      <c r="K13" s="87"/>
      <c r="L13" s="87"/>
      <c r="M13" s="87"/>
      <c r="N13" s="87"/>
      <c r="O13" s="87"/>
      <c r="P13" s="87"/>
      <c r="Q13" s="87"/>
    </row>
    <row r="14" spans="1:17" ht="38.25">
      <c r="A14" s="83">
        <v>3</v>
      </c>
      <c r="B14" s="82" t="s">
        <v>2754</v>
      </c>
      <c r="C14" s="85" t="s">
        <v>2757</v>
      </c>
      <c r="D14" s="82"/>
      <c r="E14" s="86" t="s">
        <v>55</v>
      </c>
      <c r="F14" s="87">
        <v>240</v>
      </c>
      <c r="G14" s="87"/>
      <c r="H14" s="87"/>
      <c r="I14" s="87"/>
      <c r="J14" s="87"/>
      <c r="K14" s="87"/>
      <c r="L14" s="87"/>
      <c r="M14" s="87"/>
      <c r="N14" s="87"/>
      <c r="O14" s="87"/>
      <c r="P14" s="87"/>
      <c r="Q14" s="87"/>
    </row>
    <row r="15" spans="1:17" ht="25.5">
      <c r="A15" s="83">
        <v>4</v>
      </c>
      <c r="B15" s="82" t="s">
        <v>2754</v>
      </c>
      <c r="C15" s="85" t="s">
        <v>2758</v>
      </c>
      <c r="D15" s="82"/>
      <c r="E15" s="86" t="s">
        <v>2759</v>
      </c>
      <c r="F15" s="87">
        <v>2</v>
      </c>
      <c r="G15" s="87"/>
      <c r="H15" s="87"/>
      <c r="I15" s="87"/>
      <c r="J15" s="87"/>
      <c r="K15" s="87"/>
      <c r="L15" s="87"/>
      <c r="M15" s="87"/>
      <c r="N15" s="87"/>
      <c r="O15" s="87"/>
      <c r="P15" s="87"/>
      <c r="Q15" s="87"/>
    </row>
    <row r="16" spans="1:17" ht="25.5">
      <c r="A16" s="83">
        <v>5</v>
      </c>
      <c r="B16" s="82" t="s">
        <v>2754</v>
      </c>
      <c r="C16" s="85" t="s">
        <v>2760</v>
      </c>
      <c r="D16" s="82"/>
      <c r="E16" s="86" t="s">
        <v>2761</v>
      </c>
      <c r="F16" s="87">
        <v>1</v>
      </c>
      <c r="G16" s="87"/>
      <c r="H16" s="87"/>
      <c r="I16" s="87"/>
      <c r="J16" s="87"/>
      <c r="K16" s="87"/>
      <c r="L16" s="87"/>
      <c r="M16" s="87"/>
      <c r="N16" s="87"/>
      <c r="O16" s="87"/>
      <c r="P16" s="87"/>
      <c r="Q16" s="87"/>
    </row>
    <row r="17" spans="1:17" ht="38.25">
      <c r="A17" s="83">
        <v>6</v>
      </c>
      <c r="B17" s="82" t="s">
        <v>2754</v>
      </c>
      <c r="C17" s="85" t="s">
        <v>2762</v>
      </c>
      <c r="D17" s="82"/>
      <c r="E17" s="86" t="s">
        <v>2761</v>
      </c>
      <c r="F17" s="87">
        <v>1</v>
      </c>
      <c r="G17" s="87"/>
      <c r="H17" s="87"/>
      <c r="I17" s="87"/>
      <c r="J17" s="87"/>
      <c r="K17" s="87"/>
      <c r="L17" s="87"/>
      <c r="M17" s="87"/>
      <c r="N17" s="87"/>
      <c r="O17" s="87"/>
      <c r="P17" s="87"/>
      <c r="Q17" s="87"/>
    </row>
    <row r="18" spans="1:17" ht="51">
      <c r="A18" s="83"/>
      <c r="B18" s="82" t="s">
        <v>2754</v>
      </c>
      <c r="C18" s="85" t="s">
        <v>2763</v>
      </c>
      <c r="D18" s="82"/>
      <c r="E18" s="86" t="s">
        <v>2764</v>
      </c>
      <c r="F18" s="176">
        <v>1</v>
      </c>
      <c r="G18" s="87"/>
      <c r="H18" s="87"/>
      <c r="I18" s="87"/>
      <c r="J18" s="87"/>
      <c r="K18" s="87"/>
      <c r="L18" s="87"/>
      <c r="M18" s="87"/>
      <c r="N18" s="87"/>
      <c r="O18" s="87"/>
      <c r="P18" s="87"/>
      <c r="Q18" s="87"/>
    </row>
    <row r="19" spans="1:17" ht="25.5">
      <c r="A19" s="83"/>
      <c r="B19" s="82" t="s">
        <v>2754</v>
      </c>
      <c r="C19" s="85" t="s">
        <v>2765</v>
      </c>
      <c r="D19" s="82"/>
      <c r="E19" s="86" t="s">
        <v>2761</v>
      </c>
      <c r="F19" s="176">
        <v>2</v>
      </c>
      <c r="G19" s="87"/>
      <c r="H19" s="87"/>
      <c r="I19" s="87"/>
      <c r="J19" s="87"/>
      <c r="K19" s="87"/>
      <c r="L19" s="87"/>
      <c r="M19" s="87"/>
      <c r="N19" s="87"/>
      <c r="O19" s="87"/>
      <c r="P19" s="87"/>
      <c r="Q19" s="87"/>
    </row>
    <row r="20" spans="1:17">
      <c r="A20" s="83"/>
      <c r="B20" s="82" t="s">
        <v>2754</v>
      </c>
      <c r="C20" s="85" t="s">
        <v>2766</v>
      </c>
      <c r="D20" s="82"/>
      <c r="E20" s="86" t="s">
        <v>2767</v>
      </c>
      <c r="F20" s="176">
        <v>2</v>
      </c>
      <c r="G20" s="87"/>
      <c r="H20" s="87"/>
      <c r="I20" s="87"/>
      <c r="J20" s="87"/>
      <c r="K20" s="87"/>
      <c r="L20" s="87"/>
      <c r="M20" s="87"/>
      <c r="N20" s="87"/>
      <c r="O20" s="87"/>
      <c r="P20" s="87"/>
      <c r="Q20" s="87"/>
    </row>
    <row r="21" spans="1:17">
      <c r="A21" s="83"/>
      <c r="B21" s="82" t="s">
        <v>2754</v>
      </c>
      <c r="C21" s="85" t="s">
        <v>2768</v>
      </c>
      <c r="D21" s="82"/>
      <c r="E21" s="86" t="s">
        <v>2761</v>
      </c>
      <c r="F21" s="176">
        <v>2</v>
      </c>
      <c r="G21" s="87"/>
      <c r="H21" s="87"/>
      <c r="I21" s="87"/>
      <c r="J21" s="87"/>
      <c r="K21" s="87"/>
      <c r="L21" s="87"/>
      <c r="M21" s="87"/>
      <c r="N21" s="87"/>
      <c r="O21" s="87"/>
      <c r="P21" s="87"/>
      <c r="Q21" s="87"/>
    </row>
    <row r="22" spans="1:17">
      <c r="A22" s="83"/>
      <c r="B22" s="82" t="s">
        <v>2754</v>
      </c>
      <c r="C22" s="85" t="s">
        <v>2769</v>
      </c>
      <c r="D22" s="82"/>
      <c r="E22" s="86" t="s">
        <v>2761</v>
      </c>
      <c r="F22" s="176">
        <v>2</v>
      </c>
      <c r="G22" s="87"/>
      <c r="H22" s="87"/>
      <c r="I22" s="87"/>
      <c r="J22" s="87"/>
      <c r="K22" s="87"/>
      <c r="L22" s="87"/>
      <c r="M22" s="87"/>
      <c r="N22" s="87"/>
      <c r="O22" s="87"/>
      <c r="P22" s="87"/>
      <c r="Q22" s="87"/>
    </row>
    <row r="23" spans="1:17" ht="25.5">
      <c r="A23" s="83"/>
      <c r="B23" s="82" t="s">
        <v>2754</v>
      </c>
      <c r="C23" s="85" t="s">
        <v>2770</v>
      </c>
      <c r="D23" s="82"/>
      <c r="E23" s="86" t="s">
        <v>2761</v>
      </c>
      <c r="F23" s="176">
        <v>2</v>
      </c>
      <c r="G23" s="87"/>
      <c r="H23" s="87"/>
      <c r="I23" s="87"/>
      <c r="J23" s="87"/>
      <c r="K23" s="87"/>
      <c r="L23" s="87"/>
      <c r="M23" s="87"/>
      <c r="N23" s="87"/>
      <c r="O23" s="87"/>
      <c r="P23" s="87"/>
      <c r="Q23" s="87"/>
    </row>
    <row r="24" spans="1:17" ht="25.5">
      <c r="A24" s="83"/>
      <c r="B24" s="82" t="s">
        <v>2754</v>
      </c>
      <c r="C24" s="85" t="s">
        <v>2771</v>
      </c>
      <c r="D24" s="82"/>
      <c r="E24" s="86" t="s">
        <v>2761</v>
      </c>
      <c r="F24" s="176">
        <v>2</v>
      </c>
      <c r="G24" s="87"/>
      <c r="H24" s="87"/>
      <c r="I24" s="87"/>
      <c r="J24" s="87"/>
      <c r="K24" s="87"/>
      <c r="L24" s="87"/>
      <c r="M24" s="87"/>
      <c r="N24" s="87"/>
      <c r="O24" s="87"/>
      <c r="P24" s="87"/>
      <c r="Q24" s="87"/>
    </row>
    <row r="25" spans="1:17">
      <c r="A25" s="83"/>
      <c r="B25" s="82" t="s">
        <v>2754</v>
      </c>
      <c r="C25" s="85" t="s">
        <v>2772</v>
      </c>
      <c r="D25" s="82"/>
      <c r="E25" s="86" t="s">
        <v>2761</v>
      </c>
      <c r="F25" s="176">
        <v>2</v>
      </c>
      <c r="G25" s="87"/>
      <c r="H25" s="87"/>
      <c r="I25" s="87"/>
      <c r="J25" s="87"/>
      <c r="K25" s="87"/>
      <c r="L25" s="87"/>
      <c r="M25" s="87"/>
      <c r="N25" s="87"/>
      <c r="O25" s="87"/>
      <c r="P25" s="87"/>
      <c r="Q25" s="87"/>
    </row>
    <row r="26" spans="1:17">
      <c r="A26" s="83"/>
      <c r="B26" s="82" t="s">
        <v>2754</v>
      </c>
      <c r="C26" s="85" t="s">
        <v>2773</v>
      </c>
      <c r="D26" s="82"/>
      <c r="E26" s="86" t="s">
        <v>2761</v>
      </c>
      <c r="F26" s="176">
        <v>2</v>
      </c>
      <c r="G26" s="87"/>
      <c r="H26" s="87"/>
      <c r="I26" s="87"/>
      <c r="J26" s="87"/>
      <c r="K26" s="87"/>
      <c r="L26" s="87"/>
      <c r="M26" s="87"/>
      <c r="N26" s="87"/>
      <c r="O26" s="87"/>
      <c r="P26" s="87"/>
      <c r="Q26" s="87"/>
    </row>
    <row r="27" spans="1:17">
      <c r="A27" s="83"/>
      <c r="B27" s="82" t="s">
        <v>2754</v>
      </c>
      <c r="C27" s="85" t="s">
        <v>2774</v>
      </c>
      <c r="D27" s="82"/>
      <c r="E27" s="86" t="s">
        <v>2761</v>
      </c>
      <c r="F27" s="176">
        <v>4</v>
      </c>
      <c r="G27" s="87"/>
      <c r="H27" s="87"/>
      <c r="I27" s="87"/>
      <c r="J27" s="87"/>
      <c r="K27" s="87"/>
      <c r="L27" s="87"/>
      <c r="M27" s="87"/>
      <c r="N27" s="87"/>
      <c r="O27" s="87"/>
      <c r="P27" s="87"/>
      <c r="Q27" s="87"/>
    </row>
    <row r="28" spans="1:17">
      <c r="A28" s="83"/>
      <c r="B28" s="82" t="s">
        <v>2754</v>
      </c>
      <c r="C28" s="85" t="s">
        <v>2775</v>
      </c>
      <c r="D28" s="82"/>
      <c r="E28" s="86" t="s">
        <v>2761</v>
      </c>
      <c r="F28" s="176">
        <v>2</v>
      </c>
      <c r="G28" s="87"/>
      <c r="H28" s="87"/>
      <c r="I28" s="87"/>
      <c r="J28" s="87"/>
      <c r="K28" s="87"/>
      <c r="L28" s="87"/>
      <c r="M28" s="87"/>
      <c r="N28" s="87"/>
      <c r="O28" s="87"/>
      <c r="P28" s="87"/>
      <c r="Q28" s="87"/>
    </row>
    <row r="29" spans="1:17">
      <c r="A29" s="83"/>
      <c r="B29" s="82" t="s">
        <v>2754</v>
      </c>
      <c r="C29" s="85" t="s">
        <v>2776</v>
      </c>
      <c r="D29" s="82"/>
      <c r="E29" s="86" t="s">
        <v>2761</v>
      </c>
      <c r="F29" s="176">
        <v>1</v>
      </c>
      <c r="G29" s="87"/>
      <c r="H29" s="87"/>
      <c r="I29" s="87"/>
      <c r="J29" s="87"/>
      <c r="K29" s="87"/>
      <c r="L29" s="87"/>
      <c r="M29" s="87"/>
      <c r="N29" s="87"/>
      <c r="O29" s="87"/>
      <c r="P29" s="87"/>
      <c r="Q29" s="87"/>
    </row>
    <row r="30" spans="1:17">
      <c r="A30" s="83"/>
      <c r="B30" s="82" t="s">
        <v>2754</v>
      </c>
      <c r="C30" s="85" t="s">
        <v>2777</v>
      </c>
      <c r="D30" s="82"/>
      <c r="E30" s="86" t="s">
        <v>2761</v>
      </c>
      <c r="F30" s="176">
        <v>1</v>
      </c>
      <c r="G30" s="87"/>
      <c r="H30" s="87"/>
      <c r="I30" s="87"/>
      <c r="J30" s="87"/>
      <c r="K30" s="87"/>
      <c r="L30" s="87"/>
      <c r="M30" s="87"/>
      <c r="N30" s="87"/>
      <c r="O30" s="87"/>
      <c r="P30" s="87"/>
      <c r="Q30" s="87"/>
    </row>
    <row r="31" spans="1:17">
      <c r="A31" s="83"/>
      <c r="B31" s="82" t="s">
        <v>2754</v>
      </c>
      <c r="C31" s="85" t="s">
        <v>2778</v>
      </c>
      <c r="D31" s="82"/>
      <c r="E31" s="86" t="s">
        <v>2761</v>
      </c>
      <c r="F31" s="176">
        <v>2</v>
      </c>
      <c r="G31" s="87"/>
      <c r="H31" s="87"/>
      <c r="I31" s="87"/>
      <c r="J31" s="87"/>
      <c r="K31" s="87"/>
      <c r="L31" s="87"/>
      <c r="M31" s="87"/>
      <c r="N31" s="87"/>
      <c r="O31" s="87"/>
      <c r="P31" s="87"/>
      <c r="Q31" s="87"/>
    </row>
    <row r="32" spans="1:17">
      <c r="A32" s="83"/>
      <c r="B32" s="82" t="s">
        <v>2754</v>
      </c>
      <c r="C32" s="85" t="s">
        <v>2779</v>
      </c>
      <c r="D32" s="82"/>
      <c r="E32" s="86" t="s">
        <v>2761</v>
      </c>
      <c r="F32" s="176">
        <v>1</v>
      </c>
      <c r="G32" s="87"/>
      <c r="H32" s="87"/>
      <c r="I32" s="87"/>
      <c r="J32" s="87"/>
      <c r="K32" s="87"/>
      <c r="L32" s="87"/>
      <c r="M32" s="87"/>
      <c r="N32" s="87"/>
      <c r="O32" s="87"/>
      <c r="P32" s="87"/>
      <c r="Q32" s="87"/>
    </row>
    <row r="33" spans="1:17">
      <c r="A33" s="83"/>
      <c r="B33" s="82" t="s">
        <v>2754</v>
      </c>
      <c r="C33" s="85" t="s">
        <v>2780</v>
      </c>
      <c r="D33" s="82"/>
      <c r="E33" s="86" t="s">
        <v>2761</v>
      </c>
      <c r="F33" s="176">
        <v>1</v>
      </c>
      <c r="G33" s="87"/>
      <c r="H33" s="87"/>
      <c r="I33" s="87"/>
      <c r="J33" s="87"/>
      <c r="K33" s="87"/>
      <c r="L33" s="87"/>
      <c r="M33" s="87"/>
      <c r="N33" s="87"/>
      <c r="O33" s="87"/>
      <c r="P33" s="87"/>
      <c r="Q33" s="87"/>
    </row>
    <row r="34" spans="1:17">
      <c r="A34" s="83"/>
      <c r="B34" s="82" t="s">
        <v>2754</v>
      </c>
      <c r="C34" s="85" t="s">
        <v>2781</v>
      </c>
      <c r="D34" s="82"/>
      <c r="E34" s="86" t="s">
        <v>2761</v>
      </c>
      <c r="F34" s="176">
        <v>4</v>
      </c>
      <c r="G34" s="87"/>
      <c r="H34" s="87"/>
      <c r="I34" s="87"/>
      <c r="J34" s="87"/>
      <c r="K34" s="87"/>
      <c r="L34" s="87"/>
      <c r="M34" s="87"/>
      <c r="N34" s="87"/>
      <c r="O34" s="87"/>
      <c r="P34" s="87"/>
      <c r="Q34" s="87"/>
    </row>
    <row r="35" spans="1:17" ht="25.5">
      <c r="A35" s="83">
        <v>7</v>
      </c>
      <c r="B35" s="82" t="s">
        <v>2754</v>
      </c>
      <c r="C35" s="85" t="s">
        <v>2782</v>
      </c>
      <c r="D35" s="82"/>
      <c r="E35" s="86" t="s">
        <v>2761</v>
      </c>
      <c r="F35" s="176">
        <v>2</v>
      </c>
      <c r="G35" s="87"/>
      <c r="H35" s="87"/>
      <c r="I35" s="87"/>
      <c r="J35" s="87"/>
      <c r="K35" s="87"/>
      <c r="L35" s="87"/>
      <c r="M35" s="87"/>
      <c r="N35" s="87"/>
      <c r="O35" s="87"/>
      <c r="P35" s="87"/>
      <c r="Q35" s="87"/>
    </row>
    <row r="36" spans="1:17" ht="25.5">
      <c r="A36" s="83">
        <v>8</v>
      </c>
      <c r="B36" s="82" t="s">
        <v>2754</v>
      </c>
      <c r="C36" s="85" t="s">
        <v>2783</v>
      </c>
      <c r="D36" s="82"/>
      <c r="E36" s="86" t="s">
        <v>2761</v>
      </c>
      <c r="F36" s="176">
        <v>3</v>
      </c>
      <c r="G36" s="87"/>
      <c r="H36" s="87"/>
      <c r="I36" s="87"/>
      <c r="J36" s="87"/>
      <c r="K36" s="87"/>
      <c r="L36" s="87"/>
      <c r="M36" s="87"/>
      <c r="N36" s="87"/>
      <c r="O36" s="87"/>
      <c r="P36" s="87"/>
      <c r="Q36" s="87"/>
    </row>
    <row r="37" spans="1:17" ht="25.5">
      <c r="A37" s="83">
        <v>9</v>
      </c>
      <c r="B37" s="82" t="s">
        <v>2754</v>
      </c>
      <c r="C37" s="85" t="s">
        <v>2784</v>
      </c>
      <c r="D37" s="82"/>
      <c r="E37" s="86" t="s">
        <v>2761</v>
      </c>
      <c r="F37" s="176">
        <v>1</v>
      </c>
      <c r="G37" s="87"/>
      <c r="H37" s="87"/>
      <c r="I37" s="87"/>
      <c r="J37" s="87"/>
      <c r="K37" s="87"/>
      <c r="L37" s="87"/>
      <c r="M37" s="87"/>
      <c r="N37" s="87"/>
      <c r="O37" s="87"/>
      <c r="P37" s="87"/>
      <c r="Q37" s="87"/>
    </row>
    <row r="38" spans="1:17">
      <c r="A38" s="83">
        <v>10</v>
      </c>
      <c r="B38" s="82" t="s">
        <v>2754</v>
      </c>
      <c r="C38" s="85" t="s">
        <v>2785</v>
      </c>
      <c r="D38" s="82"/>
      <c r="E38" s="86" t="s">
        <v>2761</v>
      </c>
      <c r="F38" s="176">
        <v>2</v>
      </c>
      <c r="G38" s="87"/>
      <c r="H38" s="87"/>
      <c r="I38" s="87"/>
      <c r="J38" s="87"/>
      <c r="K38" s="87"/>
      <c r="L38" s="87"/>
      <c r="M38" s="87"/>
      <c r="N38" s="87"/>
      <c r="O38" s="87"/>
      <c r="P38" s="87"/>
      <c r="Q38" s="87"/>
    </row>
    <row r="39" spans="1:17">
      <c r="A39" s="83">
        <v>11</v>
      </c>
      <c r="B39" s="82" t="s">
        <v>2754</v>
      </c>
      <c r="C39" s="85" t="s">
        <v>2786</v>
      </c>
      <c r="D39" s="82"/>
      <c r="E39" s="86" t="s">
        <v>2761</v>
      </c>
      <c r="F39" s="176">
        <v>2</v>
      </c>
      <c r="G39" s="87"/>
      <c r="H39" s="87"/>
      <c r="I39" s="87"/>
      <c r="J39" s="87"/>
      <c r="K39" s="87"/>
      <c r="L39" s="87"/>
      <c r="M39" s="87"/>
      <c r="N39" s="87"/>
      <c r="O39" s="87"/>
      <c r="P39" s="87"/>
      <c r="Q39" s="87"/>
    </row>
    <row r="40" spans="1:17">
      <c r="A40" s="83">
        <v>12</v>
      </c>
      <c r="B40" s="82" t="s">
        <v>2754</v>
      </c>
      <c r="C40" s="85" t="s">
        <v>2787</v>
      </c>
      <c r="D40" s="82"/>
      <c r="E40" s="86" t="s">
        <v>2761</v>
      </c>
      <c r="F40" s="176">
        <v>2</v>
      </c>
      <c r="G40" s="87"/>
      <c r="H40" s="87"/>
      <c r="I40" s="87"/>
      <c r="J40" s="87"/>
      <c r="K40" s="87"/>
      <c r="L40" s="87"/>
      <c r="M40" s="87"/>
      <c r="N40" s="87"/>
      <c r="O40" s="87"/>
      <c r="P40" s="87"/>
      <c r="Q40" s="87"/>
    </row>
    <row r="41" spans="1:17" ht="25.5">
      <c r="A41" s="83">
        <v>13</v>
      </c>
      <c r="B41" s="82" t="s">
        <v>2754</v>
      </c>
      <c r="C41" s="85" t="s">
        <v>2788</v>
      </c>
      <c r="D41" s="82"/>
      <c r="E41" s="86" t="s">
        <v>2761</v>
      </c>
      <c r="F41" s="176">
        <v>2</v>
      </c>
      <c r="G41" s="87"/>
      <c r="H41" s="87"/>
      <c r="I41" s="87"/>
      <c r="J41" s="87"/>
      <c r="K41" s="87"/>
      <c r="L41" s="87"/>
      <c r="M41" s="87"/>
      <c r="N41" s="87"/>
      <c r="O41" s="87"/>
      <c r="P41" s="87"/>
      <c r="Q41" s="87"/>
    </row>
    <row r="42" spans="1:17">
      <c r="A42" s="83">
        <v>14</v>
      </c>
      <c r="B42" s="82" t="s">
        <v>2754</v>
      </c>
      <c r="C42" s="85" t="s">
        <v>2789</v>
      </c>
      <c r="D42" s="82"/>
      <c r="E42" s="86" t="s">
        <v>2761</v>
      </c>
      <c r="F42" s="176">
        <v>2</v>
      </c>
      <c r="G42" s="87"/>
      <c r="H42" s="87"/>
      <c r="I42" s="87"/>
      <c r="J42" s="87"/>
      <c r="K42" s="87"/>
      <c r="L42" s="87"/>
      <c r="M42" s="87"/>
      <c r="N42" s="87"/>
      <c r="O42" s="87"/>
      <c r="P42" s="87"/>
      <c r="Q42" s="87"/>
    </row>
    <row r="43" spans="1:17">
      <c r="A43" s="83">
        <v>15</v>
      </c>
      <c r="B43" s="82" t="s">
        <v>2754</v>
      </c>
      <c r="C43" s="85" t="s">
        <v>2790</v>
      </c>
      <c r="D43" s="82"/>
      <c r="E43" s="86" t="s">
        <v>2761</v>
      </c>
      <c r="F43" s="176">
        <v>4</v>
      </c>
      <c r="G43" s="87"/>
      <c r="H43" s="87"/>
      <c r="I43" s="87"/>
      <c r="J43" s="87"/>
      <c r="K43" s="87"/>
      <c r="L43" s="87"/>
      <c r="M43" s="87"/>
      <c r="N43" s="87"/>
      <c r="O43" s="87"/>
      <c r="P43" s="87"/>
      <c r="Q43" s="87"/>
    </row>
    <row r="44" spans="1:17">
      <c r="A44" s="83">
        <v>16</v>
      </c>
      <c r="B44" s="82" t="s">
        <v>2754</v>
      </c>
      <c r="C44" s="85" t="s">
        <v>2791</v>
      </c>
      <c r="D44" s="82"/>
      <c r="E44" s="86" t="s">
        <v>108</v>
      </c>
      <c r="F44" s="87">
        <v>0.25</v>
      </c>
      <c r="G44" s="87"/>
      <c r="H44" s="87"/>
      <c r="I44" s="87"/>
      <c r="J44" s="87"/>
      <c r="K44" s="87"/>
      <c r="L44" s="87"/>
      <c r="M44" s="87"/>
      <c r="N44" s="87"/>
      <c r="O44" s="87"/>
      <c r="P44" s="87"/>
      <c r="Q44" s="87"/>
    </row>
    <row r="45" spans="1:17">
      <c r="A45" s="83">
        <v>17</v>
      </c>
      <c r="B45" s="82" t="s">
        <v>2754</v>
      </c>
      <c r="C45" s="85" t="s">
        <v>2792</v>
      </c>
      <c r="D45" s="82"/>
      <c r="E45" s="86" t="s">
        <v>2761</v>
      </c>
      <c r="F45" s="176">
        <v>1</v>
      </c>
      <c r="G45" s="87"/>
      <c r="H45" s="87"/>
      <c r="I45" s="87"/>
      <c r="J45" s="87"/>
      <c r="K45" s="87"/>
      <c r="L45" s="87"/>
      <c r="M45" s="87"/>
      <c r="N45" s="87"/>
      <c r="O45" s="87"/>
      <c r="P45" s="87"/>
      <c r="Q45" s="87"/>
    </row>
    <row r="46" spans="1:17">
      <c r="A46" s="83">
        <v>18</v>
      </c>
      <c r="B46" s="82" t="s">
        <v>2754</v>
      </c>
      <c r="C46" s="85" t="s">
        <v>2793</v>
      </c>
      <c r="D46" s="82"/>
      <c r="E46" s="86" t="s">
        <v>2759</v>
      </c>
      <c r="F46" s="176">
        <v>1</v>
      </c>
      <c r="G46" s="87"/>
      <c r="H46" s="87"/>
      <c r="I46" s="87"/>
      <c r="J46" s="87"/>
      <c r="K46" s="87"/>
      <c r="L46" s="87"/>
      <c r="M46" s="87"/>
      <c r="N46" s="87"/>
      <c r="O46" s="87"/>
      <c r="P46" s="87"/>
      <c r="Q46" s="87"/>
    </row>
    <row r="47" spans="1:17">
      <c r="A47" s="83">
        <v>19</v>
      </c>
      <c r="B47" s="82" t="s">
        <v>2754</v>
      </c>
      <c r="C47" s="85" t="s">
        <v>2794</v>
      </c>
      <c r="D47" s="82"/>
      <c r="E47" s="86"/>
      <c r="F47" s="87"/>
      <c r="G47" s="87"/>
      <c r="H47" s="87"/>
      <c r="I47" s="87"/>
      <c r="J47" s="87"/>
      <c r="K47" s="87"/>
      <c r="L47" s="87"/>
      <c r="M47" s="87"/>
      <c r="N47" s="87"/>
      <c r="O47" s="87"/>
      <c r="P47" s="87"/>
      <c r="Q47" s="87"/>
    </row>
    <row r="48" spans="1:17">
      <c r="A48" s="83"/>
      <c r="B48" s="82" t="s">
        <v>2754</v>
      </c>
      <c r="C48" s="85" t="s">
        <v>2795</v>
      </c>
      <c r="D48" s="82"/>
      <c r="E48" s="86" t="s">
        <v>2761</v>
      </c>
      <c r="F48" s="176">
        <v>4</v>
      </c>
      <c r="G48" s="87"/>
      <c r="H48" s="87"/>
      <c r="I48" s="87"/>
      <c r="J48" s="87"/>
      <c r="K48" s="87"/>
      <c r="L48" s="87"/>
      <c r="M48" s="87"/>
      <c r="N48" s="87"/>
      <c r="O48" s="87"/>
      <c r="P48" s="87"/>
      <c r="Q48" s="87"/>
    </row>
    <row r="49" spans="1:17">
      <c r="A49" s="83"/>
      <c r="B49" s="82" t="s">
        <v>2754</v>
      </c>
      <c r="C49" s="85" t="s">
        <v>2796</v>
      </c>
      <c r="D49" s="82"/>
      <c r="E49" s="86" t="s">
        <v>2761</v>
      </c>
      <c r="F49" s="176">
        <v>4</v>
      </c>
      <c r="G49" s="87"/>
      <c r="H49" s="87"/>
      <c r="I49" s="87"/>
      <c r="J49" s="87"/>
      <c r="K49" s="87"/>
      <c r="L49" s="87"/>
      <c r="M49" s="87"/>
      <c r="N49" s="87"/>
      <c r="O49" s="87"/>
      <c r="P49" s="87"/>
      <c r="Q49" s="87"/>
    </row>
    <row r="50" spans="1:17">
      <c r="A50" s="83"/>
      <c r="B50" s="82" t="s">
        <v>2754</v>
      </c>
      <c r="C50" s="85" t="s">
        <v>2797</v>
      </c>
      <c r="D50" s="82"/>
      <c r="E50" s="86" t="s">
        <v>2761</v>
      </c>
      <c r="F50" s="176">
        <v>4</v>
      </c>
      <c r="G50" s="87"/>
      <c r="H50" s="87"/>
      <c r="I50" s="87"/>
      <c r="J50" s="87"/>
      <c r="K50" s="87"/>
      <c r="L50" s="87"/>
      <c r="M50" s="87"/>
      <c r="N50" s="87"/>
      <c r="O50" s="87"/>
      <c r="P50" s="87"/>
      <c r="Q50" s="87"/>
    </row>
    <row r="51" spans="1:17">
      <c r="A51" s="83"/>
      <c r="B51" s="82" t="s">
        <v>2754</v>
      </c>
      <c r="C51" s="85" t="s">
        <v>2798</v>
      </c>
      <c r="D51" s="82"/>
      <c r="E51" s="86" t="s">
        <v>2761</v>
      </c>
      <c r="F51" s="176">
        <v>8</v>
      </c>
      <c r="G51" s="87"/>
      <c r="H51" s="87"/>
      <c r="I51" s="87"/>
      <c r="J51" s="87"/>
      <c r="K51" s="87"/>
      <c r="L51" s="87"/>
      <c r="M51" s="87"/>
      <c r="N51" s="87"/>
      <c r="O51" s="87"/>
      <c r="P51" s="87"/>
      <c r="Q51" s="87"/>
    </row>
    <row r="52" spans="1:17">
      <c r="A52" s="83"/>
      <c r="B52" s="82" t="s">
        <v>2754</v>
      </c>
      <c r="C52" s="85" t="s">
        <v>2799</v>
      </c>
      <c r="D52" s="82"/>
      <c r="E52" s="86" t="s">
        <v>2761</v>
      </c>
      <c r="F52" s="176">
        <v>4</v>
      </c>
      <c r="G52" s="87"/>
      <c r="H52" s="87"/>
      <c r="I52" s="87"/>
      <c r="J52" s="87"/>
      <c r="K52" s="87"/>
      <c r="L52" s="87"/>
      <c r="M52" s="87"/>
      <c r="N52" s="87"/>
      <c r="O52" s="87"/>
      <c r="P52" s="87"/>
      <c r="Q52" s="87"/>
    </row>
    <row r="53" spans="1:17">
      <c r="A53" s="83"/>
      <c r="B53" s="82" t="s">
        <v>2754</v>
      </c>
      <c r="C53" s="85" t="s">
        <v>2800</v>
      </c>
      <c r="D53" s="82"/>
      <c r="E53" s="86" t="s">
        <v>2761</v>
      </c>
      <c r="F53" s="176">
        <v>4</v>
      </c>
      <c r="G53" s="87"/>
      <c r="H53" s="87"/>
      <c r="I53" s="87"/>
      <c r="J53" s="87"/>
      <c r="K53" s="87"/>
      <c r="L53" s="87"/>
      <c r="M53" s="87"/>
      <c r="N53" s="87"/>
      <c r="O53" s="87"/>
      <c r="P53" s="87"/>
      <c r="Q53" s="87"/>
    </row>
    <row r="54" spans="1:17" ht="25.5">
      <c r="A54" s="83">
        <v>20</v>
      </c>
      <c r="B54" s="82" t="s">
        <v>2754</v>
      </c>
      <c r="C54" s="85" t="s">
        <v>2801</v>
      </c>
      <c r="D54" s="82"/>
      <c r="E54" s="86" t="s">
        <v>108</v>
      </c>
      <c r="F54" s="176">
        <v>125</v>
      </c>
      <c r="G54" s="87"/>
      <c r="H54" s="87"/>
      <c r="I54" s="87"/>
      <c r="J54" s="87"/>
      <c r="K54" s="87"/>
      <c r="L54" s="87"/>
      <c r="M54" s="87"/>
      <c r="N54" s="87"/>
      <c r="O54" s="87"/>
      <c r="P54" s="87"/>
      <c r="Q54" s="87"/>
    </row>
    <row r="55" spans="1:17">
      <c r="A55" s="83">
        <v>21</v>
      </c>
      <c r="B55" s="82" t="s">
        <v>2754</v>
      </c>
      <c r="C55" s="85" t="s">
        <v>2802</v>
      </c>
      <c r="D55" s="82"/>
      <c r="E55" s="86" t="s">
        <v>56</v>
      </c>
      <c r="F55" s="176">
        <v>15</v>
      </c>
      <c r="G55" s="87"/>
      <c r="H55" s="87"/>
      <c r="I55" s="87"/>
      <c r="J55" s="87"/>
      <c r="K55" s="87"/>
      <c r="L55" s="87"/>
      <c r="M55" s="87"/>
      <c r="N55" s="87"/>
      <c r="O55" s="87"/>
      <c r="P55" s="87"/>
      <c r="Q55" s="87"/>
    </row>
    <row r="56" spans="1:17">
      <c r="A56" s="83">
        <v>22</v>
      </c>
      <c r="B56" s="82" t="s">
        <v>2754</v>
      </c>
      <c r="C56" s="85" t="s">
        <v>2803</v>
      </c>
      <c r="D56" s="82"/>
      <c r="E56" s="86" t="s">
        <v>56</v>
      </c>
      <c r="F56" s="176">
        <v>300</v>
      </c>
      <c r="G56" s="87"/>
      <c r="H56" s="87"/>
      <c r="I56" s="87"/>
      <c r="J56" s="87"/>
      <c r="K56" s="87"/>
      <c r="L56" s="87"/>
      <c r="M56" s="87"/>
      <c r="N56" s="87"/>
      <c r="O56" s="87"/>
      <c r="P56" s="87"/>
      <c r="Q56" s="87"/>
    </row>
    <row r="57" spans="1:17">
      <c r="A57" s="83">
        <v>23</v>
      </c>
      <c r="B57" s="82" t="s">
        <v>2754</v>
      </c>
      <c r="C57" s="85" t="s">
        <v>2804</v>
      </c>
      <c r="D57" s="82"/>
      <c r="E57" s="86" t="s">
        <v>55</v>
      </c>
      <c r="F57" s="176">
        <v>255</v>
      </c>
      <c r="G57" s="87"/>
      <c r="H57" s="87"/>
      <c r="I57" s="87"/>
      <c r="J57" s="87"/>
      <c r="K57" s="87"/>
      <c r="L57" s="87"/>
      <c r="M57" s="87"/>
      <c r="N57" s="87"/>
      <c r="O57" s="87"/>
      <c r="P57" s="87"/>
      <c r="Q57" s="87"/>
    </row>
    <row r="58" spans="1:17">
      <c r="A58" s="83" t="s">
        <v>28</v>
      </c>
      <c r="B58" s="82"/>
      <c r="C58" s="85"/>
      <c r="D58" s="82"/>
      <c r="E58" s="86"/>
      <c r="F58" s="87">
        <v>0</v>
      </c>
      <c r="G58" s="87">
        <v>0</v>
      </c>
      <c r="H58" s="87">
        <v>0</v>
      </c>
      <c r="I58" s="87">
        <f t="shared" si="0"/>
        <v>0</v>
      </c>
      <c r="J58" s="87">
        <v>0</v>
      </c>
      <c r="K58" s="87">
        <v>0</v>
      </c>
      <c r="L58" s="87">
        <f t="shared" si="1"/>
        <v>0</v>
      </c>
      <c r="M58" s="87">
        <f t="shared" si="2"/>
        <v>0</v>
      </c>
      <c r="N58" s="87">
        <f t="shared" si="3"/>
        <v>0</v>
      </c>
      <c r="O58" s="87">
        <f t="shared" si="3"/>
        <v>0</v>
      </c>
      <c r="P58" s="87">
        <f t="shared" si="3"/>
        <v>0</v>
      </c>
      <c r="Q58" s="87">
        <f t="shared" si="4"/>
        <v>0</v>
      </c>
    </row>
    <row r="59" spans="1:17">
      <c r="A59" s="177"/>
      <c r="B59" s="177"/>
      <c r="C59" s="178" t="s">
        <v>52</v>
      </c>
      <c r="D59" s="177"/>
      <c r="E59" s="177"/>
      <c r="F59" s="179"/>
      <c r="G59" s="179"/>
      <c r="H59" s="179"/>
      <c r="I59" s="179"/>
      <c r="J59" s="179"/>
      <c r="K59" s="179"/>
      <c r="L59" s="179"/>
      <c r="M59" s="179">
        <f>SUM(M9:M58)</f>
        <v>0</v>
      </c>
      <c r="N59" s="179">
        <f>SUM(N9:N58)</f>
        <v>0</v>
      </c>
      <c r="O59" s="179">
        <f>SUM(O9:O58)</f>
        <v>0</v>
      </c>
      <c r="P59" s="179">
        <f>SUM(P9:P58)</f>
        <v>0</v>
      </c>
      <c r="Q59" s="179">
        <f>SUM(Q9:Q58)</f>
        <v>0</v>
      </c>
    </row>
    <row r="60" spans="1:17">
      <c r="A60" s="180"/>
      <c r="B60" s="180"/>
      <c r="C60" s="90" t="s">
        <v>2198</v>
      </c>
      <c r="D60" s="180"/>
      <c r="E60" s="180" t="s">
        <v>60</v>
      </c>
      <c r="F60" s="127">
        <f>' 1-1'!$F$35</f>
        <v>0</v>
      </c>
      <c r="G60" s="181"/>
      <c r="H60" s="181"/>
      <c r="I60" s="181"/>
      <c r="J60" s="181"/>
      <c r="K60" s="181"/>
      <c r="L60" s="181"/>
      <c r="M60" s="181"/>
      <c r="N60" s="181"/>
      <c r="O60" s="87">
        <f>ROUND(O59*F60%,2)</f>
        <v>0</v>
      </c>
      <c r="P60" s="181"/>
      <c r="Q60" s="87">
        <f>O60</f>
        <v>0</v>
      </c>
    </row>
    <row r="61" spans="1:17">
      <c r="A61" s="177"/>
      <c r="B61" s="177"/>
      <c r="C61" s="178" t="s">
        <v>2805</v>
      </c>
      <c r="D61" s="177"/>
      <c r="E61" s="177" t="s">
        <v>61</v>
      </c>
      <c r="F61" s="179"/>
      <c r="G61" s="179"/>
      <c r="H61" s="179"/>
      <c r="I61" s="179"/>
      <c r="J61" s="179"/>
      <c r="K61" s="179"/>
      <c r="L61" s="179"/>
      <c r="M61" s="179">
        <f t="shared" ref="M61:Q61" si="5">SUM(M59:M60)</f>
        <v>0</v>
      </c>
      <c r="N61" s="179">
        <f t="shared" si="5"/>
        <v>0</v>
      </c>
      <c r="O61" s="179">
        <f t="shared" si="5"/>
        <v>0</v>
      </c>
      <c r="P61" s="179">
        <f t="shared" si="5"/>
        <v>0</v>
      </c>
      <c r="Q61" s="179">
        <f t="shared" si="5"/>
        <v>0</v>
      </c>
    </row>
  </sheetData>
  <mergeCells count="8">
    <mergeCell ref="G7:L7"/>
    <mergeCell ref="M7:Q7"/>
    <mergeCell ref="A7:A8"/>
    <mergeCell ref="B7:B8"/>
    <mergeCell ref="C7:C8"/>
    <mergeCell ref="D7:D8"/>
    <mergeCell ref="E7:E8"/>
    <mergeCell ref="F7:F8"/>
  </mergeCells>
  <conditionalFormatting sqref="C9:C12 C54:C58">
    <cfRule type="expression" dxfId="33" priority="5" stopIfTrue="1">
      <formula>XEP9="tx"</formula>
    </cfRule>
  </conditionalFormatting>
  <conditionalFormatting sqref="C13">
    <cfRule type="expression" dxfId="32" priority="4" stopIfTrue="1">
      <formula>XEP13="tx"</formula>
    </cfRule>
  </conditionalFormatting>
  <conditionalFormatting sqref="C42:C53">
    <cfRule type="expression" dxfId="31" priority="3" stopIfTrue="1">
      <formula>XEP42="tx"</formula>
    </cfRule>
  </conditionalFormatting>
  <conditionalFormatting sqref="C26:C41">
    <cfRule type="expression" dxfId="30" priority="2" stopIfTrue="1">
      <formula>XEP26="tx"</formula>
    </cfRule>
  </conditionalFormatting>
  <conditionalFormatting sqref="C14:C25">
    <cfRule type="expression" dxfId="29" priority="1" stopIfTrue="1">
      <formula>XEP14="tx"</formula>
    </cfRule>
  </conditionalFormatting>
  <printOptions horizontalCentered="1"/>
  <pageMargins left="0.70866141732283472" right="0.70866141732283472" top="0.74803149606299213" bottom="0.74803149606299213" header="0.31496062992125984" footer="0.31496062992125984"/>
  <pageSetup paperSize="9" scale="93" fitToHeight="10" orientation="landscape" horizontalDpi="4294967293"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Q29"/>
  <sheetViews>
    <sheetView showZeros="0" defaultGridColor="0" colorId="23" zoomScaleNormal="100" zoomScaleSheetLayoutView="85" workbookViewId="0">
      <selection activeCell="A9" sqref="A9:XFD9"/>
    </sheetView>
  </sheetViews>
  <sheetFormatPr defaultRowHeight="15"/>
  <cols>
    <col min="1" max="1" width="4.28515625" style="32" customWidth="1"/>
    <col min="2" max="2" width="6.42578125" style="32" customWidth="1"/>
    <col min="3" max="3" width="6.140625" style="32" customWidth="1"/>
    <col min="4" max="4" width="33.28515625" style="32" customWidth="1"/>
    <col min="5" max="5" width="12.7109375" style="32" customWidth="1"/>
    <col min="6" max="6" width="12.5703125" style="32" customWidth="1"/>
    <col min="7" max="8" width="11.28515625" style="32" customWidth="1"/>
    <col min="9" max="9" width="11.7109375" style="32" customWidth="1"/>
    <col min="10" max="16384" width="9.140625" style="32"/>
  </cols>
  <sheetData>
    <row r="1" spans="1:17" ht="15.75">
      <c r="A1" s="1"/>
      <c r="B1" s="1"/>
      <c r="C1" s="2"/>
      <c r="D1" s="1"/>
      <c r="E1" s="1"/>
      <c r="F1" s="30" t="s">
        <v>2172</v>
      </c>
      <c r="G1" s="31">
        <v>4</v>
      </c>
      <c r="H1" s="3"/>
      <c r="I1" s="3"/>
    </row>
    <row r="2" spans="1:17" ht="15.75">
      <c r="A2" s="1"/>
      <c r="B2" s="4"/>
      <c r="C2" s="5"/>
      <c r="D2" s="6"/>
      <c r="E2" s="1"/>
      <c r="F2" s="30"/>
      <c r="G2" s="31"/>
      <c r="H2" s="3"/>
      <c r="I2" s="3"/>
    </row>
    <row r="3" spans="1:17">
      <c r="A3" s="1"/>
      <c r="B3" s="7"/>
      <c r="C3" s="5"/>
      <c r="D3" s="6"/>
      <c r="E3" s="8"/>
      <c r="F3" s="1"/>
      <c r="G3" s="1"/>
      <c r="H3" s="1"/>
      <c r="I3" s="1"/>
    </row>
    <row r="4" spans="1:17" ht="18.75">
      <c r="A4" s="211" t="s">
        <v>2190</v>
      </c>
      <c r="B4" s="211"/>
      <c r="C4" s="211"/>
      <c r="D4" s="211"/>
      <c r="E4" s="211"/>
      <c r="F4" s="211"/>
      <c r="G4" s="211"/>
      <c r="H4" s="211"/>
      <c r="I4" s="211"/>
    </row>
    <row r="5" spans="1:17">
      <c r="A5" s="1"/>
      <c r="B5" s="3"/>
      <c r="C5" s="9"/>
      <c r="D5" s="6"/>
      <c r="E5" s="8"/>
      <c r="F5" s="1"/>
      <c r="G5" s="1"/>
      <c r="H5" s="1"/>
      <c r="I5" s="1"/>
    </row>
    <row r="6" spans="1:17">
      <c r="A6" s="53" t="s">
        <v>2846</v>
      </c>
      <c r="B6" s="194"/>
      <c r="C6" s="195"/>
      <c r="D6" s="51"/>
      <c r="E6" s="51"/>
      <c r="F6" s="51"/>
      <c r="G6" s="51"/>
      <c r="H6" s="51"/>
      <c r="I6" s="4"/>
    </row>
    <row r="7" spans="1:17">
      <c r="A7" s="196" t="s">
        <v>2847</v>
      </c>
      <c r="B7" s="51"/>
      <c r="C7" s="52"/>
      <c r="D7" s="51"/>
      <c r="E7" s="51"/>
      <c r="F7" s="51"/>
      <c r="G7" s="51"/>
      <c r="H7" s="51"/>
      <c r="I7" s="4"/>
    </row>
    <row r="8" spans="1:17">
      <c r="A8" s="54" t="s">
        <v>2848</v>
      </c>
      <c r="B8" s="55"/>
      <c r="C8" s="56"/>
      <c r="D8" s="55"/>
      <c r="E8" s="55"/>
      <c r="F8" s="55"/>
      <c r="G8" s="55"/>
      <c r="H8" s="55"/>
      <c r="I8" s="1"/>
    </row>
    <row r="9" spans="1:17" s="44" customFormat="1">
      <c r="A9" s="54" t="s">
        <v>3003</v>
      </c>
      <c r="B9" s="55"/>
      <c r="C9" s="56"/>
      <c r="D9" s="55"/>
      <c r="E9" s="55"/>
      <c r="F9" s="55"/>
      <c r="G9" s="55"/>
      <c r="H9" s="55"/>
      <c r="I9" s="55"/>
      <c r="J9" s="55"/>
      <c r="K9" s="55"/>
      <c r="L9" s="55"/>
      <c r="M9" s="55"/>
      <c r="N9" s="55"/>
      <c r="O9" s="55"/>
      <c r="P9" s="55"/>
      <c r="Q9" s="55"/>
    </row>
    <row r="10" spans="1:17">
      <c r="A10" s="1"/>
      <c r="B10" s="5"/>
      <c r="C10" s="6"/>
      <c r="D10" s="6"/>
      <c r="E10" s="8"/>
      <c r="F10" s="1"/>
      <c r="G10" s="1"/>
      <c r="H10" s="9" t="s">
        <v>2174</v>
      </c>
      <c r="I10" s="105">
        <f>+E26</f>
        <v>0</v>
      </c>
    </row>
    <row r="11" spans="1:17">
      <c r="A11" s="1"/>
      <c r="B11" s="5"/>
      <c r="C11" s="6"/>
      <c r="D11" s="6"/>
      <c r="E11" s="8"/>
      <c r="F11" s="1"/>
      <c r="G11" s="1"/>
      <c r="H11" s="9" t="s">
        <v>2175</v>
      </c>
      <c r="I11" s="105">
        <f>+I21</f>
        <v>0</v>
      </c>
    </row>
    <row r="12" spans="1:17">
      <c r="A12" s="1"/>
      <c r="B12" s="5"/>
      <c r="C12" s="6"/>
      <c r="D12" s="6"/>
      <c r="E12" s="8"/>
      <c r="F12" s="1"/>
      <c r="G12" s="1"/>
      <c r="H12" s="9" t="s">
        <v>2176</v>
      </c>
      <c r="I12" s="106"/>
    </row>
    <row r="13" spans="1:17">
      <c r="A13" s="8"/>
      <c r="B13" s="8"/>
      <c r="C13" s="10"/>
      <c r="D13" s="7"/>
      <c r="E13" s="8"/>
      <c r="F13" s="8"/>
      <c r="G13" s="8"/>
      <c r="H13" s="8"/>
      <c r="I13" s="8"/>
    </row>
    <row r="14" spans="1:17">
      <c r="A14" s="212" t="s">
        <v>2177</v>
      </c>
      <c r="B14" s="212" t="s">
        <v>2178</v>
      </c>
      <c r="C14" s="212"/>
      <c r="D14" s="213" t="s">
        <v>2179</v>
      </c>
      <c r="E14" s="213" t="s">
        <v>2180</v>
      </c>
      <c r="F14" s="213" t="s">
        <v>2181</v>
      </c>
      <c r="G14" s="213"/>
      <c r="H14" s="213"/>
      <c r="I14" s="213" t="s">
        <v>2182</v>
      </c>
    </row>
    <row r="15" spans="1:17" ht="25.5">
      <c r="A15" s="212"/>
      <c r="B15" s="212"/>
      <c r="C15" s="212"/>
      <c r="D15" s="213"/>
      <c r="E15" s="213"/>
      <c r="F15" s="126" t="s">
        <v>2183</v>
      </c>
      <c r="G15" s="126" t="s">
        <v>2184</v>
      </c>
      <c r="H15" s="126" t="s">
        <v>2185</v>
      </c>
      <c r="I15" s="213"/>
    </row>
    <row r="16" spans="1:17">
      <c r="A16" s="15">
        <v>1</v>
      </c>
      <c r="B16" s="77"/>
      <c r="C16" s="78" t="s">
        <v>21</v>
      </c>
      <c r="D16" s="34" t="s">
        <v>107</v>
      </c>
      <c r="E16" s="107"/>
      <c r="F16" s="115"/>
      <c r="G16" s="115"/>
      <c r="H16" s="115"/>
      <c r="I16" s="40"/>
      <c r="J16" s="35"/>
      <c r="K16" s="35"/>
      <c r="L16" s="35"/>
    </row>
    <row r="17" spans="1:10">
      <c r="A17" s="15">
        <v>2</v>
      </c>
      <c r="B17" s="77"/>
      <c r="C17" s="78" t="s">
        <v>2361</v>
      </c>
      <c r="D17" s="34" t="s">
        <v>2364</v>
      </c>
      <c r="E17" s="107"/>
      <c r="F17" s="115"/>
      <c r="G17" s="115"/>
      <c r="H17" s="115"/>
      <c r="I17" s="40"/>
    </row>
    <row r="18" spans="1:10">
      <c r="A18" s="15">
        <v>3</v>
      </c>
      <c r="B18" s="77"/>
      <c r="C18" s="78" t="s">
        <v>2362</v>
      </c>
      <c r="D18" s="34" t="s">
        <v>2365</v>
      </c>
      <c r="E18" s="107"/>
      <c r="F18" s="115"/>
      <c r="G18" s="115"/>
      <c r="H18" s="115"/>
      <c r="I18" s="40"/>
    </row>
    <row r="19" spans="1:10">
      <c r="A19" s="15">
        <v>4</v>
      </c>
      <c r="B19" s="77"/>
      <c r="C19" s="78" t="s">
        <v>2363</v>
      </c>
      <c r="D19" s="34" t="s">
        <v>2366</v>
      </c>
      <c r="E19" s="107"/>
      <c r="F19" s="115"/>
      <c r="G19" s="115"/>
      <c r="H19" s="115"/>
      <c r="I19" s="40"/>
    </row>
    <row r="20" spans="1:10">
      <c r="A20" s="15"/>
      <c r="B20" s="77"/>
      <c r="C20" s="84"/>
      <c r="D20" s="34"/>
      <c r="E20" s="107"/>
      <c r="F20" s="115"/>
      <c r="G20" s="115"/>
      <c r="H20" s="115"/>
      <c r="I20" s="40"/>
    </row>
    <row r="21" spans="1:10">
      <c r="A21" s="36"/>
      <c r="B21" s="37"/>
      <c r="C21" s="38"/>
      <c r="D21" s="39" t="s">
        <v>52</v>
      </c>
      <c r="E21" s="110"/>
      <c r="F21" s="110"/>
      <c r="G21" s="110"/>
      <c r="H21" s="110"/>
      <c r="I21" s="110"/>
    </row>
    <row r="22" spans="1:10">
      <c r="A22" s="11"/>
      <c r="B22" s="12"/>
      <c r="C22" s="13"/>
      <c r="D22" s="16" t="str">
        <f>+"Virsizdevumi "&amp;J22&amp;" %"</f>
        <v>Virsizdevumi 0 %</v>
      </c>
      <c r="E22" s="107"/>
      <c r="F22" s="114"/>
      <c r="G22" s="114"/>
      <c r="H22" s="114"/>
      <c r="I22" s="42"/>
      <c r="J22" s="32">
        <f>kops_1!$J$51</f>
        <v>0</v>
      </c>
    </row>
    <row r="23" spans="1:10">
      <c r="A23" s="11"/>
      <c r="B23" s="12"/>
      <c r="C23" s="13"/>
      <c r="D23" s="16" t="s">
        <v>2186</v>
      </c>
      <c r="E23" s="107"/>
      <c r="F23" s="112"/>
      <c r="G23" s="112"/>
      <c r="H23" s="112"/>
      <c r="I23" s="17"/>
      <c r="J23" s="32">
        <f>kops_1!$J$52</f>
        <v>0</v>
      </c>
    </row>
    <row r="24" spans="1:10">
      <c r="A24" s="11"/>
      <c r="B24" s="12"/>
      <c r="C24" s="13"/>
      <c r="D24" s="16" t="str">
        <f>+"Peļņa "&amp;J24&amp;" %"</f>
        <v>Peļņa 0 %</v>
      </c>
      <c r="E24" s="107"/>
      <c r="F24" s="112"/>
      <c r="G24" s="112"/>
      <c r="H24" s="112"/>
      <c r="I24" s="17"/>
      <c r="J24" s="32">
        <f>kops_1!$J$53</f>
        <v>0</v>
      </c>
    </row>
    <row r="25" spans="1:10">
      <c r="A25" s="11"/>
      <c r="B25" s="12"/>
      <c r="C25" s="13"/>
      <c r="D25" s="16" t="str">
        <f>+"Darba devēja soc. nodoklis "&amp;J25&amp;" %"</f>
        <v>Darba devēja soc. nodoklis 0 %</v>
      </c>
      <c r="E25" s="107"/>
      <c r="F25" s="112"/>
      <c r="G25" s="112"/>
      <c r="H25" s="112"/>
      <c r="I25" s="17"/>
      <c r="J25" s="32">
        <f>kops_1!$J$54</f>
        <v>0</v>
      </c>
    </row>
    <row r="26" spans="1:10">
      <c r="A26" s="36"/>
      <c r="B26" s="37"/>
      <c r="C26" s="38"/>
      <c r="D26" s="39" t="s">
        <v>2187</v>
      </c>
      <c r="E26" s="110"/>
      <c r="F26" s="110"/>
      <c r="G26" s="110"/>
      <c r="H26" s="110"/>
      <c r="I26" s="17"/>
    </row>
    <row r="27" spans="1:10" s="141" customFormat="1" ht="12.75">
      <c r="A27" s="138"/>
      <c r="B27" s="138"/>
      <c r="C27" s="139" t="s">
        <v>2401</v>
      </c>
      <c r="D27" s="140"/>
      <c r="E27" s="138"/>
      <c r="F27" s="138"/>
      <c r="G27" s="138"/>
      <c r="H27" s="138"/>
      <c r="I27" s="138"/>
    </row>
    <row r="28" spans="1:10" s="193" customFormat="1" ht="77.25" customHeight="1">
      <c r="A28" s="190"/>
      <c r="B28" s="191"/>
      <c r="C28" s="192">
        <v>1</v>
      </c>
      <c r="D28" s="210" t="s">
        <v>2597</v>
      </c>
      <c r="E28" s="210"/>
      <c r="F28" s="210"/>
      <c r="G28" s="210"/>
      <c r="H28" s="210"/>
      <c r="I28" s="210"/>
    </row>
    <row r="29" spans="1:10" s="193" customFormat="1" ht="54" customHeight="1">
      <c r="A29" s="191"/>
      <c r="B29" s="191"/>
      <c r="C29" s="192">
        <v>2</v>
      </c>
      <c r="D29" s="210" t="s">
        <v>2598</v>
      </c>
      <c r="E29" s="210"/>
      <c r="F29" s="210"/>
      <c r="G29" s="210"/>
      <c r="H29" s="210"/>
      <c r="I29" s="210"/>
    </row>
  </sheetData>
  <mergeCells count="9">
    <mergeCell ref="D28:I28"/>
    <mergeCell ref="D29:I29"/>
    <mergeCell ref="A4:I4"/>
    <mergeCell ref="A14:A15"/>
    <mergeCell ref="B14:C15"/>
    <mergeCell ref="D14:D15"/>
    <mergeCell ref="E14:E15"/>
    <mergeCell ref="F14:H14"/>
    <mergeCell ref="I14:I15"/>
  </mergeCells>
  <printOptions horizontalCentered="1"/>
  <pageMargins left="0.39" right="0.39" top="0.74" bottom="0.47" header="0.3" footer="0.3"/>
  <pageSetup paperSize="9" scale="97" fitToHeight="1000" orientation="portrait" horizontalDpi="4294967293"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20"/>
  <sheetViews>
    <sheetView showZeros="0" defaultGridColor="0" colorId="23" zoomScaleNormal="100" zoomScaleSheetLayoutView="100" workbookViewId="0">
      <pane ySplit="8" topLeftCell="A9" activePane="bottomLeft" state="frozen"/>
      <selection activeCell="G22" sqref="G22"/>
      <selection pane="bottomLeft" activeCell="A5" sqref="A5:XFD5"/>
    </sheetView>
  </sheetViews>
  <sheetFormatPr defaultRowHeight="15" outlineLevelCol="1"/>
  <cols>
    <col min="1" max="1" width="6.28515625" style="44" customWidth="1"/>
    <col min="2" max="2" width="8.5703125" style="44" bestFit="1" customWidth="1" outlineLevel="1"/>
    <col min="3" max="3" width="40.28515625" style="69" customWidth="1"/>
    <col min="4" max="4" width="4.28515625" style="44" hidden="1" customWidth="1" outlineLevel="1"/>
    <col min="5" max="5" width="5.5703125" style="44" customWidth="1" collapsed="1"/>
    <col min="6" max="6" width="7.85546875" style="44" bestFit="1" customWidth="1"/>
    <col min="7" max="7" width="6.28515625" style="44" customWidth="1"/>
    <col min="8" max="8" width="9" style="44" customWidth="1"/>
    <col min="9" max="9" width="6.28515625" style="44" customWidth="1"/>
    <col min="10" max="10" width="8.42578125" style="44" customWidth="1"/>
    <col min="11" max="11" width="7.7109375" style="44" customWidth="1"/>
    <col min="12" max="12" width="7.28515625" style="44" customWidth="1"/>
    <col min="13" max="13" width="8" style="44" customWidth="1"/>
    <col min="14" max="14" width="8.85546875" style="44" bestFit="1" customWidth="1"/>
    <col min="15" max="15" width="9.42578125" style="44" customWidth="1"/>
    <col min="16" max="16" width="10.140625" style="44" customWidth="1"/>
    <col min="17" max="17" width="9.85546875" style="44" customWidth="1"/>
    <col min="18" max="16384" width="9.140625" style="44"/>
  </cols>
  <sheetData>
    <row r="1" spans="1:17" ht="25.5">
      <c r="A1" s="48"/>
      <c r="B1" s="48"/>
      <c r="C1" s="18" t="s">
        <v>2360</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2134</v>
      </c>
      <c r="B6" s="51"/>
      <c r="C6" s="52"/>
      <c r="D6" s="51"/>
      <c r="E6" s="51"/>
      <c r="F6" s="51"/>
      <c r="G6" s="51"/>
      <c r="H6" s="51"/>
      <c r="I6" s="51"/>
      <c r="J6" s="51"/>
      <c r="K6" s="51"/>
      <c r="L6" s="51"/>
      <c r="M6" s="51"/>
      <c r="N6" s="51"/>
      <c r="O6" s="51"/>
      <c r="P6" s="57" t="s">
        <v>62</v>
      </c>
      <c r="Q6" s="104">
        <f>Q20</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c r="A9" s="58" t="s">
        <v>28</v>
      </c>
      <c r="B9" s="59"/>
      <c r="C9" s="75"/>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2135</v>
      </c>
      <c r="D10" s="59"/>
      <c r="E10" s="61"/>
      <c r="F10" s="62">
        <v>0</v>
      </c>
      <c r="G10" s="62">
        <v>0</v>
      </c>
      <c r="H10" s="62">
        <v>0</v>
      </c>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c r="A11" s="58">
        <v>1</v>
      </c>
      <c r="B11" s="59" t="s">
        <v>2136</v>
      </c>
      <c r="C11" s="92" t="s">
        <v>2623</v>
      </c>
      <c r="D11" s="59"/>
      <c r="E11" s="137" t="s">
        <v>108</v>
      </c>
      <c r="F11" s="128">
        <v>114.4</v>
      </c>
      <c r="G11" s="62"/>
      <c r="H11" s="62"/>
      <c r="I11" s="62"/>
      <c r="J11" s="62"/>
      <c r="K11" s="62"/>
      <c r="L11" s="62"/>
      <c r="M11" s="62"/>
      <c r="N11" s="62"/>
      <c r="O11" s="62"/>
      <c r="P11" s="62"/>
      <c r="Q11" s="62"/>
    </row>
    <row r="12" spans="1:17" ht="38.25">
      <c r="A12" s="58">
        <v>2</v>
      </c>
      <c r="B12" s="59" t="s">
        <v>2136</v>
      </c>
      <c r="C12" s="92" t="s">
        <v>2624</v>
      </c>
      <c r="D12" s="59"/>
      <c r="E12" s="61" t="s">
        <v>56</v>
      </c>
      <c r="F12" s="128">
        <v>501</v>
      </c>
      <c r="G12" s="62"/>
      <c r="H12" s="62"/>
      <c r="I12" s="62"/>
      <c r="J12" s="62"/>
      <c r="K12" s="62"/>
      <c r="L12" s="62"/>
      <c r="M12" s="62"/>
      <c r="N12" s="62"/>
      <c r="O12" s="62"/>
      <c r="P12" s="62"/>
      <c r="Q12" s="62"/>
    </row>
    <row r="13" spans="1:17">
      <c r="A13" s="58">
        <v>3</v>
      </c>
      <c r="B13" s="59" t="s">
        <v>2136</v>
      </c>
      <c r="C13" s="60" t="s">
        <v>2137</v>
      </c>
      <c r="D13" s="59"/>
      <c r="E13" s="61" t="s">
        <v>56</v>
      </c>
      <c r="F13" s="62">
        <v>518</v>
      </c>
      <c r="G13" s="62"/>
      <c r="H13" s="62"/>
      <c r="I13" s="62"/>
      <c r="J13" s="62"/>
      <c r="K13" s="62"/>
      <c r="L13" s="62"/>
      <c r="M13" s="62"/>
      <c r="N13" s="62"/>
      <c r="O13" s="62"/>
      <c r="P13" s="62"/>
      <c r="Q13" s="62"/>
    </row>
    <row r="14" spans="1:17">
      <c r="A14" s="58">
        <v>4</v>
      </c>
      <c r="B14" s="59" t="s">
        <v>2136</v>
      </c>
      <c r="C14" s="60" t="s">
        <v>2138</v>
      </c>
      <c r="D14" s="59"/>
      <c r="E14" s="61" t="s">
        <v>55</v>
      </c>
      <c r="F14" s="62">
        <v>121</v>
      </c>
      <c r="G14" s="62"/>
      <c r="H14" s="62"/>
      <c r="I14" s="62"/>
      <c r="J14" s="62"/>
      <c r="K14" s="62"/>
      <c r="L14" s="62"/>
      <c r="M14" s="62"/>
      <c r="N14" s="62"/>
      <c r="O14" s="62"/>
      <c r="P14" s="62"/>
      <c r="Q14" s="62"/>
    </row>
    <row r="15" spans="1:17">
      <c r="A15" s="58">
        <v>5</v>
      </c>
      <c r="B15" s="59" t="s">
        <v>2136</v>
      </c>
      <c r="C15" s="60" t="s">
        <v>2139</v>
      </c>
      <c r="D15" s="59"/>
      <c r="E15" s="61" t="s">
        <v>57</v>
      </c>
      <c r="F15" s="62">
        <v>5</v>
      </c>
      <c r="G15" s="62"/>
      <c r="H15" s="62"/>
      <c r="I15" s="62"/>
      <c r="J15" s="62"/>
      <c r="K15" s="62"/>
      <c r="L15" s="62"/>
      <c r="M15" s="62"/>
      <c r="N15" s="62"/>
      <c r="O15" s="62"/>
      <c r="P15" s="62"/>
      <c r="Q15" s="62"/>
    </row>
    <row r="16" spans="1:17" ht="25.5">
      <c r="A16" s="129">
        <v>6</v>
      </c>
      <c r="B16" s="130" t="s">
        <v>2136</v>
      </c>
      <c r="C16" s="131" t="s">
        <v>2625</v>
      </c>
      <c r="D16" s="130"/>
      <c r="E16" s="130" t="s">
        <v>108</v>
      </c>
      <c r="F16" s="132">
        <v>910</v>
      </c>
      <c r="G16" s="62"/>
      <c r="H16" s="62"/>
      <c r="I16" s="132"/>
      <c r="J16" s="62"/>
      <c r="K16" s="62"/>
      <c r="L16" s="62"/>
      <c r="M16" s="62"/>
      <c r="N16" s="62"/>
      <c r="O16" s="62"/>
      <c r="P16" s="62"/>
      <c r="Q16" s="62"/>
    </row>
    <row r="17" spans="1:17">
      <c r="A17" s="58" t="s">
        <v>28</v>
      </c>
      <c r="B17" s="59"/>
      <c r="C17" s="60"/>
      <c r="D17" s="59"/>
      <c r="E17" s="61"/>
      <c r="F17" s="62">
        <v>0</v>
      </c>
      <c r="G17" s="62">
        <v>0</v>
      </c>
      <c r="H17" s="62">
        <v>0</v>
      </c>
      <c r="I17" s="62">
        <f t="shared" ref="I17" si="7">+ROUND(H17*G17,2)</f>
        <v>0</v>
      </c>
      <c r="J17" s="62">
        <v>0</v>
      </c>
      <c r="K17" s="62">
        <v>0</v>
      </c>
      <c r="L17" s="62">
        <f t="shared" ref="L17" si="8">+I17+J17+K17</f>
        <v>0</v>
      </c>
      <c r="M17" s="62">
        <f t="shared" ref="M17" si="9">+ROUND(G17*$F17,2)</f>
        <v>0</v>
      </c>
      <c r="N17" s="62">
        <f t="shared" ref="N17" si="10">+ROUND(I17*$F17,2)</f>
        <v>0</v>
      </c>
      <c r="O17" s="62">
        <f t="shared" ref="O17" si="11">+ROUND(J17*$F17,2)</f>
        <v>0</v>
      </c>
      <c r="P17" s="62">
        <f t="shared" ref="P17" si="12">+ROUND(K17*$F17,2)</f>
        <v>0</v>
      </c>
      <c r="Q17" s="62">
        <f t="shared" ref="Q17" si="13">+N17+O17+P17</f>
        <v>0</v>
      </c>
    </row>
    <row r="18" spans="1:17">
      <c r="A18" s="63"/>
      <c r="B18" s="63"/>
      <c r="C18" s="64" t="s">
        <v>52</v>
      </c>
      <c r="D18" s="63"/>
      <c r="E18" s="63"/>
      <c r="F18" s="65"/>
      <c r="G18" s="65"/>
      <c r="H18" s="65"/>
      <c r="I18" s="65"/>
      <c r="J18" s="65"/>
      <c r="K18" s="65"/>
      <c r="L18" s="65"/>
      <c r="M18" s="65">
        <f>SUM(M9:M17)</f>
        <v>0</v>
      </c>
      <c r="N18" s="65">
        <f>SUM(N9:N17)</f>
        <v>0</v>
      </c>
      <c r="O18" s="65">
        <f>SUM(O9:O17)</f>
        <v>0</v>
      </c>
      <c r="P18" s="65">
        <f>SUM(P9:P17)</f>
        <v>0</v>
      </c>
      <c r="Q18" s="65">
        <f>SUM(Q9:Q17)</f>
        <v>0</v>
      </c>
    </row>
    <row r="19" spans="1:17">
      <c r="A19" s="66"/>
      <c r="B19" s="66"/>
      <c r="C19" s="92" t="s">
        <v>2198</v>
      </c>
      <c r="D19" s="66"/>
      <c r="E19" s="66" t="s">
        <v>60</v>
      </c>
      <c r="F19" s="127">
        <f>' 1-1'!$F$35</f>
        <v>0</v>
      </c>
      <c r="G19" s="68"/>
      <c r="H19" s="68"/>
      <c r="I19" s="68"/>
      <c r="J19" s="68"/>
      <c r="K19" s="68"/>
      <c r="L19" s="68"/>
      <c r="M19" s="68"/>
      <c r="N19" s="68"/>
      <c r="O19" s="62">
        <f>ROUND(O18*F19%,2)</f>
        <v>0</v>
      </c>
      <c r="P19" s="68"/>
      <c r="Q19" s="62">
        <f>O19</f>
        <v>0</v>
      </c>
    </row>
    <row r="20" spans="1:17">
      <c r="A20" s="63"/>
      <c r="B20" s="63"/>
      <c r="C20" s="64" t="s">
        <v>107</v>
      </c>
      <c r="D20" s="63"/>
      <c r="E20" s="63" t="s">
        <v>61</v>
      </c>
      <c r="F20" s="65"/>
      <c r="G20" s="65"/>
      <c r="H20" s="65"/>
      <c r="I20" s="65"/>
      <c r="J20" s="65"/>
      <c r="K20" s="65"/>
      <c r="L20" s="65"/>
      <c r="M20" s="65">
        <f t="shared" ref="M20:Q20" si="14">SUM(M18:M19)</f>
        <v>0</v>
      </c>
      <c r="N20" s="65">
        <f t="shared" si="14"/>
        <v>0</v>
      </c>
      <c r="O20" s="65">
        <f t="shared" si="14"/>
        <v>0</v>
      </c>
      <c r="P20" s="65">
        <f t="shared" si="14"/>
        <v>0</v>
      </c>
      <c r="Q20" s="65">
        <f t="shared" si="14"/>
        <v>0</v>
      </c>
    </row>
  </sheetData>
  <mergeCells count="8">
    <mergeCell ref="G7:L7"/>
    <mergeCell ref="M7:Q7"/>
    <mergeCell ref="A7:A8"/>
    <mergeCell ref="B7:B8"/>
    <mergeCell ref="C7:C8"/>
    <mergeCell ref="D7:D8"/>
    <mergeCell ref="E7:E8"/>
    <mergeCell ref="F7:F8"/>
  </mergeCells>
  <conditionalFormatting sqref="C9:C17">
    <cfRule type="expression" dxfId="28" priority="454" stopIfTrue="1">
      <formula>XEV9="tx"</formula>
    </cfRule>
  </conditionalFormatting>
  <printOptions horizontalCentered="1"/>
  <pageMargins left="0.39" right="0.39" top="0.74" bottom="0.47" header="0.3" footer="0.3"/>
  <pageSetup paperSize="9" scale="97" fitToHeight="1000" orientation="landscape" horizontalDpi="4294967293"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5">
    <pageSetUpPr fitToPage="1"/>
  </sheetPr>
  <dimension ref="A1:Q63"/>
  <sheetViews>
    <sheetView showZeros="0" defaultGridColor="0" colorId="23" zoomScaleNormal="100" zoomScaleSheetLayoutView="100" workbookViewId="0">
      <pane ySplit="8" topLeftCell="A9" activePane="bottomLeft" state="frozen"/>
      <selection activeCell="G22" sqref="G22"/>
      <selection pane="bottomLeft" activeCell="A5" sqref="A5:XFD5"/>
    </sheetView>
  </sheetViews>
  <sheetFormatPr defaultRowHeight="15" outlineLevelCol="1"/>
  <cols>
    <col min="1" max="1" width="6.28515625" style="44" customWidth="1"/>
    <col min="2" max="2" width="8.5703125" style="44" bestFit="1" customWidth="1" outlineLevel="1"/>
    <col min="3" max="3" width="40.28515625" style="69" customWidth="1"/>
    <col min="4" max="4" width="4.28515625" style="44" hidden="1" customWidth="1" outlineLevel="1"/>
    <col min="5" max="5" width="5.5703125" style="44" customWidth="1" collapsed="1"/>
    <col min="6" max="6" width="7.85546875" style="44" bestFit="1" customWidth="1"/>
    <col min="7" max="7" width="6.28515625" style="44" customWidth="1"/>
    <col min="8" max="8" width="8.5703125" style="44" customWidth="1"/>
    <col min="9" max="9" width="6.28515625" style="44" customWidth="1"/>
    <col min="10" max="10" width="8.28515625" style="44" customWidth="1"/>
    <col min="11" max="11" width="7.7109375" style="44" customWidth="1"/>
    <col min="12" max="12" width="7.28515625" style="44" customWidth="1"/>
    <col min="13" max="13" width="8" style="44" customWidth="1"/>
    <col min="14" max="14" width="8.85546875" style="44" bestFit="1" customWidth="1"/>
    <col min="15" max="15" width="9.42578125" style="44" customWidth="1"/>
    <col min="16" max="17" width="9.85546875" style="44" customWidth="1"/>
    <col min="18" max="16384" width="9.140625" style="44"/>
  </cols>
  <sheetData>
    <row r="1" spans="1:17" ht="25.5">
      <c r="A1" s="48"/>
      <c r="B1" s="48"/>
      <c r="C1" s="18" t="s">
        <v>2367</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2134</v>
      </c>
      <c r="B6" s="51"/>
      <c r="C6" s="52"/>
      <c r="D6" s="51"/>
      <c r="E6" s="51"/>
      <c r="F6" s="51"/>
      <c r="G6" s="51"/>
      <c r="H6" s="51"/>
      <c r="I6" s="51"/>
      <c r="J6" s="51"/>
      <c r="K6" s="51"/>
      <c r="L6" s="51"/>
      <c r="M6" s="51"/>
      <c r="N6" s="51"/>
      <c r="O6" s="51"/>
      <c r="P6" s="57" t="s">
        <v>62</v>
      </c>
      <c r="Q6" s="104">
        <f>Q63</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60"/>
      <c r="D10" s="59"/>
      <c r="E10" s="61"/>
      <c r="F10" s="62">
        <v>0</v>
      </c>
      <c r="G10" s="62">
        <v>0</v>
      </c>
      <c r="H10" s="62">
        <v>0</v>
      </c>
      <c r="I10" s="62">
        <f t="shared" ref="I10:I51" si="0">+ROUND(H10*G10,2)</f>
        <v>0</v>
      </c>
      <c r="J10" s="62">
        <v>0</v>
      </c>
      <c r="K10" s="62">
        <v>0</v>
      </c>
      <c r="L10" s="62">
        <f t="shared" ref="L10:L51" si="1">+I10+J10+K10</f>
        <v>0</v>
      </c>
      <c r="M10" s="62">
        <f t="shared" ref="M10:M51" si="2">+ROUND(G10*$F10,2)</f>
        <v>0</v>
      </c>
      <c r="N10" s="62">
        <f t="shared" ref="N10:P51" si="3">+ROUND(I10*$F10,2)</f>
        <v>0</v>
      </c>
      <c r="O10" s="62">
        <f t="shared" si="3"/>
        <v>0</v>
      </c>
      <c r="P10" s="62">
        <f t="shared" si="3"/>
        <v>0</v>
      </c>
      <c r="Q10" s="62">
        <f t="shared" ref="Q10:Q51" si="4">+N10+O10+P10</f>
        <v>0</v>
      </c>
    </row>
    <row r="11" spans="1:17">
      <c r="A11" s="58" t="s">
        <v>28</v>
      </c>
      <c r="B11" s="59"/>
      <c r="C11" s="72" t="s">
        <v>2140</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c r="A12" s="58" t="s">
        <v>28</v>
      </c>
      <c r="B12" s="59"/>
      <c r="C12" s="72" t="s">
        <v>2141</v>
      </c>
      <c r="D12" s="59"/>
      <c r="E12" s="61"/>
      <c r="F12" s="62">
        <v>0</v>
      </c>
      <c r="G12" s="62">
        <v>0</v>
      </c>
      <c r="H12" s="62">
        <v>0</v>
      </c>
      <c r="I12" s="62">
        <f t="shared" si="0"/>
        <v>0</v>
      </c>
      <c r="J12" s="62">
        <v>0</v>
      </c>
      <c r="K12" s="62">
        <v>0</v>
      </c>
      <c r="L12" s="62">
        <f t="shared" si="1"/>
        <v>0</v>
      </c>
      <c r="M12" s="62">
        <f t="shared" si="2"/>
        <v>0</v>
      </c>
      <c r="N12" s="62">
        <f t="shared" si="3"/>
        <v>0</v>
      </c>
      <c r="O12" s="62">
        <f t="shared" si="3"/>
        <v>0</v>
      </c>
      <c r="P12" s="62">
        <f t="shared" si="3"/>
        <v>0</v>
      </c>
      <c r="Q12" s="62">
        <f t="shared" si="4"/>
        <v>0</v>
      </c>
    </row>
    <row r="13" spans="1:17">
      <c r="A13" s="58">
        <v>1</v>
      </c>
      <c r="B13" s="59" t="s">
        <v>2136</v>
      </c>
      <c r="C13" s="60" t="s">
        <v>390</v>
      </c>
      <c r="D13" s="59"/>
      <c r="E13" s="61" t="s">
        <v>56</v>
      </c>
      <c r="F13" s="62">
        <v>709</v>
      </c>
      <c r="G13" s="62"/>
      <c r="H13" s="62"/>
      <c r="I13" s="62"/>
      <c r="J13" s="62"/>
      <c r="K13" s="62"/>
      <c r="L13" s="62"/>
      <c r="M13" s="62"/>
      <c r="N13" s="62"/>
      <c r="O13" s="62"/>
      <c r="P13" s="62"/>
      <c r="Q13" s="62"/>
    </row>
    <row r="14" spans="1:17">
      <c r="A14" s="58">
        <v>2</v>
      </c>
      <c r="B14" s="59" t="s">
        <v>2136</v>
      </c>
      <c r="C14" s="60" t="s">
        <v>391</v>
      </c>
      <c r="D14" s="59"/>
      <c r="E14" s="61" t="s">
        <v>56</v>
      </c>
      <c r="F14" s="62">
        <v>709</v>
      </c>
      <c r="G14" s="62"/>
      <c r="H14" s="62"/>
      <c r="I14" s="62"/>
      <c r="J14" s="62"/>
      <c r="K14" s="62"/>
      <c r="L14" s="62"/>
      <c r="M14" s="62"/>
      <c r="N14" s="62"/>
      <c r="O14" s="62"/>
      <c r="P14" s="62"/>
      <c r="Q14" s="62"/>
    </row>
    <row r="15" spans="1:17">
      <c r="A15" s="58">
        <v>3</v>
      </c>
      <c r="B15" s="59" t="s">
        <v>2136</v>
      </c>
      <c r="C15" s="92" t="s">
        <v>2381</v>
      </c>
      <c r="D15" s="59"/>
      <c r="E15" s="61" t="s">
        <v>108</v>
      </c>
      <c r="F15" s="62">
        <v>212.7</v>
      </c>
      <c r="G15" s="62"/>
      <c r="H15" s="62"/>
      <c r="I15" s="62"/>
      <c r="J15" s="62"/>
      <c r="K15" s="62"/>
      <c r="L15" s="62"/>
      <c r="M15" s="62"/>
      <c r="N15" s="62"/>
      <c r="O15" s="62"/>
      <c r="P15" s="62"/>
      <c r="Q15" s="62"/>
    </row>
    <row r="16" spans="1:17">
      <c r="A16" s="58">
        <v>4</v>
      </c>
      <c r="B16" s="59" t="s">
        <v>2136</v>
      </c>
      <c r="C16" s="92" t="s">
        <v>2382</v>
      </c>
      <c r="D16" s="59"/>
      <c r="E16" s="61" t="s">
        <v>108</v>
      </c>
      <c r="F16" s="62">
        <v>141.80000000000001</v>
      </c>
      <c r="G16" s="62"/>
      <c r="H16" s="62"/>
      <c r="I16" s="62"/>
      <c r="J16" s="62"/>
      <c r="K16" s="62"/>
      <c r="L16" s="62"/>
      <c r="M16" s="62"/>
      <c r="N16" s="62"/>
      <c r="O16" s="62"/>
      <c r="P16" s="62"/>
      <c r="Q16" s="62"/>
    </row>
    <row r="17" spans="1:17">
      <c r="A17" s="58">
        <v>5</v>
      </c>
      <c r="B17" s="59" t="s">
        <v>2136</v>
      </c>
      <c r="C17" s="92" t="s">
        <v>2383</v>
      </c>
      <c r="D17" s="59"/>
      <c r="E17" s="61" t="s">
        <v>56</v>
      </c>
      <c r="F17" s="62">
        <v>709</v>
      </c>
      <c r="G17" s="62"/>
      <c r="H17" s="62"/>
      <c r="I17" s="62"/>
      <c r="J17" s="62"/>
      <c r="K17" s="62"/>
      <c r="L17" s="62"/>
      <c r="M17" s="62"/>
      <c r="N17" s="62"/>
      <c r="O17" s="62"/>
      <c r="P17" s="62"/>
      <c r="Q17" s="62"/>
    </row>
    <row r="18" spans="1:17" ht="25.5">
      <c r="A18" s="58">
        <v>6</v>
      </c>
      <c r="B18" s="59" t="s">
        <v>2136</v>
      </c>
      <c r="C18" s="60" t="s">
        <v>2142</v>
      </c>
      <c r="D18" s="59"/>
      <c r="E18" s="61" t="s">
        <v>56</v>
      </c>
      <c r="F18" s="62">
        <v>709</v>
      </c>
      <c r="G18" s="62"/>
      <c r="H18" s="62"/>
      <c r="I18" s="62"/>
      <c r="J18" s="62"/>
      <c r="K18" s="62"/>
      <c r="L18" s="62"/>
      <c r="M18" s="62"/>
      <c r="N18" s="62"/>
      <c r="O18" s="62"/>
      <c r="P18" s="62"/>
      <c r="Q18" s="62"/>
    </row>
    <row r="19" spans="1:17">
      <c r="A19" s="58" t="s">
        <v>28</v>
      </c>
      <c r="B19" s="59"/>
      <c r="C19" s="60"/>
      <c r="D19" s="59"/>
      <c r="E19" s="61"/>
      <c r="F19" s="62">
        <v>0</v>
      </c>
      <c r="G19" s="62"/>
      <c r="H19" s="62"/>
      <c r="I19" s="62"/>
      <c r="J19" s="62"/>
      <c r="K19" s="62"/>
      <c r="L19" s="62"/>
      <c r="M19" s="62"/>
      <c r="N19" s="62"/>
      <c r="O19" s="62"/>
      <c r="P19" s="62"/>
      <c r="Q19" s="62"/>
    </row>
    <row r="20" spans="1:17" ht="25.5">
      <c r="A20" s="58" t="s">
        <v>28</v>
      </c>
      <c r="B20" s="59"/>
      <c r="C20" s="72" t="s">
        <v>2143</v>
      </c>
      <c r="D20" s="59"/>
      <c r="E20" s="61"/>
      <c r="F20" s="62">
        <v>0</v>
      </c>
      <c r="G20" s="62"/>
      <c r="H20" s="62"/>
      <c r="I20" s="62"/>
      <c r="J20" s="62"/>
      <c r="K20" s="62"/>
      <c r="L20" s="62"/>
      <c r="M20" s="62"/>
      <c r="N20" s="62"/>
      <c r="O20" s="62"/>
      <c r="P20" s="62"/>
      <c r="Q20" s="62"/>
    </row>
    <row r="21" spans="1:17">
      <c r="A21" s="58">
        <v>7</v>
      </c>
      <c r="B21" s="59" t="s">
        <v>2136</v>
      </c>
      <c r="C21" s="60" t="s">
        <v>390</v>
      </c>
      <c r="D21" s="59"/>
      <c r="E21" s="61" t="s">
        <v>56</v>
      </c>
      <c r="F21" s="62">
        <v>128</v>
      </c>
      <c r="G21" s="62"/>
      <c r="H21" s="62"/>
      <c r="I21" s="62"/>
      <c r="J21" s="62"/>
      <c r="K21" s="62"/>
      <c r="L21" s="62"/>
      <c r="M21" s="62"/>
      <c r="N21" s="62"/>
      <c r="O21" s="62"/>
      <c r="P21" s="62"/>
      <c r="Q21" s="62"/>
    </row>
    <row r="22" spans="1:17">
      <c r="A22" s="58">
        <v>8</v>
      </c>
      <c r="B22" s="59" t="s">
        <v>2136</v>
      </c>
      <c r="C22" s="60" t="s">
        <v>391</v>
      </c>
      <c r="D22" s="59"/>
      <c r="E22" s="61" t="s">
        <v>56</v>
      </c>
      <c r="F22" s="62">
        <v>128</v>
      </c>
      <c r="G22" s="62"/>
      <c r="H22" s="62"/>
      <c r="I22" s="62"/>
      <c r="J22" s="62"/>
      <c r="K22" s="62"/>
      <c r="L22" s="62"/>
      <c r="M22" s="62"/>
      <c r="N22" s="62"/>
      <c r="O22" s="62"/>
      <c r="P22" s="62"/>
      <c r="Q22" s="62"/>
    </row>
    <row r="23" spans="1:17">
      <c r="A23" s="58">
        <v>9</v>
      </c>
      <c r="B23" s="59" t="s">
        <v>2136</v>
      </c>
      <c r="C23" s="92" t="s">
        <v>2381</v>
      </c>
      <c r="D23" s="59"/>
      <c r="E23" s="61" t="s">
        <v>108</v>
      </c>
      <c r="F23" s="62">
        <v>38.4</v>
      </c>
      <c r="G23" s="62"/>
      <c r="H23" s="62"/>
      <c r="I23" s="62"/>
      <c r="J23" s="62"/>
      <c r="K23" s="62"/>
      <c r="L23" s="62"/>
      <c r="M23" s="62"/>
      <c r="N23" s="62"/>
      <c r="O23" s="62"/>
      <c r="P23" s="62"/>
      <c r="Q23" s="62"/>
    </row>
    <row r="24" spans="1:17">
      <c r="A24" s="58">
        <v>10</v>
      </c>
      <c r="B24" s="59" t="s">
        <v>2136</v>
      </c>
      <c r="C24" s="92" t="s">
        <v>2382</v>
      </c>
      <c r="D24" s="59"/>
      <c r="E24" s="61" t="s">
        <v>108</v>
      </c>
      <c r="F24" s="62">
        <v>25.6</v>
      </c>
      <c r="G24" s="62"/>
      <c r="H24" s="62"/>
      <c r="I24" s="62"/>
      <c r="J24" s="62"/>
      <c r="K24" s="62"/>
      <c r="L24" s="62"/>
      <c r="M24" s="62"/>
      <c r="N24" s="62"/>
      <c r="O24" s="62"/>
      <c r="P24" s="62"/>
      <c r="Q24" s="62"/>
    </row>
    <row r="25" spans="1:17">
      <c r="A25" s="58">
        <v>11</v>
      </c>
      <c r="B25" s="59" t="s">
        <v>2136</v>
      </c>
      <c r="C25" s="92" t="s">
        <v>2383</v>
      </c>
      <c r="D25" s="59"/>
      <c r="E25" s="61" t="s">
        <v>56</v>
      </c>
      <c r="F25" s="62">
        <v>128</v>
      </c>
      <c r="G25" s="62"/>
      <c r="H25" s="62"/>
      <c r="I25" s="62"/>
      <c r="J25" s="62"/>
      <c r="K25" s="62"/>
      <c r="L25" s="62"/>
      <c r="M25" s="62"/>
      <c r="N25" s="62"/>
      <c r="O25" s="62"/>
      <c r="P25" s="62"/>
      <c r="Q25" s="62"/>
    </row>
    <row r="26" spans="1:17" ht="25.5">
      <c r="A26" s="58">
        <v>12</v>
      </c>
      <c r="B26" s="59" t="s">
        <v>2136</v>
      </c>
      <c r="C26" s="60" t="s">
        <v>395</v>
      </c>
      <c r="D26" s="59"/>
      <c r="E26" s="61" t="s">
        <v>56</v>
      </c>
      <c r="F26" s="62">
        <v>128</v>
      </c>
      <c r="G26" s="62"/>
      <c r="H26" s="62"/>
      <c r="I26" s="62"/>
      <c r="J26" s="62"/>
      <c r="K26" s="62"/>
      <c r="L26" s="62"/>
      <c r="M26" s="62"/>
      <c r="N26" s="62"/>
      <c r="O26" s="62"/>
      <c r="P26" s="62"/>
      <c r="Q26" s="62"/>
    </row>
    <row r="27" spans="1:17">
      <c r="A27" s="58" t="s">
        <v>28</v>
      </c>
      <c r="B27" s="59"/>
      <c r="C27" s="60"/>
      <c r="D27" s="59"/>
      <c r="E27" s="61"/>
      <c r="F27" s="62">
        <v>0</v>
      </c>
      <c r="G27" s="62"/>
      <c r="H27" s="62"/>
      <c r="I27" s="62"/>
      <c r="J27" s="62"/>
      <c r="K27" s="62"/>
      <c r="L27" s="62"/>
      <c r="M27" s="62"/>
      <c r="N27" s="62"/>
      <c r="O27" s="62"/>
      <c r="P27" s="62"/>
      <c r="Q27" s="62"/>
    </row>
    <row r="28" spans="1:17" ht="25.5">
      <c r="A28" s="58" t="s">
        <v>28</v>
      </c>
      <c r="B28" s="59"/>
      <c r="C28" s="72" t="s">
        <v>2144</v>
      </c>
      <c r="D28" s="59"/>
      <c r="E28" s="61"/>
      <c r="F28" s="62">
        <v>0</v>
      </c>
      <c r="G28" s="62"/>
      <c r="H28" s="62"/>
      <c r="I28" s="62"/>
      <c r="J28" s="62"/>
      <c r="K28" s="62"/>
      <c r="L28" s="62"/>
      <c r="M28" s="62"/>
      <c r="N28" s="62"/>
      <c r="O28" s="62"/>
      <c r="P28" s="62"/>
      <c r="Q28" s="62"/>
    </row>
    <row r="29" spans="1:17">
      <c r="A29" s="58">
        <v>13</v>
      </c>
      <c r="B29" s="59" t="s">
        <v>2136</v>
      </c>
      <c r="C29" s="60" t="s">
        <v>390</v>
      </c>
      <c r="D29" s="59"/>
      <c r="E29" s="61" t="s">
        <v>56</v>
      </c>
      <c r="F29" s="128">
        <v>185</v>
      </c>
      <c r="G29" s="62"/>
      <c r="H29" s="62"/>
      <c r="I29" s="62"/>
      <c r="J29" s="62"/>
      <c r="K29" s="62"/>
      <c r="L29" s="62"/>
      <c r="M29" s="62"/>
      <c r="N29" s="62"/>
      <c r="O29" s="62"/>
      <c r="P29" s="62"/>
      <c r="Q29" s="62"/>
    </row>
    <row r="30" spans="1:17">
      <c r="A30" s="58">
        <v>14</v>
      </c>
      <c r="B30" s="59" t="s">
        <v>2136</v>
      </c>
      <c r="C30" s="60" t="s">
        <v>391</v>
      </c>
      <c r="D30" s="59"/>
      <c r="E30" s="61" t="s">
        <v>56</v>
      </c>
      <c r="F30" s="128">
        <f>+F29</f>
        <v>185</v>
      </c>
      <c r="G30" s="62"/>
      <c r="H30" s="62"/>
      <c r="I30" s="62"/>
      <c r="J30" s="62"/>
      <c r="K30" s="62"/>
      <c r="L30" s="62"/>
      <c r="M30" s="62"/>
      <c r="N30" s="62"/>
      <c r="O30" s="62"/>
      <c r="P30" s="62"/>
      <c r="Q30" s="62"/>
    </row>
    <row r="31" spans="1:17">
      <c r="A31" s="58">
        <v>15</v>
      </c>
      <c r="B31" s="59" t="s">
        <v>2136</v>
      </c>
      <c r="C31" s="92" t="s">
        <v>2381</v>
      </c>
      <c r="D31" s="59"/>
      <c r="E31" s="61" t="s">
        <v>108</v>
      </c>
      <c r="F31" s="128">
        <f>+ROUND(F30*0.3,2)</f>
        <v>55.5</v>
      </c>
      <c r="G31" s="62"/>
      <c r="H31" s="62"/>
      <c r="I31" s="62"/>
      <c r="J31" s="62"/>
      <c r="K31" s="62"/>
      <c r="L31" s="62"/>
      <c r="M31" s="62"/>
      <c r="N31" s="62"/>
      <c r="O31" s="62"/>
      <c r="P31" s="62"/>
      <c r="Q31" s="62"/>
    </row>
    <row r="32" spans="1:17">
      <c r="A32" s="58">
        <v>16</v>
      </c>
      <c r="B32" s="59" t="s">
        <v>2136</v>
      </c>
      <c r="C32" s="92" t="s">
        <v>2382</v>
      </c>
      <c r="D32" s="59"/>
      <c r="E32" s="61" t="s">
        <v>108</v>
      </c>
      <c r="F32" s="128">
        <f>+ROUND(F30*0.2,2)</f>
        <v>37</v>
      </c>
      <c r="G32" s="62"/>
      <c r="H32" s="62"/>
      <c r="I32" s="62"/>
      <c r="J32" s="62"/>
      <c r="K32" s="62"/>
      <c r="L32" s="62"/>
      <c r="M32" s="62"/>
      <c r="N32" s="62"/>
      <c r="O32" s="62"/>
      <c r="P32" s="62"/>
      <c r="Q32" s="62"/>
    </row>
    <row r="33" spans="1:17">
      <c r="A33" s="58">
        <v>17</v>
      </c>
      <c r="B33" s="59" t="s">
        <v>2136</v>
      </c>
      <c r="C33" s="92" t="s">
        <v>2383</v>
      </c>
      <c r="D33" s="59"/>
      <c r="E33" s="61" t="s">
        <v>56</v>
      </c>
      <c r="F33" s="128">
        <f>+F29</f>
        <v>185</v>
      </c>
      <c r="G33" s="62"/>
      <c r="H33" s="62"/>
      <c r="I33" s="62"/>
      <c r="J33" s="62"/>
      <c r="K33" s="62"/>
      <c r="L33" s="62"/>
      <c r="M33" s="62"/>
      <c r="N33" s="62"/>
      <c r="O33" s="62"/>
      <c r="P33" s="62"/>
      <c r="Q33" s="62"/>
    </row>
    <row r="34" spans="1:17" ht="38.25">
      <c r="A34" s="58">
        <v>18</v>
      </c>
      <c r="B34" s="59" t="s">
        <v>2136</v>
      </c>
      <c r="C34" s="60" t="s">
        <v>2145</v>
      </c>
      <c r="D34" s="59"/>
      <c r="E34" s="61" t="s">
        <v>56</v>
      </c>
      <c r="F34" s="128">
        <f>+F29</f>
        <v>185</v>
      </c>
      <c r="G34" s="62"/>
      <c r="H34" s="62"/>
      <c r="I34" s="62"/>
      <c r="J34" s="62"/>
      <c r="K34" s="62"/>
      <c r="L34" s="62"/>
      <c r="M34" s="62"/>
      <c r="N34" s="62"/>
      <c r="O34" s="62"/>
      <c r="P34" s="62"/>
      <c r="Q34" s="62"/>
    </row>
    <row r="35" spans="1:17">
      <c r="A35" s="58" t="s">
        <v>28</v>
      </c>
      <c r="B35" s="59"/>
      <c r="C35" s="60"/>
      <c r="D35" s="59"/>
      <c r="E35" s="61"/>
      <c r="F35" s="62">
        <v>0</v>
      </c>
      <c r="G35" s="62"/>
      <c r="H35" s="62"/>
      <c r="I35" s="62"/>
      <c r="J35" s="62"/>
      <c r="K35" s="62"/>
      <c r="L35" s="62"/>
      <c r="M35" s="62"/>
      <c r="N35" s="62"/>
      <c r="O35" s="62"/>
      <c r="P35" s="62"/>
      <c r="Q35" s="62"/>
    </row>
    <row r="36" spans="1:17" ht="25.5">
      <c r="A36" s="58" t="s">
        <v>28</v>
      </c>
      <c r="B36" s="59"/>
      <c r="C36" s="72" t="s">
        <v>2146</v>
      </c>
      <c r="D36" s="59"/>
      <c r="E36" s="61"/>
      <c r="F36" s="62">
        <v>0</v>
      </c>
      <c r="G36" s="62"/>
      <c r="H36" s="62"/>
      <c r="I36" s="62"/>
      <c r="J36" s="62"/>
      <c r="K36" s="62"/>
      <c r="L36" s="62"/>
      <c r="M36" s="62"/>
      <c r="N36" s="62"/>
      <c r="O36" s="62"/>
      <c r="P36" s="62"/>
      <c r="Q36" s="62"/>
    </row>
    <row r="37" spans="1:17">
      <c r="A37" s="58">
        <v>19</v>
      </c>
      <c r="B37" s="59" t="s">
        <v>2136</v>
      </c>
      <c r="C37" s="60" t="s">
        <v>390</v>
      </c>
      <c r="D37" s="59"/>
      <c r="E37" s="61" t="s">
        <v>56</v>
      </c>
      <c r="F37" s="62">
        <v>108</v>
      </c>
      <c r="G37" s="62"/>
      <c r="H37" s="62"/>
      <c r="I37" s="62"/>
      <c r="J37" s="62"/>
      <c r="K37" s="62"/>
      <c r="L37" s="62"/>
      <c r="M37" s="62"/>
      <c r="N37" s="62"/>
      <c r="O37" s="62"/>
      <c r="P37" s="62"/>
      <c r="Q37" s="62"/>
    </row>
    <row r="38" spans="1:17">
      <c r="A38" s="58">
        <v>20</v>
      </c>
      <c r="B38" s="59" t="s">
        <v>2136</v>
      </c>
      <c r="C38" s="60" t="s">
        <v>391</v>
      </c>
      <c r="D38" s="59"/>
      <c r="E38" s="61" t="s">
        <v>56</v>
      </c>
      <c r="F38" s="62">
        <v>108</v>
      </c>
      <c r="G38" s="62"/>
      <c r="H38" s="62"/>
      <c r="I38" s="62"/>
      <c r="J38" s="62"/>
      <c r="K38" s="62"/>
      <c r="L38" s="62"/>
      <c r="M38" s="62"/>
      <c r="N38" s="62"/>
      <c r="O38" s="62"/>
      <c r="P38" s="62"/>
      <c r="Q38" s="62"/>
    </row>
    <row r="39" spans="1:17">
      <c r="A39" s="58">
        <v>21</v>
      </c>
      <c r="B39" s="59" t="s">
        <v>2136</v>
      </c>
      <c r="C39" s="92" t="s">
        <v>2381</v>
      </c>
      <c r="D39" s="59"/>
      <c r="E39" s="61" t="s">
        <v>108</v>
      </c>
      <c r="F39" s="62">
        <v>32.4</v>
      </c>
      <c r="G39" s="62"/>
      <c r="H39" s="62"/>
      <c r="I39" s="62"/>
      <c r="J39" s="62"/>
      <c r="K39" s="62"/>
      <c r="L39" s="62"/>
      <c r="M39" s="62"/>
      <c r="N39" s="62"/>
      <c r="O39" s="62"/>
      <c r="P39" s="62"/>
      <c r="Q39" s="62"/>
    </row>
    <row r="40" spans="1:17">
      <c r="A40" s="58">
        <v>22</v>
      </c>
      <c r="B40" s="59" t="s">
        <v>2136</v>
      </c>
      <c r="C40" s="92" t="s">
        <v>2382</v>
      </c>
      <c r="D40" s="59"/>
      <c r="E40" s="61" t="s">
        <v>108</v>
      </c>
      <c r="F40" s="62">
        <v>21.6</v>
      </c>
      <c r="G40" s="62"/>
      <c r="H40" s="62"/>
      <c r="I40" s="62"/>
      <c r="J40" s="62"/>
      <c r="K40" s="62"/>
      <c r="L40" s="62"/>
      <c r="M40" s="62"/>
      <c r="N40" s="62"/>
      <c r="O40" s="62"/>
      <c r="P40" s="62"/>
      <c r="Q40" s="62"/>
    </row>
    <row r="41" spans="1:17">
      <c r="A41" s="58">
        <v>23</v>
      </c>
      <c r="B41" s="59" t="s">
        <v>2136</v>
      </c>
      <c r="C41" s="92" t="s">
        <v>2383</v>
      </c>
      <c r="D41" s="59"/>
      <c r="E41" s="61" t="s">
        <v>56</v>
      </c>
      <c r="F41" s="62">
        <v>108</v>
      </c>
      <c r="G41" s="62"/>
      <c r="H41" s="62"/>
      <c r="I41" s="62"/>
      <c r="J41" s="62"/>
      <c r="K41" s="62"/>
      <c r="L41" s="62"/>
      <c r="M41" s="62"/>
      <c r="N41" s="62"/>
      <c r="O41" s="62"/>
      <c r="P41" s="62"/>
      <c r="Q41" s="62"/>
    </row>
    <row r="42" spans="1:17" ht="63.75">
      <c r="A42" s="58">
        <v>24</v>
      </c>
      <c r="B42" s="59" t="s">
        <v>2136</v>
      </c>
      <c r="C42" s="92" t="s">
        <v>2384</v>
      </c>
      <c r="D42" s="59"/>
      <c r="E42" s="61" t="s">
        <v>56</v>
      </c>
      <c r="F42" s="62">
        <v>108</v>
      </c>
      <c r="G42" s="62"/>
      <c r="H42" s="62"/>
      <c r="I42" s="62"/>
      <c r="J42" s="62"/>
      <c r="K42" s="62"/>
      <c r="L42" s="62"/>
      <c r="M42" s="62"/>
      <c r="N42" s="62"/>
      <c r="O42" s="62"/>
      <c r="P42" s="62"/>
      <c r="Q42" s="62"/>
    </row>
    <row r="43" spans="1:17">
      <c r="A43" s="58" t="s">
        <v>28</v>
      </c>
      <c r="B43" s="59"/>
      <c r="C43" s="60"/>
      <c r="D43" s="59"/>
      <c r="E43" s="61"/>
      <c r="F43" s="62">
        <v>0</v>
      </c>
      <c r="G43" s="62"/>
      <c r="H43" s="62"/>
      <c r="I43" s="62"/>
      <c r="J43" s="62"/>
      <c r="K43" s="62"/>
      <c r="L43" s="62"/>
      <c r="M43" s="62"/>
      <c r="N43" s="62"/>
      <c r="O43" s="62"/>
      <c r="P43" s="62"/>
      <c r="Q43" s="62"/>
    </row>
    <row r="44" spans="1:17">
      <c r="A44" s="58" t="s">
        <v>28</v>
      </c>
      <c r="B44" s="59"/>
      <c r="C44" s="72" t="s">
        <v>2147</v>
      </c>
      <c r="D44" s="59"/>
      <c r="E44" s="61"/>
      <c r="F44" s="62">
        <v>0</v>
      </c>
      <c r="G44" s="62"/>
      <c r="H44" s="62"/>
      <c r="I44" s="62"/>
      <c r="J44" s="62"/>
      <c r="K44" s="62"/>
      <c r="L44" s="62"/>
      <c r="M44" s="62"/>
      <c r="N44" s="62"/>
      <c r="O44" s="62"/>
      <c r="P44" s="62"/>
      <c r="Q44" s="62"/>
    </row>
    <row r="45" spans="1:17">
      <c r="A45" s="58">
        <v>25</v>
      </c>
      <c r="B45" s="59" t="s">
        <v>2136</v>
      </c>
      <c r="C45" s="60" t="s">
        <v>390</v>
      </c>
      <c r="D45" s="59"/>
      <c r="E45" s="61" t="s">
        <v>56</v>
      </c>
      <c r="F45" s="62">
        <v>15</v>
      </c>
      <c r="G45" s="62"/>
      <c r="H45" s="62"/>
      <c r="I45" s="62"/>
      <c r="J45" s="62"/>
      <c r="K45" s="62"/>
      <c r="L45" s="62"/>
      <c r="M45" s="62"/>
      <c r="N45" s="62"/>
      <c r="O45" s="62"/>
      <c r="P45" s="62"/>
      <c r="Q45" s="62"/>
    </row>
    <row r="46" spans="1:17">
      <c r="A46" s="58">
        <v>26</v>
      </c>
      <c r="B46" s="59" t="s">
        <v>2136</v>
      </c>
      <c r="C46" s="60" t="s">
        <v>391</v>
      </c>
      <c r="D46" s="59"/>
      <c r="E46" s="61" t="s">
        <v>56</v>
      </c>
      <c r="F46" s="62">
        <v>15</v>
      </c>
      <c r="G46" s="62"/>
      <c r="H46" s="62"/>
      <c r="I46" s="62"/>
      <c r="J46" s="62"/>
      <c r="K46" s="62"/>
      <c r="L46" s="62"/>
      <c r="M46" s="62"/>
      <c r="N46" s="62"/>
      <c r="O46" s="62"/>
      <c r="P46" s="62"/>
      <c r="Q46" s="62"/>
    </row>
    <row r="47" spans="1:17">
      <c r="A47" s="58">
        <v>27</v>
      </c>
      <c r="B47" s="59" t="s">
        <v>2136</v>
      </c>
      <c r="C47" s="92" t="s">
        <v>2385</v>
      </c>
      <c r="D47" s="59"/>
      <c r="E47" s="61" t="s">
        <v>108</v>
      </c>
      <c r="F47" s="62">
        <v>6</v>
      </c>
      <c r="G47" s="62"/>
      <c r="H47" s="62"/>
      <c r="I47" s="62"/>
      <c r="J47" s="62"/>
      <c r="K47" s="62"/>
      <c r="L47" s="62"/>
      <c r="M47" s="62"/>
      <c r="N47" s="62"/>
      <c r="O47" s="62"/>
      <c r="P47" s="62"/>
      <c r="Q47" s="62"/>
    </row>
    <row r="48" spans="1:17">
      <c r="A48" s="58">
        <v>28</v>
      </c>
      <c r="B48" s="59" t="s">
        <v>2136</v>
      </c>
      <c r="C48" s="92" t="s">
        <v>2382</v>
      </c>
      <c r="D48" s="59"/>
      <c r="E48" s="61" t="s">
        <v>108</v>
      </c>
      <c r="F48" s="62">
        <v>3</v>
      </c>
      <c r="G48" s="62"/>
      <c r="H48" s="62"/>
      <c r="I48" s="62"/>
      <c r="J48" s="62"/>
      <c r="K48" s="62"/>
      <c r="L48" s="62"/>
      <c r="M48" s="62"/>
      <c r="N48" s="62"/>
      <c r="O48" s="62"/>
      <c r="P48" s="62"/>
      <c r="Q48" s="62"/>
    </row>
    <row r="49" spans="1:17" ht="25.5">
      <c r="A49" s="58">
        <v>29</v>
      </c>
      <c r="B49" s="59" t="s">
        <v>2136</v>
      </c>
      <c r="C49" s="92" t="s">
        <v>2386</v>
      </c>
      <c r="D49" s="59"/>
      <c r="E49" s="61" t="s">
        <v>56</v>
      </c>
      <c r="F49" s="62">
        <v>15</v>
      </c>
      <c r="G49" s="62"/>
      <c r="H49" s="62"/>
      <c r="I49" s="62"/>
      <c r="J49" s="62"/>
      <c r="K49" s="62"/>
      <c r="L49" s="62"/>
      <c r="M49" s="62"/>
      <c r="N49" s="62"/>
      <c r="O49" s="62"/>
      <c r="P49" s="62"/>
      <c r="Q49" s="62"/>
    </row>
    <row r="50" spans="1:17">
      <c r="A50" s="58" t="s">
        <v>28</v>
      </c>
      <c r="B50" s="59"/>
      <c r="C50" s="60"/>
      <c r="D50" s="59"/>
      <c r="E50" s="61"/>
      <c r="F50" s="62">
        <v>0</v>
      </c>
      <c r="G50" s="62">
        <v>0</v>
      </c>
      <c r="H50" s="62">
        <v>0</v>
      </c>
      <c r="I50" s="62">
        <f t="shared" si="0"/>
        <v>0</v>
      </c>
      <c r="J50" s="62">
        <v>0</v>
      </c>
      <c r="K50" s="62">
        <v>0</v>
      </c>
      <c r="L50" s="62">
        <f t="shared" si="1"/>
        <v>0</v>
      </c>
      <c r="M50" s="62">
        <f t="shared" si="2"/>
        <v>0</v>
      </c>
      <c r="N50" s="62">
        <f t="shared" si="3"/>
        <v>0</v>
      </c>
      <c r="O50" s="62">
        <f t="shared" si="3"/>
        <v>0</v>
      </c>
      <c r="P50" s="62">
        <f t="shared" si="3"/>
        <v>0</v>
      </c>
      <c r="Q50" s="62">
        <f t="shared" si="4"/>
        <v>0</v>
      </c>
    </row>
    <row r="51" spans="1:17">
      <c r="A51" s="58" t="s">
        <v>28</v>
      </c>
      <c r="B51" s="59"/>
      <c r="C51" s="72" t="s">
        <v>2148</v>
      </c>
      <c r="D51" s="59"/>
      <c r="E51" s="61"/>
      <c r="F51" s="62">
        <v>0</v>
      </c>
      <c r="G51" s="62">
        <v>0</v>
      </c>
      <c r="H51" s="62">
        <v>0</v>
      </c>
      <c r="I51" s="62">
        <f t="shared" si="0"/>
        <v>0</v>
      </c>
      <c r="J51" s="62">
        <v>0</v>
      </c>
      <c r="K51" s="62">
        <v>0</v>
      </c>
      <c r="L51" s="62">
        <f t="shared" si="1"/>
        <v>0</v>
      </c>
      <c r="M51" s="62">
        <f t="shared" si="2"/>
        <v>0</v>
      </c>
      <c r="N51" s="62">
        <f t="shared" si="3"/>
        <v>0</v>
      </c>
      <c r="O51" s="62">
        <f t="shared" si="3"/>
        <v>0</v>
      </c>
      <c r="P51" s="62">
        <f t="shared" si="3"/>
        <v>0</v>
      </c>
      <c r="Q51" s="62">
        <f t="shared" si="4"/>
        <v>0</v>
      </c>
    </row>
    <row r="52" spans="1:17" ht="25.5">
      <c r="A52" s="58">
        <v>30</v>
      </c>
      <c r="B52" s="59" t="s">
        <v>2136</v>
      </c>
      <c r="C52" s="60" t="s">
        <v>2149</v>
      </c>
      <c r="D52" s="59"/>
      <c r="E52" s="61" t="s">
        <v>55</v>
      </c>
      <c r="F52" s="62">
        <v>309</v>
      </c>
      <c r="G52" s="62"/>
      <c r="H52" s="62"/>
      <c r="I52" s="62"/>
      <c r="J52" s="62"/>
      <c r="K52" s="62"/>
      <c r="L52" s="62"/>
      <c r="M52" s="62"/>
      <c r="N52" s="62"/>
      <c r="O52" s="62"/>
      <c r="P52" s="62"/>
      <c r="Q52" s="62"/>
    </row>
    <row r="53" spans="1:17">
      <c r="A53" s="58">
        <v>31</v>
      </c>
      <c r="B53" s="59" t="s">
        <v>2136</v>
      </c>
      <c r="C53" s="60" t="s">
        <v>2150</v>
      </c>
      <c r="D53" s="59"/>
      <c r="E53" s="61" t="s">
        <v>55</v>
      </c>
      <c r="F53" s="62">
        <v>165</v>
      </c>
      <c r="G53" s="62"/>
      <c r="H53" s="62"/>
      <c r="I53" s="62"/>
      <c r="J53" s="62"/>
      <c r="K53" s="62"/>
      <c r="L53" s="62"/>
      <c r="M53" s="62"/>
      <c r="N53" s="62"/>
      <c r="O53" s="62"/>
      <c r="P53" s="62"/>
      <c r="Q53" s="62"/>
    </row>
    <row r="54" spans="1:17">
      <c r="A54" s="58" t="s">
        <v>28</v>
      </c>
      <c r="B54" s="59"/>
      <c r="C54" s="60"/>
      <c r="D54" s="59"/>
      <c r="E54" s="61"/>
      <c r="F54" s="62">
        <v>0</v>
      </c>
      <c r="G54" s="62"/>
      <c r="H54" s="62"/>
      <c r="I54" s="62"/>
      <c r="J54" s="62"/>
      <c r="K54" s="62"/>
      <c r="L54" s="62"/>
      <c r="M54" s="62"/>
      <c r="N54" s="62"/>
      <c r="O54" s="62"/>
      <c r="P54" s="62"/>
      <c r="Q54" s="62"/>
    </row>
    <row r="55" spans="1:17">
      <c r="A55" s="129" t="s">
        <v>28</v>
      </c>
      <c r="B55" s="130"/>
      <c r="C55" s="136" t="s">
        <v>2387</v>
      </c>
      <c r="D55" s="130"/>
      <c r="E55" s="130"/>
      <c r="F55" s="132">
        <v>0</v>
      </c>
      <c r="G55" s="62"/>
      <c r="H55" s="62"/>
      <c r="I55" s="62"/>
      <c r="J55" s="62"/>
      <c r="K55" s="62"/>
      <c r="L55" s="62"/>
      <c r="M55" s="62"/>
      <c r="N55" s="62"/>
      <c r="O55" s="62"/>
      <c r="P55" s="62"/>
      <c r="Q55" s="62"/>
    </row>
    <row r="56" spans="1:17" ht="25.5">
      <c r="A56" s="129" t="s">
        <v>28</v>
      </c>
      <c r="B56" s="130"/>
      <c r="C56" s="136" t="s">
        <v>2390</v>
      </c>
      <c r="D56" s="130"/>
      <c r="E56" s="130"/>
      <c r="F56" s="132">
        <v>0</v>
      </c>
      <c r="G56" s="62"/>
      <c r="H56" s="62"/>
      <c r="I56" s="62"/>
      <c r="J56" s="62"/>
      <c r="K56" s="62"/>
      <c r="L56" s="62"/>
      <c r="M56" s="62"/>
      <c r="N56" s="62"/>
      <c r="O56" s="62"/>
      <c r="P56" s="62"/>
      <c r="Q56" s="62"/>
    </row>
    <row r="57" spans="1:17" ht="38.25">
      <c r="A57" s="129">
        <v>32</v>
      </c>
      <c r="B57" s="130" t="s">
        <v>2136</v>
      </c>
      <c r="C57" s="131" t="s">
        <v>2391</v>
      </c>
      <c r="D57" s="130"/>
      <c r="E57" s="130" t="s">
        <v>56</v>
      </c>
      <c r="F57" s="132">
        <v>338</v>
      </c>
      <c r="G57" s="62"/>
      <c r="H57" s="62"/>
      <c r="I57" s="62"/>
      <c r="J57" s="62"/>
      <c r="K57" s="62"/>
      <c r="L57" s="62"/>
      <c r="M57" s="62"/>
      <c r="N57" s="62"/>
      <c r="O57" s="62"/>
      <c r="P57" s="62"/>
      <c r="Q57" s="62"/>
    </row>
    <row r="58" spans="1:17">
      <c r="A58" s="129" t="s">
        <v>28</v>
      </c>
      <c r="B58" s="130"/>
      <c r="C58" s="136" t="s">
        <v>2392</v>
      </c>
      <c r="D58" s="130"/>
      <c r="E58" s="130"/>
      <c r="F58" s="132"/>
      <c r="G58" s="62"/>
      <c r="H58" s="62"/>
      <c r="I58" s="62"/>
      <c r="J58" s="62"/>
      <c r="K58" s="62"/>
      <c r="L58" s="62"/>
      <c r="M58" s="62"/>
      <c r="N58" s="62"/>
      <c r="O58" s="62"/>
      <c r="P58" s="62"/>
      <c r="Q58" s="62"/>
    </row>
    <row r="59" spans="1:17" ht="25.5">
      <c r="A59" s="129">
        <v>33</v>
      </c>
      <c r="B59" s="130" t="s">
        <v>2136</v>
      </c>
      <c r="C59" s="131" t="s">
        <v>2393</v>
      </c>
      <c r="D59" s="130"/>
      <c r="E59" s="130" t="s">
        <v>56</v>
      </c>
      <c r="F59" s="132">
        <v>5</v>
      </c>
      <c r="G59" s="62"/>
      <c r="H59" s="62"/>
      <c r="I59" s="62"/>
      <c r="J59" s="62"/>
      <c r="K59" s="62"/>
      <c r="L59" s="62"/>
      <c r="M59" s="62"/>
      <c r="N59" s="62"/>
      <c r="O59" s="62"/>
      <c r="P59" s="62"/>
      <c r="Q59" s="62"/>
    </row>
    <row r="60" spans="1:17">
      <c r="A60" s="58" t="s">
        <v>28</v>
      </c>
      <c r="B60" s="59"/>
      <c r="C60" s="60"/>
      <c r="D60" s="59"/>
      <c r="E60" s="61"/>
      <c r="F60" s="62">
        <v>0</v>
      </c>
      <c r="G60" s="62">
        <v>0</v>
      </c>
      <c r="H60" s="62">
        <v>0</v>
      </c>
      <c r="I60" s="62">
        <f t="shared" ref="I60" si="5">+ROUND(H60*G60,2)</f>
        <v>0</v>
      </c>
      <c r="J60" s="62">
        <v>0</v>
      </c>
      <c r="K60" s="62">
        <v>0</v>
      </c>
      <c r="L60" s="62">
        <f t="shared" ref="L60" si="6">+I60+J60+K60</f>
        <v>0</v>
      </c>
      <c r="M60" s="62">
        <f t="shared" ref="M60" si="7">+ROUND(G60*$F60,2)</f>
        <v>0</v>
      </c>
      <c r="N60" s="62">
        <f t="shared" ref="N60:P60" si="8">+ROUND(I60*$F60,2)</f>
        <v>0</v>
      </c>
      <c r="O60" s="62">
        <f t="shared" si="8"/>
        <v>0</v>
      </c>
      <c r="P60" s="62">
        <f t="shared" si="8"/>
        <v>0</v>
      </c>
      <c r="Q60" s="62">
        <f t="shared" ref="Q60" si="9">+N60+O60+P60</f>
        <v>0</v>
      </c>
    </row>
    <row r="61" spans="1:17">
      <c r="A61" s="63"/>
      <c r="B61" s="63"/>
      <c r="C61" s="64" t="s">
        <v>52</v>
      </c>
      <c r="D61" s="63"/>
      <c r="E61" s="63"/>
      <c r="F61" s="65"/>
      <c r="G61" s="65"/>
      <c r="H61" s="65"/>
      <c r="I61" s="65"/>
      <c r="J61" s="65"/>
      <c r="K61" s="65"/>
      <c r="L61" s="65"/>
      <c r="M61" s="65">
        <f>SUM(M9:M60)</f>
        <v>0</v>
      </c>
      <c r="N61" s="65">
        <f>SUM(N9:N60)</f>
        <v>0</v>
      </c>
      <c r="O61" s="65">
        <f>SUM(O9:O60)</f>
        <v>0</v>
      </c>
      <c r="P61" s="65">
        <f>SUM(P9:P60)</f>
        <v>0</v>
      </c>
      <c r="Q61" s="65">
        <f>SUM(Q9:Q60)</f>
        <v>0</v>
      </c>
    </row>
    <row r="62" spans="1:17">
      <c r="A62" s="66"/>
      <c r="B62" s="66"/>
      <c r="C62" s="92" t="s">
        <v>2198</v>
      </c>
      <c r="D62" s="66"/>
      <c r="E62" s="66" t="s">
        <v>60</v>
      </c>
      <c r="F62" s="127">
        <f>' 1-1'!$F$35</f>
        <v>0</v>
      </c>
      <c r="G62" s="68"/>
      <c r="H62" s="68"/>
      <c r="I62" s="68"/>
      <c r="J62" s="68"/>
      <c r="K62" s="68"/>
      <c r="L62" s="68"/>
      <c r="M62" s="68"/>
      <c r="N62" s="68"/>
      <c r="O62" s="62">
        <f>ROUND(O61*F62%,2)</f>
        <v>0</v>
      </c>
      <c r="P62" s="68"/>
      <c r="Q62" s="62">
        <f>O62</f>
        <v>0</v>
      </c>
    </row>
    <row r="63" spans="1:17">
      <c r="A63" s="63"/>
      <c r="B63" s="63"/>
      <c r="C63" s="64" t="s">
        <v>2364</v>
      </c>
      <c r="D63" s="63"/>
      <c r="E63" s="63" t="s">
        <v>61</v>
      </c>
      <c r="F63" s="65"/>
      <c r="G63" s="65"/>
      <c r="H63" s="65"/>
      <c r="I63" s="65"/>
      <c r="J63" s="65"/>
      <c r="K63" s="65"/>
      <c r="L63" s="65"/>
      <c r="M63" s="65">
        <f t="shared" ref="M63:Q63" si="10">SUM(M61:M62)</f>
        <v>0</v>
      </c>
      <c r="N63" s="65">
        <f t="shared" si="10"/>
        <v>0</v>
      </c>
      <c r="O63" s="65">
        <f t="shared" si="10"/>
        <v>0</v>
      </c>
      <c r="P63" s="65">
        <f t="shared" si="10"/>
        <v>0</v>
      </c>
      <c r="Q63" s="65">
        <f t="shared" si="10"/>
        <v>0</v>
      </c>
    </row>
  </sheetData>
  <autoFilter ref="A9:Q63"/>
  <mergeCells count="8">
    <mergeCell ref="G7:L7"/>
    <mergeCell ref="M7:Q7"/>
    <mergeCell ref="A7:A8"/>
    <mergeCell ref="B7:B8"/>
    <mergeCell ref="C7:C8"/>
    <mergeCell ref="D7:D8"/>
    <mergeCell ref="E7:E8"/>
    <mergeCell ref="F7:F8"/>
  </mergeCells>
  <conditionalFormatting sqref="C9:C60">
    <cfRule type="expression" dxfId="27" priority="461" stopIfTrue="1">
      <formula>XEV9="tx"</formula>
    </cfRule>
  </conditionalFormatting>
  <printOptions horizontalCentered="1"/>
  <pageMargins left="0.39" right="0.39" top="0.74" bottom="0.47" header="0.3" footer="0.3"/>
  <pageSetup paperSize="9" scale="97" fitToHeight="1000" orientation="landscape" horizontalDpi="4294967293"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6">
    <pageSetUpPr fitToPage="1"/>
  </sheetPr>
  <dimension ref="A1:T42"/>
  <sheetViews>
    <sheetView showZeros="0" defaultGridColor="0" colorId="23" zoomScaleNormal="100" zoomScaleSheetLayoutView="100" workbookViewId="0">
      <pane ySplit="8" topLeftCell="A9" activePane="bottomLeft" state="frozen"/>
      <selection activeCell="G22" sqref="G22"/>
      <selection pane="bottomLeft" activeCell="A5" sqref="A5:XFD5"/>
    </sheetView>
  </sheetViews>
  <sheetFormatPr defaultRowHeight="15" outlineLevelCol="1"/>
  <cols>
    <col min="1" max="1" width="6.28515625" style="44" customWidth="1"/>
    <col min="2" max="2" width="8.5703125" style="44" bestFit="1" customWidth="1" outlineLevel="1"/>
    <col min="3" max="3" width="42.85546875" style="69" customWidth="1"/>
    <col min="4" max="4" width="4.28515625" style="44" hidden="1" customWidth="1" outlineLevel="1"/>
    <col min="5" max="5" width="5.28515625" style="44" bestFit="1" customWidth="1" collapsed="1"/>
    <col min="6" max="6" width="7.85546875" style="44" bestFit="1" customWidth="1"/>
    <col min="7" max="7" width="6.28515625" style="44" customWidth="1"/>
    <col min="8" max="8" width="8.5703125" style="44" customWidth="1"/>
    <col min="9" max="9" width="6.28515625" style="44" customWidth="1"/>
    <col min="10" max="10" width="8.42578125" style="44" customWidth="1"/>
    <col min="11" max="11" width="7.7109375" style="44" customWidth="1"/>
    <col min="12" max="12" width="7.28515625" style="44" customWidth="1"/>
    <col min="13" max="13" width="8" style="44" customWidth="1"/>
    <col min="14" max="14" width="8.85546875" style="44" bestFit="1" customWidth="1"/>
    <col min="15" max="15" width="9.42578125" style="44" customWidth="1"/>
    <col min="16" max="17" width="9.85546875" style="44" customWidth="1"/>
    <col min="18" max="16384" width="9.140625" style="44"/>
  </cols>
  <sheetData>
    <row r="1" spans="1:20" ht="25.5">
      <c r="A1" s="48"/>
      <c r="B1" s="48"/>
      <c r="C1" s="18" t="s">
        <v>2368</v>
      </c>
      <c r="D1" s="49"/>
      <c r="E1" s="48"/>
      <c r="F1" s="48"/>
      <c r="G1" s="48"/>
      <c r="H1" s="48"/>
      <c r="I1" s="48"/>
      <c r="J1" s="48"/>
      <c r="K1" s="48"/>
      <c r="L1" s="48"/>
      <c r="M1" s="48"/>
      <c r="N1" s="48"/>
      <c r="O1" s="48"/>
      <c r="P1" s="48"/>
      <c r="Q1" s="48"/>
    </row>
    <row r="2" spans="1:20">
      <c r="A2" s="53" t="s">
        <v>2846</v>
      </c>
      <c r="B2" s="194"/>
      <c r="C2" s="195"/>
      <c r="D2" s="51"/>
      <c r="E2" s="51"/>
      <c r="F2" s="51"/>
      <c r="G2" s="51"/>
      <c r="H2" s="51"/>
      <c r="I2" s="51"/>
      <c r="J2" s="51"/>
      <c r="K2" s="51"/>
      <c r="L2" s="51"/>
      <c r="M2" s="51"/>
      <c r="N2" s="51"/>
      <c r="O2" s="51"/>
      <c r="P2" s="51"/>
      <c r="Q2" s="51"/>
    </row>
    <row r="3" spans="1:20">
      <c r="A3" s="196" t="s">
        <v>2847</v>
      </c>
      <c r="B3" s="51"/>
      <c r="C3" s="52"/>
      <c r="D3" s="51"/>
      <c r="E3" s="51"/>
      <c r="F3" s="51"/>
      <c r="G3" s="51"/>
      <c r="H3" s="51"/>
      <c r="I3" s="51"/>
      <c r="J3" s="51"/>
      <c r="K3" s="51"/>
      <c r="L3" s="51"/>
      <c r="M3" s="51"/>
      <c r="N3" s="51"/>
      <c r="O3" s="51"/>
      <c r="P3" s="51"/>
      <c r="Q3" s="51"/>
    </row>
    <row r="4" spans="1:20">
      <c r="A4" s="54" t="s">
        <v>2848</v>
      </c>
      <c r="B4" s="55"/>
      <c r="C4" s="56"/>
      <c r="D4" s="55"/>
      <c r="E4" s="55"/>
      <c r="F4" s="55"/>
      <c r="G4" s="55"/>
      <c r="H4" s="55"/>
      <c r="I4" s="55"/>
      <c r="J4" s="55"/>
      <c r="K4" s="55"/>
      <c r="L4" s="55"/>
      <c r="M4" s="55"/>
      <c r="N4" s="55"/>
      <c r="O4" s="55"/>
      <c r="P4" s="55"/>
      <c r="Q4" s="55"/>
    </row>
    <row r="5" spans="1:20">
      <c r="A5" s="54" t="s">
        <v>3003</v>
      </c>
      <c r="B5" s="55"/>
      <c r="C5" s="56"/>
      <c r="D5" s="55"/>
      <c r="E5" s="55"/>
      <c r="F5" s="55"/>
      <c r="G5" s="55"/>
      <c r="H5" s="55"/>
      <c r="I5" s="55"/>
      <c r="J5" s="55"/>
      <c r="K5" s="55"/>
      <c r="L5" s="55"/>
      <c r="M5" s="55"/>
      <c r="N5" s="55"/>
      <c r="O5" s="55"/>
      <c r="P5" s="55"/>
      <c r="Q5" s="55"/>
    </row>
    <row r="6" spans="1:20">
      <c r="A6" s="50" t="s">
        <v>2134</v>
      </c>
      <c r="B6" s="51"/>
      <c r="C6" s="52"/>
      <c r="D6" s="51"/>
      <c r="E6" s="51"/>
      <c r="F6" s="51"/>
      <c r="G6" s="51"/>
      <c r="H6" s="51"/>
      <c r="I6" s="51"/>
      <c r="J6" s="51"/>
      <c r="K6" s="51"/>
      <c r="L6" s="51"/>
      <c r="M6" s="51"/>
      <c r="N6" s="51"/>
      <c r="O6" s="51"/>
      <c r="P6" s="57" t="s">
        <v>62</v>
      </c>
      <c r="Q6" s="104">
        <f>Q42</f>
        <v>0</v>
      </c>
    </row>
    <row r="7" spans="1:20"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20"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20"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20">
      <c r="A10" s="58" t="s">
        <v>28</v>
      </c>
      <c r="B10" s="59"/>
      <c r="C10" s="72" t="s">
        <v>2151</v>
      </c>
      <c r="D10" s="59"/>
      <c r="E10" s="61"/>
      <c r="F10" s="62">
        <v>0</v>
      </c>
      <c r="G10" s="62">
        <v>0</v>
      </c>
      <c r="H10" s="62">
        <v>0</v>
      </c>
      <c r="I10" s="62">
        <f t="shared" ref="I10:I11" si="0">+ROUND(H10*G10,2)</f>
        <v>0</v>
      </c>
      <c r="J10" s="62">
        <v>0</v>
      </c>
      <c r="K10" s="62">
        <v>0</v>
      </c>
      <c r="L10" s="62">
        <f t="shared" ref="L10:L11" si="1">+I10+J10+K10</f>
        <v>0</v>
      </c>
      <c r="M10" s="62">
        <f t="shared" ref="M10:M11" si="2">+ROUND(G10*$F10,2)</f>
        <v>0</v>
      </c>
      <c r="N10" s="62">
        <f t="shared" ref="N10:P11" si="3">+ROUND(I10*$F10,2)</f>
        <v>0</v>
      </c>
      <c r="O10" s="62">
        <f t="shared" si="3"/>
        <v>0</v>
      </c>
      <c r="P10" s="62">
        <f t="shared" si="3"/>
        <v>0</v>
      </c>
      <c r="Q10" s="62">
        <f t="shared" ref="Q10:Q11" si="4">+N10+O10+P10</f>
        <v>0</v>
      </c>
    </row>
    <row r="11" spans="1:20">
      <c r="A11" s="58" t="s">
        <v>28</v>
      </c>
      <c r="B11" s="59"/>
      <c r="C11" s="72" t="s">
        <v>2152</v>
      </c>
      <c r="D11" s="59"/>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20">
      <c r="A12" s="58">
        <v>1</v>
      </c>
      <c r="B12" s="59" t="s">
        <v>2136</v>
      </c>
      <c r="C12" s="60" t="s">
        <v>2153</v>
      </c>
      <c r="D12" s="59"/>
      <c r="E12" s="61" t="s">
        <v>56</v>
      </c>
      <c r="F12" s="128">
        <v>828</v>
      </c>
      <c r="G12" s="62"/>
      <c r="H12" s="62"/>
      <c r="I12" s="62"/>
      <c r="J12" s="62"/>
      <c r="K12" s="62"/>
      <c r="L12" s="62"/>
      <c r="M12" s="62"/>
      <c r="N12" s="62"/>
      <c r="O12" s="62"/>
      <c r="P12" s="62"/>
      <c r="Q12" s="62"/>
      <c r="S12" s="184"/>
      <c r="T12" s="186"/>
    </row>
    <row r="13" spans="1:20" ht="25.5">
      <c r="A13" s="58">
        <v>2</v>
      </c>
      <c r="B13" s="59" t="s">
        <v>2136</v>
      </c>
      <c r="C13" s="60" t="s">
        <v>2154</v>
      </c>
      <c r="D13" s="59"/>
      <c r="E13" s="61" t="s">
        <v>56</v>
      </c>
      <c r="F13" s="128">
        <v>828</v>
      </c>
      <c r="G13" s="62"/>
      <c r="H13" s="62"/>
      <c r="I13" s="62"/>
      <c r="J13" s="62"/>
      <c r="K13" s="62"/>
      <c r="L13" s="62"/>
      <c r="M13" s="62"/>
      <c r="N13" s="62"/>
      <c r="O13" s="62"/>
      <c r="P13" s="62"/>
      <c r="Q13" s="62"/>
      <c r="S13" s="184"/>
      <c r="T13" s="186"/>
    </row>
    <row r="14" spans="1:20">
      <c r="A14" s="58" t="s">
        <v>28</v>
      </c>
      <c r="B14" s="59"/>
      <c r="C14" s="60"/>
      <c r="D14" s="59"/>
      <c r="E14" s="61"/>
      <c r="F14" s="62">
        <v>0</v>
      </c>
      <c r="G14" s="62"/>
      <c r="H14" s="62"/>
      <c r="I14" s="62"/>
      <c r="J14" s="62"/>
      <c r="K14" s="62"/>
      <c r="L14" s="62"/>
      <c r="M14" s="62"/>
      <c r="N14" s="62"/>
      <c r="O14" s="62"/>
      <c r="P14" s="62"/>
      <c r="Q14" s="62"/>
      <c r="T14" s="186">
        <f>T13-T12</f>
        <v>0</v>
      </c>
    </row>
    <row r="15" spans="1:20">
      <c r="A15" s="58" t="s">
        <v>28</v>
      </c>
      <c r="B15" s="59"/>
      <c r="C15" s="72" t="s">
        <v>2155</v>
      </c>
      <c r="D15" s="59"/>
      <c r="E15" s="61"/>
      <c r="F15" s="62">
        <v>0</v>
      </c>
      <c r="G15" s="62"/>
      <c r="H15" s="62"/>
      <c r="I15" s="62"/>
      <c r="J15" s="62"/>
      <c r="K15" s="62"/>
      <c r="L15" s="62"/>
      <c r="M15" s="62"/>
      <c r="N15" s="62"/>
      <c r="O15" s="62"/>
      <c r="P15" s="62"/>
      <c r="Q15" s="62"/>
    </row>
    <row r="16" spans="1:20">
      <c r="A16" s="58">
        <v>3</v>
      </c>
      <c r="B16" s="59" t="s">
        <v>2136</v>
      </c>
      <c r="C16" s="60" t="s">
        <v>390</v>
      </c>
      <c r="D16" s="59"/>
      <c r="E16" s="61" t="s">
        <v>56</v>
      </c>
      <c r="F16" s="62">
        <v>207</v>
      </c>
      <c r="G16" s="62"/>
      <c r="H16" s="62"/>
      <c r="I16" s="62"/>
      <c r="J16" s="62"/>
      <c r="K16" s="62"/>
      <c r="L16" s="62"/>
      <c r="M16" s="62"/>
      <c r="N16" s="62"/>
      <c r="O16" s="62"/>
      <c r="P16" s="62"/>
      <c r="Q16" s="62"/>
    </row>
    <row r="17" spans="1:17">
      <c r="A17" s="58">
        <v>4</v>
      </c>
      <c r="B17" s="59" t="s">
        <v>2136</v>
      </c>
      <c r="C17" s="60" t="s">
        <v>391</v>
      </c>
      <c r="D17" s="59"/>
      <c r="E17" s="61" t="s">
        <v>56</v>
      </c>
      <c r="F17" s="62">
        <v>207</v>
      </c>
      <c r="G17" s="62"/>
      <c r="H17" s="62"/>
      <c r="I17" s="62"/>
      <c r="J17" s="62"/>
      <c r="K17" s="62"/>
      <c r="L17" s="62"/>
      <c r="M17" s="62"/>
      <c r="N17" s="62"/>
      <c r="O17" s="62"/>
      <c r="P17" s="62"/>
      <c r="Q17" s="62"/>
    </row>
    <row r="18" spans="1:17">
      <c r="A18" s="58">
        <v>5</v>
      </c>
      <c r="B18" s="59" t="s">
        <v>2136</v>
      </c>
      <c r="C18" s="92" t="s">
        <v>2381</v>
      </c>
      <c r="D18" s="59"/>
      <c r="E18" s="61" t="s">
        <v>108</v>
      </c>
      <c r="F18" s="62">
        <v>62.1</v>
      </c>
      <c r="G18" s="62"/>
      <c r="H18" s="62"/>
      <c r="I18" s="62"/>
      <c r="J18" s="62"/>
      <c r="K18" s="62"/>
      <c r="L18" s="62"/>
      <c r="M18" s="62"/>
      <c r="N18" s="62"/>
      <c r="O18" s="62"/>
      <c r="P18" s="62"/>
      <c r="Q18" s="62"/>
    </row>
    <row r="19" spans="1:17">
      <c r="A19" s="58">
        <v>6</v>
      </c>
      <c r="B19" s="59" t="s">
        <v>2136</v>
      </c>
      <c r="C19" s="92" t="s">
        <v>2382</v>
      </c>
      <c r="D19" s="59"/>
      <c r="E19" s="61" t="s">
        <v>108</v>
      </c>
      <c r="F19" s="62">
        <v>41.4</v>
      </c>
      <c r="G19" s="62"/>
      <c r="H19" s="62"/>
      <c r="I19" s="62"/>
      <c r="J19" s="62"/>
      <c r="K19" s="62"/>
      <c r="L19" s="62"/>
      <c r="M19" s="62"/>
      <c r="N19" s="62"/>
      <c r="O19" s="62"/>
      <c r="P19" s="62"/>
      <c r="Q19" s="62"/>
    </row>
    <row r="20" spans="1:17">
      <c r="A20" s="58">
        <v>7</v>
      </c>
      <c r="B20" s="59" t="s">
        <v>2136</v>
      </c>
      <c r="C20" s="92" t="s">
        <v>2383</v>
      </c>
      <c r="D20" s="59"/>
      <c r="E20" s="61" t="s">
        <v>56</v>
      </c>
      <c r="F20" s="62">
        <v>207</v>
      </c>
      <c r="G20" s="62"/>
      <c r="H20" s="62"/>
      <c r="I20" s="62"/>
      <c r="J20" s="62"/>
      <c r="K20" s="62"/>
      <c r="L20" s="62"/>
      <c r="M20" s="62"/>
      <c r="N20" s="62"/>
      <c r="O20" s="62"/>
      <c r="P20" s="62"/>
      <c r="Q20" s="62"/>
    </row>
    <row r="21" spans="1:17">
      <c r="A21" s="58">
        <v>8</v>
      </c>
      <c r="B21" s="59" t="s">
        <v>2136</v>
      </c>
      <c r="C21" s="60" t="s">
        <v>2156</v>
      </c>
      <c r="D21" s="59"/>
      <c r="E21" s="61" t="s">
        <v>56</v>
      </c>
      <c r="F21" s="62">
        <v>207</v>
      </c>
      <c r="G21" s="62"/>
      <c r="H21" s="62"/>
      <c r="I21" s="62"/>
      <c r="J21" s="62"/>
      <c r="K21" s="62"/>
      <c r="L21" s="62"/>
      <c r="M21" s="62"/>
      <c r="N21" s="62"/>
      <c r="O21" s="62"/>
      <c r="P21" s="62"/>
      <c r="Q21" s="62"/>
    </row>
    <row r="22" spans="1:17" ht="25.5">
      <c r="A22" s="58">
        <v>9</v>
      </c>
      <c r="B22" s="59" t="s">
        <v>2136</v>
      </c>
      <c r="C22" s="60" t="s">
        <v>2157</v>
      </c>
      <c r="D22" s="59"/>
      <c r="E22" s="61" t="s">
        <v>56</v>
      </c>
      <c r="F22" s="62">
        <v>207</v>
      </c>
      <c r="G22" s="62"/>
      <c r="H22" s="62"/>
      <c r="I22" s="62"/>
      <c r="J22" s="62"/>
      <c r="K22" s="62"/>
      <c r="L22" s="62"/>
      <c r="M22" s="62"/>
      <c r="N22" s="62"/>
      <c r="O22" s="62"/>
      <c r="P22" s="62"/>
      <c r="Q22" s="62"/>
    </row>
    <row r="23" spans="1:17">
      <c r="A23" s="58" t="s">
        <v>28</v>
      </c>
      <c r="B23" s="59"/>
      <c r="C23" s="60"/>
      <c r="D23" s="59"/>
      <c r="E23" s="61"/>
      <c r="F23" s="62">
        <v>0</v>
      </c>
      <c r="G23" s="62"/>
      <c r="H23" s="62"/>
      <c r="I23" s="62"/>
      <c r="J23" s="62"/>
      <c r="K23" s="62"/>
      <c r="L23" s="62"/>
      <c r="M23" s="62"/>
      <c r="N23" s="62"/>
      <c r="O23" s="62"/>
      <c r="P23" s="62"/>
      <c r="Q23" s="62"/>
    </row>
    <row r="24" spans="1:17">
      <c r="A24" s="58" t="s">
        <v>28</v>
      </c>
      <c r="B24" s="59"/>
      <c r="C24" s="72" t="s">
        <v>2158</v>
      </c>
      <c r="D24" s="59"/>
      <c r="E24" s="61"/>
      <c r="F24" s="62">
        <v>0</v>
      </c>
      <c r="G24" s="62"/>
      <c r="H24" s="62"/>
      <c r="I24" s="62"/>
      <c r="J24" s="62"/>
      <c r="K24" s="62"/>
      <c r="L24" s="62"/>
      <c r="M24" s="62"/>
      <c r="N24" s="62"/>
      <c r="O24" s="62"/>
      <c r="P24" s="62"/>
      <c r="Q24" s="62"/>
    </row>
    <row r="25" spans="1:17">
      <c r="A25" s="58">
        <v>10</v>
      </c>
      <c r="B25" s="59" t="s">
        <v>2136</v>
      </c>
      <c r="C25" s="60" t="s">
        <v>2159</v>
      </c>
      <c r="D25" s="59"/>
      <c r="E25" s="61" t="s">
        <v>56</v>
      </c>
      <c r="F25" s="62">
        <v>131</v>
      </c>
      <c r="G25" s="62"/>
      <c r="H25" s="62"/>
      <c r="I25" s="62"/>
      <c r="J25" s="62"/>
      <c r="K25" s="62"/>
      <c r="L25" s="62"/>
      <c r="M25" s="62"/>
      <c r="N25" s="62"/>
      <c r="O25" s="62"/>
      <c r="P25" s="62"/>
      <c r="Q25" s="62"/>
    </row>
    <row r="26" spans="1:17">
      <c r="A26" s="129">
        <v>11</v>
      </c>
      <c r="B26" s="130" t="s">
        <v>2136</v>
      </c>
      <c r="C26" s="131" t="s">
        <v>2394</v>
      </c>
      <c r="D26" s="59"/>
      <c r="E26" s="130" t="s">
        <v>56</v>
      </c>
      <c r="F26" s="132">
        <v>131</v>
      </c>
      <c r="G26" s="62"/>
      <c r="H26" s="62"/>
      <c r="I26" s="62"/>
      <c r="J26" s="62"/>
      <c r="K26" s="62"/>
      <c r="L26" s="62"/>
      <c r="M26" s="62"/>
      <c r="N26" s="62"/>
      <c r="O26" s="62"/>
      <c r="P26" s="62"/>
      <c r="Q26" s="62"/>
    </row>
    <row r="27" spans="1:17" ht="38.25">
      <c r="A27" s="58">
        <v>12</v>
      </c>
      <c r="B27" s="59" t="s">
        <v>2136</v>
      </c>
      <c r="C27" s="60" t="s">
        <v>2160</v>
      </c>
      <c r="D27" s="59"/>
      <c r="E27" s="61" t="s">
        <v>57</v>
      </c>
      <c r="F27" s="62">
        <v>1</v>
      </c>
      <c r="G27" s="62"/>
      <c r="H27" s="62"/>
      <c r="I27" s="62"/>
      <c r="J27" s="62"/>
      <c r="K27" s="62"/>
      <c r="L27" s="62"/>
      <c r="M27" s="62"/>
      <c r="N27" s="62"/>
      <c r="O27" s="62"/>
      <c r="P27" s="62"/>
      <c r="Q27" s="62"/>
    </row>
    <row r="28" spans="1:17" ht="38.25">
      <c r="A28" s="58">
        <v>13</v>
      </c>
      <c r="B28" s="59" t="s">
        <v>2136</v>
      </c>
      <c r="C28" s="60" t="s">
        <v>2161</v>
      </c>
      <c r="D28" s="59"/>
      <c r="E28" s="61" t="s">
        <v>57</v>
      </c>
      <c r="F28" s="62">
        <v>2</v>
      </c>
      <c r="G28" s="62"/>
      <c r="H28" s="62"/>
      <c r="I28" s="62"/>
      <c r="J28" s="62"/>
      <c r="K28" s="62"/>
      <c r="L28" s="62"/>
      <c r="M28" s="62"/>
      <c r="N28" s="62"/>
      <c r="O28" s="62"/>
      <c r="P28" s="62"/>
      <c r="Q28" s="62"/>
    </row>
    <row r="29" spans="1:17" ht="38.25">
      <c r="A29" s="58">
        <v>14</v>
      </c>
      <c r="B29" s="59" t="s">
        <v>2136</v>
      </c>
      <c r="C29" s="60" t="s">
        <v>2162</v>
      </c>
      <c r="D29" s="59"/>
      <c r="E29" s="61" t="s">
        <v>57</v>
      </c>
      <c r="F29" s="62">
        <v>2</v>
      </c>
      <c r="G29" s="62"/>
      <c r="H29" s="62"/>
      <c r="I29" s="62"/>
      <c r="J29" s="62"/>
      <c r="K29" s="62"/>
      <c r="L29" s="62"/>
      <c r="M29" s="62"/>
      <c r="N29" s="62"/>
      <c r="O29" s="62"/>
      <c r="P29" s="62"/>
      <c r="Q29" s="62"/>
    </row>
    <row r="30" spans="1:17">
      <c r="A30" s="58">
        <v>15</v>
      </c>
      <c r="B30" s="59" t="s">
        <v>2136</v>
      </c>
      <c r="C30" s="60" t="s">
        <v>2163</v>
      </c>
      <c r="D30" s="59"/>
      <c r="E30" s="61" t="s">
        <v>56</v>
      </c>
      <c r="F30" s="62">
        <v>35</v>
      </c>
      <c r="G30" s="62"/>
      <c r="H30" s="62"/>
      <c r="I30" s="62"/>
      <c r="J30" s="62"/>
      <c r="K30" s="62"/>
      <c r="L30" s="62"/>
      <c r="M30" s="62"/>
      <c r="N30" s="62"/>
      <c r="O30" s="62"/>
      <c r="P30" s="62"/>
      <c r="Q30" s="62"/>
    </row>
    <row r="31" spans="1:17">
      <c r="A31" s="58">
        <v>16</v>
      </c>
      <c r="B31" s="59" t="s">
        <v>2136</v>
      </c>
      <c r="C31" s="60" t="s">
        <v>2164</v>
      </c>
      <c r="D31" s="59"/>
      <c r="E31" s="61" t="s">
        <v>57</v>
      </c>
      <c r="F31" s="62">
        <v>2</v>
      </c>
      <c r="G31" s="62"/>
      <c r="H31" s="62"/>
      <c r="I31" s="62"/>
      <c r="J31" s="62"/>
      <c r="K31" s="62"/>
      <c r="L31" s="62"/>
      <c r="M31" s="62"/>
      <c r="N31" s="62"/>
      <c r="O31" s="62"/>
      <c r="P31" s="62"/>
      <c r="Q31" s="62"/>
    </row>
    <row r="32" spans="1:17">
      <c r="A32" s="129">
        <v>17</v>
      </c>
      <c r="B32" s="130" t="s">
        <v>2136</v>
      </c>
      <c r="C32" s="133" t="s">
        <v>2395</v>
      </c>
      <c r="D32" s="134"/>
      <c r="E32" s="134" t="s">
        <v>57</v>
      </c>
      <c r="F32" s="135">
        <v>210</v>
      </c>
      <c r="G32" s="62"/>
      <c r="H32" s="62"/>
      <c r="I32" s="62"/>
      <c r="J32" s="62"/>
      <c r="K32" s="62"/>
      <c r="L32" s="62"/>
      <c r="M32" s="62"/>
      <c r="N32" s="62"/>
      <c r="O32" s="62"/>
      <c r="P32" s="62"/>
      <c r="Q32" s="62"/>
    </row>
    <row r="33" spans="1:17">
      <c r="A33" s="129">
        <v>18</v>
      </c>
      <c r="B33" s="130" t="s">
        <v>2136</v>
      </c>
      <c r="C33" s="133" t="s">
        <v>2396</v>
      </c>
      <c r="D33" s="134"/>
      <c r="E33" s="134" t="s">
        <v>57</v>
      </c>
      <c r="F33" s="135">
        <v>150</v>
      </c>
      <c r="G33" s="62"/>
      <c r="H33" s="62"/>
      <c r="I33" s="62"/>
      <c r="J33" s="62"/>
      <c r="K33" s="62"/>
      <c r="L33" s="62"/>
      <c r="M33" s="62"/>
      <c r="N33" s="62"/>
      <c r="O33" s="62"/>
      <c r="P33" s="62"/>
      <c r="Q33" s="62"/>
    </row>
    <row r="34" spans="1:17">
      <c r="A34" s="129">
        <v>19</v>
      </c>
      <c r="B34" s="130" t="s">
        <v>2136</v>
      </c>
      <c r="C34" s="133" t="s">
        <v>2397</v>
      </c>
      <c r="D34" s="134"/>
      <c r="E34" s="134" t="s">
        <v>57</v>
      </c>
      <c r="F34" s="135">
        <v>590</v>
      </c>
      <c r="G34" s="62"/>
      <c r="H34" s="62"/>
      <c r="I34" s="62"/>
      <c r="J34" s="62"/>
      <c r="K34" s="62"/>
      <c r="L34" s="62"/>
      <c r="M34" s="62"/>
      <c r="N34" s="62"/>
      <c r="O34" s="62"/>
      <c r="P34" s="62"/>
      <c r="Q34" s="62"/>
    </row>
    <row r="35" spans="1:17">
      <c r="A35" s="83"/>
      <c r="B35" s="82"/>
      <c r="C35" s="85"/>
      <c r="D35" s="82"/>
      <c r="E35" s="86"/>
      <c r="F35" s="87"/>
      <c r="G35" s="62"/>
      <c r="H35" s="87"/>
      <c r="I35" s="62"/>
      <c r="J35" s="62"/>
      <c r="K35" s="62"/>
      <c r="L35" s="62"/>
      <c r="M35" s="62"/>
      <c r="N35" s="62"/>
      <c r="O35" s="62"/>
      <c r="P35" s="62"/>
      <c r="Q35" s="62"/>
    </row>
    <row r="36" spans="1:17">
      <c r="A36" s="129" t="s">
        <v>28</v>
      </c>
      <c r="B36" s="130"/>
      <c r="C36" s="136" t="s">
        <v>2387</v>
      </c>
      <c r="D36" s="130"/>
      <c r="E36" s="130"/>
      <c r="F36" s="132">
        <v>0</v>
      </c>
      <c r="G36" s="62"/>
      <c r="H36" s="62"/>
      <c r="I36" s="62"/>
      <c r="J36" s="62"/>
      <c r="K36" s="62"/>
      <c r="L36" s="62"/>
      <c r="M36" s="62"/>
      <c r="N36" s="62"/>
      <c r="O36" s="62"/>
      <c r="P36" s="62"/>
      <c r="Q36" s="62"/>
    </row>
    <row r="37" spans="1:17">
      <c r="A37" s="129" t="s">
        <v>28</v>
      </c>
      <c r="B37" s="130"/>
      <c r="C37" s="136" t="s">
        <v>2388</v>
      </c>
      <c r="D37" s="130"/>
      <c r="E37" s="130"/>
      <c r="F37" s="132">
        <v>0</v>
      </c>
      <c r="G37" s="62"/>
      <c r="H37" s="62"/>
      <c r="I37" s="62"/>
      <c r="J37" s="62"/>
      <c r="K37" s="62"/>
      <c r="L37" s="62"/>
      <c r="M37" s="62"/>
      <c r="N37" s="62"/>
      <c r="O37" s="62"/>
      <c r="P37" s="62"/>
      <c r="Q37" s="62"/>
    </row>
    <row r="38" spans="1:17" ht="89.25">
      <c r="A38" s="129">
        <v>20</v>
      </c>
      <c r="B38" s="130" t="s">
        <v>2136</v>
      </c>
      <c r="C38" s="131" t="s">
        <v>2389</v>
      </c>
      <c r="D38" s="130"/>
      <c r="E38" s="130" t="s">
        <v>56</v>
      </c>
      <c r="F38" s="132">
        <v>3437</v>
      </c>
      <c r="G38" s="62"/>
      <c r="H38" s="62"/>
      <c r="I38" s="62"/>
      <c r="J38" s="62"/>
      <c r="K38" s="62"/>
      <c r="L38" s="62"/>
      <c r="M38" s="62"/>
      <c r="N38" s="62"/>
      <c r="O38" s="62"/>
      <c r="P38" s="62"/>
      <c r="Q38" s="62"/>
    </row>
    <row r="39" spans="1:17">
      <c r="A39" s="58" t="s">
        <v>28</v>
      </c>
      <c r="B39" s="59"/>
      <c r="C39" s="60"/>
      <c r="D39" s="59"/>
      <c r="E39" s="61"/>
      <c r="F39" s="62">
        <v>0</v>
      </c>
      <c r="G39" s="62">
        <v>0</v>
      </c>
      <c r="H39" s="62">
        <v>0</v>
      </c>
      <c r="I39" s="62">
        <f t="shared" ref="I39" si="5">+ROUND(H39*G39,2)</f>
        <v>0</v>
      </c>
      <c r="J39" s="62">
        <v>0</v>
      </c>
      <c r="K39" s="62">
        <v>0</v>
      </c>
      <c r="L39" s="62">
        <f t="shared" ref="L39" si="6">+I39+J39+K39</f>
        <v>0</v>
      </c>
      <c r="M39" s="62">
        <f t="shared" ref="M39" si="7">+ROUND(G39*$F39,2)</f>
        <v>0</v>
      </c>
      <c r="N39" s="62">
        <f t="shared" ref="N39:P39" si="8">+ROUND(I39*$F39,2)</f>
        <v>0</v>
      </c>
      <c r="O39" s="62">
        <f t="shared" si="8"/>
        <v>0</v>
      </c>
      <c r="P39" s="62">
        <f t="shared" si="8"/>
        <v>0</v>
      </c>
      <c r="Q39" s="62">
        <f t="shared" ref="Q39" si="9">+N39+O39+P39</f>
        <v>0</v>
      </c>
    </row>
    <row r="40" spans="1:17">
      <c r="A40" s="63"/>
      <c r="B40" s="63"/>
      <c r="C40" s="64" t="s">
        <v>52</v>
      </c>
      <c r="D40" s="63"/>
      <c r="E40" s="63"/>
      <c r="F40" s="65"/>
      <c r="G40" s="65"/>
      <c r="H40" s="65"/>
      <c r="I40" s="65"/>
      <c r="J40" s="65"/>
      <c r="K40" s="65"/>
      <c r="L40" s="65"/>
      <c r="M40" s="65">
        <f>SUM(M9:M39)</f>
        <v>0</v>
      </c>
      <c r="N40" s="65">
        <f>SUM(N9:N39)</f>
        <v>0</v>
      </c>
      <c r="O40" s="65">
        <f>SUM(O9:O39)</f>
        <v>0</v>
      </c>
      <c r="P40" s="65">
        <f>SUM(P9:P39)</f>
        <v>0</v>
      </c>
      <c r="Q40" s="65">
        <f>SUM(Q9:Q39)</f>
        <v>0</v>
      </c>
    </row>
    <row r="41" spans="1:17">
      <c r="A41" s="66"/>
      <c r="B41" s="66"/>
      <c r="C41" s="92" t="s">
        <v>2198</v>
      </c>
      <c r="D41" s="66"/>
      <c r="E41" s="66" t="s">
        <v>60</v>
      </c>
      <c r="F41" s="127">
        <f>' 1-1'!$F$35</f>
        <v>0</v>
      </c>
      <c r="G41" s="68"/>
      <c r="H41" s="68"/>
      <c r="I41" s="68"/>
      <c r="J41" s="68"/>
      <c r="K41" s="68"/>
      <c r="L41" s="68"/>
      <c r="M41" s="68"/>
      <c r="N41" s="68"/>
      <c r="O41" s="62">
        <f>ROUND(O40*F41%,2)</f>
        <v>0</v>
      </c>
      <c r="P41" s="68"/>
      <c r="Q41" s="62">
        <f>O41</f>
        <v>0</v>
      </c>
    </row>
    <row r="42" spans="1:17">
      <c r="A42" s="63"/>
      <c r="B42" s="63"/>
      <c r="C42" s="64" t="s">
        <v>2365</v>
      </c>
      <c r="D42" s="63"/>
      <c r="E42" s="63" t="s">
        <v>61</v>
      </c>
      <c r="F42" s="65"/>
      <c r="G42" s="65"/>
      <c r="H42" s="65"/>
      <c r="I42" s="65"/>
      <c r="J42" s="65"/>
      <c r="K42" s="65"/>
      <c r="L42" s="65"/>
      <c r="M42" s="65">
        <f t="shared" ref="M42:Q42" si="10">SUM(M40:M41)</f>
        <v>0</v>
      </c>
      <c r="N42" s="65">
        <f t="shared" si="10"/>
        <v>0</v>
      </c>
      <c r="O42" s="65">
        <f t="shared" si="10"/>
        <v>0</v>
      </c>
      <c r="P42" s="65">
        <f t="shared" si="10"/>
        <v>0</v>
      </c>
      <c r="Q42" s="65">
        <f t="shared" si="10"/>
        <v>0</v>
      </c>
    </row>
  </sheetData>
  <mergeCells count="8">
    <mergeCell ref="G7:L7"/>
    <mergeCell ref="M7:Q7"/>
    <mergeCell ref="A7:A8"/>
    <mergeCell ref="B7:B8"/>
    <mergeCell ref="C7:C8"/>
    <mergeCell ref="D7:D8"/>
    <mergeCell ref="E7:E8"/>
    <mergeCell ref="F7:F8"/>
  </mergeCells>
  <conditionalFormatting sqref="C39 C9:C35">
    <cfRule type="expression" dxfId="26" priority="459" stopIfTrue="1">
      <formula>XEV9="tx"</formula>
    </cfRule>
  </conditionalFormatting>
  <printOptions horizontalCentered="1"/>
  <pageMargins left="0.39" right="0.39" top="0.74" bottom="0.47" header="0.3" footer="0.3"/>
  <pageSetup paperSize="9" scale="96"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62" stopIfTrue="1" id="{17B8B5B4-346D-4DC4-BC10-1164DB0FCFDF}">
            <xm:f>' 4-2'!XEV32="tx"</xm:f>
            <x14:dxf>
              <font>
                <b/>
                <i val="0"/>
                <strike val="0"/>
                <color rgb="FF800080"/>
              </font>
            </x14:dxf>
          </x14:cfRule>
          <xm:sqref>C36:C38</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7">
    <pageSetUpPr fitToPage="1"/>
  </sheetPr>
  <dimension ref="A1:Q24"/>
  <sheetViews>
    <sheetView showZeros="0" defaultGridColor="0" colorId="23" zoomScaleNormal="100" zoomScaleSheetLayoutView="100" workbookViewId="0">
      <pane ySplit="8" topLeftCell="A9" activePane="bottomLeft" state="frozen"/>
      <selection activeCell="G22" sqref="G22"/>
      <selection pane="bottomLeft" activeCell="A5" sqref="A5:XFD5"/>
    </sheetView>
  </sheetViews>
  <sheetFormatPr defaultRowHeight="15" outlineLevelCol="1"/>
  <cols>
    <col min="1" max="1" width="4" style="44" customWidth="1"/>
    <col min="2" max="2" width="8.5703125" style="44" bestFit="1" customWidth="1" outlineLevel="1"/>
    <col min="3" max="3" width="47.140625" style="69" customWidth="1"/>
    <col min="4" max="4" width="4.28515625" style="44" hidden="1" customWidth="1" outlineLevel="1"/>
    <col min="5" max="5" width="5.28515625" style="44" bestFit="1" customWidth="1" collapsed="1"/>
    <col min="6" max="6" width="6.28515625" style="44" bestFit="1" customWidth="1"/>
    <col min="7" max="7" width="7.85546875" style="44" customWidth="1"/>
    <col min="8" max="8" width="9" style="44" customWidth="1"/>
    <col min="9" max="9" width="7.85546875" style="44" customWidth="1"/>
    <col min="10" max="10" width="8.140625" style="44" customWidth="1"/>
    <col min="11" max="11" width="8" style="44" customWidth="1"/>
    <col min="12" max="14" width="7.85546875" style="44" bestFit="1" customWidth="1"/>
    <col min="15" max="15" width="9.42578125" style="44" customWidth="1"/>
    <col min="16" max="16" width="10.28515625" style="44" customWidth="1"/>
    <col min="17" max="17" width="9.85546875" style="44" customWidth="1"/>
    <col min="18" max="16384" width="9.140625" style="44"/>
  </cols>
  <sheetData>
    <row r="1" spans="1:17" ht="25.5">
      <c r="A1" s="48"/>
      <c r="B1" s="48"/>
      <c r="C1" s="18" t="s">
        <v>2369</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2134</v>
      </c>
      <c r="B6" s="51"/>
      <c r="C6" s="52"/>
      <c r="D6" s="51"/>
      <c r="E6" s="51"/>
      <c r="F6" s="51"/>
      <c r="G6" s="51"/>
      <c r="H6" s="51"/>
      <c r="I6" s="51"/>
      <c r="J6" s="51"/>
      <c r="K6" s="51"/>
      <c r="L6" s="51"/>
      <c r="M6" s="51"/>
      <c r="N6" s="51"/>
      <c r="O6" s="51"/>
      <c r="P6" s="57" t="s">
        <v>62</v>
      </c>
      <c r="Q6" s="104">
        <f>Q24</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60"/>
      <c r="D10" s="59"/>
      <c r="E10" s="61"/>
      <c r="F10" s="62">
        <v>0</v>
      </c>
      <c r="G10" s="62">
        <v>0</v>
      </c>
      <c r="H10" s="62">
        <v>0</v>
      </c>
      <c r="I10" s="62">
        <f t="shared" ref="I10:I21" si="0">+ROUND(H10*G10,2)</f>
        <v>0</v>
      </c>
      <c r="J10" s="62">
        <v>0</v>
      </c>
      <c r="K10" s="62">
        <v>0</v>
      </c>
      <c r="L10" s="62">
        <f t="shared" ref="L10:L21" si="1">+I10+J10+K10</f>
        <v>0</v>
      </c>
      <c r="M10" s="62">
        <f t="shared" ref="M10:M21" si="2">+ROUND(G10*$F10,2)</f>
        <v>0</v>
      </c>
      <c r="N10" s="62">
        <f t="shared" ref="N10:P21" si="3">+ROUND(I10*$F10,2)</f>
        <v>0</v>
      </c>
      <c r="O10" s="62">
        <f t="shared" si="3"/>
        <v>0</v>
      </c>
      <c r="P10" s="62">
        <f t="shared" si="3"/>
        <v>0</v>
      </c>
      <c r="Q10" s="62">
        <f t="shared" ref="Q10:Q21" si="4">+N10+O10+P10</f>
        <v>0</v>
      </c>
    </row>
    <row r="11" spans="1:17">
      <c r="A11" s="58" t="s">
        <v>28</v>
      </c>
      <c r="B11" s="59"/>
      <c r="C11" s="72" t="s">
        <v>2165</v>
      </c>
      <c r="D11" s="70"/>
      <c r="E11" s="61"/>
      <c r="F11" s="62">
        <v>0</v>
      </c>
      <c r="G11" s="62">
        <v>0</v>
      </c>
      <c r="H11" s="62">
        <v>0</v>
      </c>
      <c r="I11" s="62">
        <f t="shared" si="0"/>
        <v>0</v>
      </c>
      <c r="J11" s="62">
        <v>0</v>
      </c>
      <c r="K11" s="62">
        <v>0</v>
      </c>
      <c r="L11" s="62">
        <f t="shared" si="1"/>
        <v>0</v>
      </c>
      <c r="M11" s="62">
        <f t="shared" si="2"/>
        <v>0</v>
      </c>
      <c r="N11" s="62">
        <f t="shared" si="3"/>
        <v>0</v>
      </c>
      <c r="O11" s="62">
        <f t="shared" si="3"/>
        <v>0</v>
      </c>
      <c r="P11" s="62">
        <f t="shared" si="3"/>
        <v>0</v>
      </c>
      <c r="Q11" s="62">
        <f t="shared" si="4"/>
        <v>0</v>
      </c>
    </row>
    <row r="12" spans="1:17" ht="25.5">
      <c r="A12" s="58">
        <v>1</v>
      </c>
      <c r="B12" s="59" t="s">
        <v>2136</v>
      </c>
      <c r="C12" s="92" t="s">
        <v>2398</v>
      </c>
      <c r="D12" s="70"/>
      <c r="E12" s="61" t="s">
        <v>55</v>
      </c>
      <c r="F12" s="62">
        <v>68</v>
      </c>
      <c r="G12" s="62"/>
      <c r="H12" s="62"/>
      <c r="I12" s="62"/>
      <c r="J12" s="62"/>
      <c r="K12" s="62"/>
      <c r="L12" s="62"/>
      <c r="M12" s="62"/>
      <c r="N12" s="62"/>
      <c r="O12" s="62"/>
      <c r="P12" s="62"/>
      <c r="Q12" s="62"/>
    </row>
    <row r="13" spans="1:17" ht="25.5">
      <c r="A13" s="58">
        <v>2</v>
      </c>
      <c r="B13" s="59" t="s">
        <v>2136</v>
      </c>
      <c r="C13" s="60" t="s">
        <v>2166</v>
      </c>
      <c r="D13" s="59"/>
      <c r="E13" s="61" t="s">
        <v>57</v>
      </c>
      <c r="F13" s="62">
        <v>7</v>
      </c>
      <c r="G13" s="62"/>
      <c r="H13" s="62"/>
      <c r="I13" s="62"/>
      <c r="J13" s="62"/>
      <c r="K13" s="62"/>
      <c r="L13" s="62"/>
      <c r="M13" s="62"/>
      <c r="N13" s="62"/>
      <c r="O13" s="62"/>
      <c r="P13" s="62"/>
      <c r="Q13" s="62"/>
    </row>
    <row r="14" spans="1:17" ht="25.5">
      <c r="A14" s="58">
        <v>3</v>
      </c>
      <c r="B14" s="59" t="s">
        <v>2136</v>
      </c>
      <c r="C14" s="60" t="s">
        <v>2167</v>
      </c>
      <c r="D14" s="59"/>
      <c r="E14" s="61" t="s">
        <v>57</v>
      </c>
      <c r="F14" s="62">
        <v>1</v>
      </c>
      <c r="G14" s="62"/>
      <c r="H14" s="62"/>
      <c r="I14" s="62"/>
      <c r="J14" s="62"/>
      <c r="K14" s="62"/>
      <c r="L14" s="62"/>
      <c r="M14" s="62"/>
      <c r="N14" s="62"/>
      <c r="O14" s="62"/>
      <c r="P14" s="62"/>
      <c r="Q14" s="62"/>
    </row>
    <row r="15" spans="1:17">
      <c r="A15" s="58">
        <v>4</v>
      </c>
      <c r="B15" s="59" t="s">
        <v>2136</v>
      </c>
      <c r="C15" s="60" t="s">
        <v>2168</v>
      </c>
      <c r="D15" s="59"/>
      <c r="E15" s="61" t="s">
        <v>57</v>
      </c>
      <c r="F15" s="62">
        <v>9</v>
      </c>
      <c r="G15" s="62"/>
      <c r="H15" s="62"/>
      <c r="I15" s="62"/>
      <c r="J15" s="62"/>
      <c r="K15" s="62"/>
      <c r="L15" s="62"/>
      <c r="M15" s="62"/>
      <c r="N15" s="62"/>
      <c r="O15" s="62"/>
      <c r="P15" s="62"/>
      <c r="Q15" s="62"/>
    </row>
    <row r="16" spans="1:17">
      <c r="A16" s="58">
        <v>5</v>
      </c>
      <c r="B16" s="59" t="s">
        <v>2136</v>
      </c>
      <c r="C16" s="60" t="s">
        <v>2169</v>
      </c>
      <c r="D16" s="59"/>
      <c r="E16" s="61" t="s">
        <v>57</v>
      </c>
      <c r="F16" s="62">
        <v>6</v>
      </c>
      <c r="G16" s="62"/>
      <c r="H16" s="62"/>
      <c r="I16" s="62"/>
      <c r="J16" s="62"/>
      <c r="K16" s="62"/>
      <c r="L16" s="62"/>
      <c r="M16" s="62"/>
      <c r="N16" s="62"/>
      <c r="O16" s="62"/>
      <c r="P16" s="62"/>
      <c r="Q16" s="62"/>
    </row>
    <row r="17" spans="1:17">
      <c r="A17" s="58">
        <v>6</v>
      </c>
      <c r="B17" s="59" t="s">
        <v>2136</v>
      </c>
      <c r="C17" s="60" t="s">
        <v>2170</v>
      </c>
      <c r="D17" s="59"/>
      <c r="E17" s="61" t="s">
        <v>57</v>
      </c>
      <c r="F17" s="62">
        <v>16</v>
      </c>
      <c r="G17" s="62"/>
      <c r="H17" s="62"/>
      <c r="I17" s="62"/>
      <c r="J17" s="62"/>
      <c r="K17" s="62"/>
      <c r="L17" s="62"/>
      <c r="M17" s="62"/>
      <c r="N17" s="62"/>
      <c r="O17" s="62"/>
      <c r="P17" s="62"/>
      <c r="Q17" s="62"/>
    </row>
    <row r="18" spans="1:17" ht="25.5">
      <c r="A18" s="58">
        <v>7</v>
      </c>
      <c r="B18" s="59" t="s">
        <v>2136</v>
      </c>
      <c r="C18" s="60" t="s">
        <v>2171</v>
      </c>
      <c r="D18" s="70"/>
      <c r="E18" s="61" t="s">
        <v>57</v>
      </c>
      <c r="F18" s="62">
        <v>1</v>
      </c>
      <c r="G18" s="62"/>
      <c r="H18" s="62"/>
      <c r="I18" s="62"/>
      <c r="J18" s="62"/>
      <c r="K18" s="62"/>
      <c r="L18" s="62"/>
      <c r="M18" s="62"/>
      <c r="N18" s="62"/>
      <c r="O18" s="62"/>
      <c r="P18" s="62"/>
      <c r="Q18" s="62"/>
    </row>
    <row r="19" spans="1:17">
      <c r="A19" s="58" t="s">
        <v>28</v>
      </c>
      <c r="B19" s="59"/>
      <c r="C19" s="60"/>
      <c r="D19" s="59"/>
      <c r="E19" s="61"/>
      <c r="F19" s="62">
        <v>0</v>
      </c>
      <c r="G19" s="62"/>
      <c r="H19" s="62"/>
      <c r="I19" s="62"/>
      <c r="J19" s="62"/>
      <c r="K19" s="62"/>
      <c r="L19" s="62"/>
      <c r="M19" s="62"/>
      <c r="N19" s="62"/>
      <c r="O19" s="62"/>
      <c r="P19" s="62"/>
      <c r="Q19" s="62"/>
    </row>
    <row r="20" spans="1:17" ht="25.5">
      <c r="A20" s="58">
        <v>8</v>
      </c>
      <c r="B20" s="59" t="s">
        <v>2136</v>
      </c>
      <c r="C20" s="60" t="s">
        <v>2399</v>
      </c>
      <c r="D20" s="59"/>
      <c r="E20" s="61" t="s">
        <v>59</v>
      </c>
      <c r="F20" s="62">
        <v>1</v>
      </c>
      <c r="G20" s="62"/>
      <c r="H20" s="62"/>
      <c r="I20" s="62"/>
      <c r="J20" s="62"/>
      <c r="K20" s="62"/>
      <c r="L20" s="62"/>
      <c r="M20" s="62"/>
      <c r="N20" s="62"/>
      <c r="O20" s="62"/>
      <c r="P20" s="62"/>
      <c r="Q20" s="62"/>
    </row>
    <row r="21" spans="1:17">
      <c r="A21" s="58" t="s">
        <v>28</v>
      </c>
      <c r="B21" s="59"/>
      <c r="C21" s="60"/>
      <c r="D21" s="59"/>
      <c r="E21" s="61"/>
      <c r="F21" s="62">
        <v>0</v>
      </c>
      <c r="G21" s="62">
        <v>0</v>
      </c>
      <c r="H21" s="62">
        <v>0</v>
      </c>
      <c r="I21" s="62">
        <f t="shared" si="0"/>
        <v>0</v>
      </c>
      <c r="J21" s="62">
        <v>0</v>
      </c>
      <c r="K21" s="62">
        <v>0</v>
      </c>
      <c r="L21" s="62">
        <f t="shared" si="1"/>
        <v>0</v>
      </c>
      <c r="M21" s="62">
        <f t="shared" si="2"/>
        <v>0</v>
      </c>
      <c r="N21" s="62">
        <f t="shared" si="3"/>
        <v>0</v>
      </c>
      <c r="O21" s="62">
        <f t="shared" si="3"/>
        <v>0</v>
      </c>
      <c r="P21" s="62">
        <f t="shared" si="3"/>
        <v>0</v>
      </c>
      <c r="Q21" s="62">
        <f t="shared" si="4"/>
        <v>0</v>
      </c>
    </row>
    <row r="22" spans="1:17">
      <c r="A22" s="63"/>
      <c r="B22" s="63"/>
      <c r="C22" s="64" t="s">
        <v>52</v>
      </c>
      <c r="D22" s="63"/>
      <c r="E22" s="63"/>
      <c r="F22" s="65"/>
      <c r="G22" s="65"/>
      <c r="H22" s="65"/>
      <c r="I22" s="65"/>
      <c r="J22" s="65"/>
      <c r="K22" s="65"/>
      <c r="L22" s="65"/>
      <c r="M22" s="65">
        <f>SUM(M9:M21)</f>
        <v>0</v>
      </c>
      <c r="N22" s="65">
        <f>SUM(N9:N21)</f>
        <v>0</v>
      </c>
      <c r="O22" s="65">
        <f>SUM(O9:O21)</f>
        <v>0</v>
      </c>
      <c r="P22" s="65">
        <f>SUM(P9:P21)</f>
        <v>0</v>
      </c>
      <c r="Q22" s="65">
        <f>SUM(Q9:Q21)</f>
        <v>0</v>
      </c>
    </row>
    <row r="23" spans="1:17">
      <c r="A23" s="66"/>
      <c r="B23" s="66"/>
      <c r="C23" s="92" t="s">
        <v>2198</v>
      </c>
      <c r="D23" s="66"/>
      <c r="E23" s="66" t="s">
        <v>60</v>
      </c>
      <c r="F23" s="127">
        <f>' 1-1'!$F$35</f>
        <v>0</v>
      </c>
      <c r="G23" s="68"/>
      <c r="H23" s="68"/>
      <c r="I23" s="68"/>
      <c r="J23" s="68"/>
      <c r="K23" s="68"/>
      <c r="L23" s="68"/>
      <c r="M23" s="68"/>
      <c r="N23" s="68"/>
      <c r="O23" s="62">
        <f>ROUND(O22*F23%,2)</f>
        <v>0</v>
      </c>
      <c r="P23" s="68"/>
      <c r="Q23" s="62">
        <f>O23</f>
        <v>0</v>
      </c>
    </row>
    <row r="24" spans="1:17">
      <c r="A24" s="63"/>
      <c r="B24" s="63"/>
      <c r="C24" s="64" t="s">
        <v>2366</v>
      </c>
      <c r="D24" s="63"/>
      <c r="E24" s="63" t="s">
        <v>61</v>
      </c>
      <c r="F24" s="65"/>
      <c r="G24" s="65"/>
      <c r="H24" s="65"/>
      <c r="I24" s="65"/>
      <c r="J24" s="65"/>
      <c r="K24" s="65"/>
      <c r="L24" s="65"/>
      <c r="M24" s="65">
        <f t="shared" ref="M24:Q24" si="5">SUM(M22:M23)</f>
        <v>0</v>
      </c>
      <c r="N24" s="65">
        <f t="shared" si="5"/>
        <v>0</v>
      </c>
      <c r="O24" s="65">
        <f t="shared" si="5"/>
        <v>0</v>
      </c>
      <c r="P24" s="65">
        <f t="shared" si="5"/>
        <v>0</v>
      </c>
      <c r="Q24" s="65">
        <f t="shared" si="5"/>
        <v>0</v>
      </c>
    </row>
  </sheetData>
  <mergeCells count="8">
    <mergeCell ref="G7:L7"/>
    <mergeCell ref="M7:Q7"/>
    <mergeCell ref="A7:A8"/>
    <mergeCell ref="B7:B8"/>
    <mergeCell ref="C7:C8"/>
    <mergeCell ref="D7:D8"/>
    <mergeCell ref="E7:E8"/>
    <mergeCell ref="F7:F8"/>
  </mergeCells>
  <conditionalFormatting sqref="C9:C21">
    <cfRule type="expression" dxfId="24" priority="457" stopIfTrue="1">
      <formula>XEV9="tx"</formula>
    </cfRule>
  </conditionalFormatting>
  <printOptions horizontalCentered="1"/>
  <pageMargins left="0.39" right="0.39" top="0.74" bottom="0.47" header="0.3" footer="0.3"/>
  <pageSetup paperSize="9" scale="94" fitToHeight="1000" orientation="landscape" horizontalDpi="42949672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Q28"/>
  <sheetViews>
    <sheetView showZeros="0" defaultGridColor="0" colorId="23" zoomScaleNormal="100" zoomScaleSheetLayoutView="85" workbookViewId="0">
      <selection activeCell="A9" sqref="A9:XFD9"/>
    </sheetView>
  </sheetViews>
  <sheetFormatPr defaultRowHeight="15"/>
  <cols>
    <col min="1" max="1" width="4.28515625" style="32" customWidth="1"/>
    <col min="2" max="2" width="6.42578125" style="32" customWidth="1"/>
    <col min="3" max="3" width="6.140625" style="32" customWidth="1"/>
    <col min="4" max="4" width="33.28515625" style="32" customWidth="1"/>
    <col min="5" max="5" width="12.7109375" style="32" customWidth="1"/>
    <col min="6" max="6" width="12.5703125" style="32" customWidth="1"/>
    <col min="7" max="8" width="11.28515625" style="32" customWidth="1"/>
    <col min="9" max="9" width="11.7109375" style="32" customWidth="1"/>
    <col min="10" max="16384" width="9.140625" style="32"/>
  </cols>
  <sheetData>
    <row r="1" spans="1:17" ht="15.75">
      <c r="A1" s="1"/>
      <c r="B1" s="1"/>
      <c r="C1" s="2"/>
      <c r="D1" s="1"/>
      <c r="E1" s="1"/>
      <c r="F1" s="30" t="s">
        <v>2172</v>
      </c>
      <c r="G1" s="31">
        <v>5</v>
      </c>
      <c r="H1" s="3"/>
      <c r="I1" s="3"/>
    </row>
    <row r="2" spans="1:17" ht="15.75">
      <c r="A2" s="1"/>
      <c r="B2" s="4"/>
      <c r="C2" s="5"/>
      <c r="D2" s="6"/>
      <c r="E2" s="1"/>
      <c r="F2" s="30"/>
      <c r="G2" s="31"/>
      <c r="H2" s="3"/>
      <c r="I2" s="3"/>
    </row>
    <row r="3" spans="1:17">
      <c r="A3" s="1"/>
      <c r="B3" s="7"/>
      <c r="C3" s="5"/>
      <c r="D3" s="6"/>
      <c r="E3" s="8"/>
      <c r="F3" s="1"/>
      <c r="G3" s="1"/>
      <c r="H3" s="1"/>
      <c r="I3" s="1"/>
    </row>
    <row r="4" spans="1:17" ht="18.75">
      <c r="A4" s="211" t="s">
        <v>2849</v>
      </c>
      <c r="B4" s="211"/>
      <c r="C4" s="211"/>
      <c r="D4" s="211"/>
      <c r="E4" s="211"/>
      <c r="F4" s="211"/>
      <c r="G4" s="211"/>
      <c r="H4" s="211"/>
      <c r="I4" s="211"/>
    </row>
    <row r="5" spans="1:17">
      <c r="A5" s="1"/>
      <c r="B5" s="3"/>
      <c r="C5" s="9"/>
      <c r="D5" s="6"/>
      <c r="E5" s="8"/>
      <c r="F5" s="1"/>
      <c r="G5" s="1"/>
      <c r="H5" s="1"/>
      <c r="I5" s="1"/>
    </row>
    <row r="6" spans="1:17">
      <c r="A6" s="53" t="s">
        <v>2846</v>
      </c>
      <c r="B6" s="194"/>
      <c r="C6" s="195"/>
      <c r="D6" s="51"/>
      <c r="E6" s="51"/>
      <c r="F6" s="51"/>
      <c r="G6" s="51"/>
      <c r="H6" s="51"/>
      <c r="I6" s="4"/>
    </row>
    <row r="7" spans="1:17">
      <c r="A7" s="196" t="s">
        <v>2847</v>
      </c>
      <c r="B7" s="51"/>
      <c r="C7" s="52"/>
      <c r="D7" s="51"/>
      <c r="E7" s="51"/>
      <c r="F7" s="51"/>
      <c r="G7" s="51"/>
      <c r="H7" s="51"/>
      <c r="I7" s="4"/>
    </row>
    <row r="8" spans="1:17">
      <c r="A8" s="54" t="s">
        <v>2848</v>
      </c>
      <c r="B8" s="55"/>
      <c r="C8" s="56"/>
      <c r="D8" s="55"/>
      <c r="E8" s="55"/>
      <c r="F8" s="55"/>
      <c r="G8" s="55"/>
      <c r="H8" s="55"/>
      <c r="I8" s="1"/>
    </row>
    <row r="9" spans="1:17" s="44" customFormat="1">
      <c r="A9" s="54" t="s">
        <v>3003</v>
      </c>
      <c r="B9" s="55"/>
      <c r="C9" s="56"/>
      <c r="D9" s="55"/>
      <c r="E9" s="55"/>
      <c r="F9" s="55"/>
      <c r="G9" s="55"/>
      <c r="H9" s="55"/>
      <c r="I9" s="55"/>
      <c r="J9" s="55"/>
      <c r="K9" s="55"/>
      <c r="L9" s="55"/>
      <c r="M9" s="55"/>
      <c r="N9" s="55"/>
      <c r="O9" s="55"/>
      <c r="P9" s="55"/>
      <c r="Q9" s="55"/>
    </row>
    <row r="10" spans="1:17">
      <c r="A10" s="1"/>
      <c r="B10" s="5"/>
      <c r="C10" s="6"/>
      <c r="D10" s="6"/>
      <c r="E10" s="8"/>
      <c r="F10" s="1"/>
      <c r="G10" s="1"/>
      <c r="H10" s="9" t="s">
        <v>2174</v>
      </c>
      <c r="I10" s="105">
        <f>+E25</f>
        <v>0</v>
      </c>
    </row>
    <row r="11" spans="1:17">
      <c r="A11" s="1"/>
      <c r="B11" s="5"/>
      <c r="C11" s="6"/>
      <c r="D11" s="6"/>
      <c r="E11" s="8"/>
      <c r="F11" s="1"/>
      <c r="G11" s="1"/>
      <c r="H11" s="9" t="s">
        <v>2175</v>
      </c>
      <c r="I11" s="105">
        <f>+I20</f>
        <v>0</v>
      </c>
    </row>
    <row r="12" spans="1:17">
      <c r="A12" s="1"/>
      <c r="B12" s="5"/>
      <c r="C12" s="6"/>
      <c r="D12" s="6"/>
      <c r="E12" s="8"/>
      <c r="F12" s="1"/>
      <c r="G12" s="1"/>
      <c r="H12" s="9" t="s">
        <v>2176</v>
      </c>
      <c r="I12" s="106"/>
    </row>
    <row r="13" spans="1:17">
      <c r="A13" s="8"/>
      <c r="B13" s="8"/>
      <c r="C13" s="10"/>
      <c r="D13" s="7"/>
      <c r="E13" s="8"/>
      <c r="F13" s="8"/>
      <c r="G13" s="8"/>
      <c r="H13" s="8"/>
      <c r="I13" s="8"/>
    </row>
    <row r="14" spans="1:17">
      <c r="A14" s="212" t="s">
        <v>2177</v>
      </c>
      <c r="B14" s="212" t="s">
        <v>2178</v>
      </c>
      <c r="C14" s="212"/>
      <c r="D14" s="213" t="s">
        <v>2179</v>
      </c>
      <c r="E14" s="213" t="s">
        <v>2180</v>
      </c>
      <c r="F14" s="213" t="s">
        <v>2181</v>
      </c>
      <c r="G14" s="213"/>
      <c r="H14" s="213"/>
      <c r="I14" s="213" t="s">
        <v>2182</v>
      </c>
    </row>
    <row r="15" spans="1:17" ht="25.5">
      <c r="A15" s="212"/>
      <c r="B15" s="212"/>
      <c r="C15" s="212"/>
      <c r="D15" s="213"/>
      <c r="E15" s="213"/>
      <c r="F15" s="185" t="s">
        <v>2183</v>
      </c>
      <c r="G15" s="185" t="s">
        <v>2184</v>
      </c>
      <c r="H15" s="185" t="s">
        <v>2185</v>
      </c>
      <c r="I15" s="213"/>
    </row>
    <row r="16" spans="1:17">
      <c r="A16" s="15">
        <v>1</v>
      </c>
      <c r="B16" s="77"/>
      <c r="C16" s="78" t="s">
        <v>2816</v>
      </c>
      <c r="D16" s="34" t="s">
        <v>325</v>
      </c>
      <c r="E16" s="107"/>
      <c r="F16" s="40"/>
      <c r="G16" s="40"/>
      <c r="H16" s="40"/>
      <c r="I16" s="40"/>
    </row>
    <row r="17" spans="1:10">
      <c r="A17" s="15">
        <v>2</v>
      </c>
      <c r="B17" s="77"/>
      <c r="C17" s="78" t="s">
        <v>2817</v>
      </c>
      <c r="D17" s="34" t="s">
        <v>2819</v>
      </c>
      <c r="E17" s="107"/>
      <c r="F17" s="40"/>
      <c r="G17" s="40"/>
      <c r="H17" s="40"/>
      <c r="I17" s="40"/>
    </row>
    <row r="18" spans="1:10">
      <c r="A18" s="15">
        <v>3</v>
      </c>
      <c r="B18" s="77"/>
      <c r="C18" s="78" t="s">
        <v>2818</v>
      </c>
      <c r="D18" s="34" t="s">
        <v>2820</v>
      </c>
      <c r="E18" s="107"/>
      <c r="F18" s="40"/>
      <c r="G18" s="40"/>
      <c r="H18" s="40"/>
      <c r="I18" s="40"/>
    </row>
    <row r="19" spans="1:10">
      <c r="A19" s="15"/>
      <c r="B19" s="77"/>
      <c r="C19" s="84"/>
      <c r="D19" s="34"/>
      <c r="E19" s="107"/>
      <c r="F19" s="115"/>
      <c r="G19" s="115"/>
      <c r="H19" s="115"/>
      <c r="I19" s="40"/>
    </row>
    <row r="20" spans="1:10">
      <c r="A20" s="36"/>
      <c r="B20" s="37"/>
      <c r="C20" s="38"/>
      <c r="D20" s="39" t="s">
        <v>52</v>
      </c>
      <c r="E20" s="110"/>
      <c r="F20" s="110"/>
      <c r="G20" s="110"/>
      <c r="H20" s="110"/>
      <c r="I20" s="110"/>
    </row>
    <row r="21" spans="1:10">
      <c r="A21" s="11"/>
      <c r="B21" s="12"/>
      <c r="C21" s="13"/>
      <c r="D21" s="16" t="str">
        <f>+"Virsizdevumi "&amp;J21&amp;" %"</f>
        <v>Virsizdevumi 0 %</v>
      </c>
      <c r="E21" s="107"/>
      <c r="F21" s="114"/>
      <c r="G21" s="114"/>
      <c r="H21" s="114"/>
      <c r="I21" s="42"/>
      <c r="J21" s="32">
        <f>kops_1!$J$51</f>
        <v>0</v>
      </c>
    </row>
    <row r="22" spans="1:10">
      <c r="A22" s="11"/>
      <c r="B22" s="12"/>
      <c r="C22" s="13"/>
      <c r="D22" s="16" t="s">
        <v>2186</v>
      </c>
      <c r="E22" s="107"/>
      <c r="F22" s="112"/>
      <c r="G22" s="112"/>
      <c r="H22" s="112"/>
      <c r="I22" s="17"/>
      <c r="J22" s="32">
        <f>kops_1!$J$52</f>
        <v>0</v>
      </c>
    </row>
    <row r="23" spans="1:10">
      <c r="A23" s="11"/>
      <c r="B23" s="12"/>
      <c r="C23" s="13"/>
      <c r="D23" s="16" t="str">
        <f>+"Peļņa "&amp;J23&amp;" %"</f>
        <v>Peļņa 0 %</v>
      </c>
      <c r="E23" s="107"/>
      <c r="F23" s="112"/>
      <c r="G23" s="112"/>
      <c r="H23" s="112"/>
      <c r="I23" s="17"/>
      <c r="J23" s="32">
        <f>kops_1!$J$53</f>
        <v>0</v>
      </c>
    </row>
    <row r="24" spans="1:10">
      <c r="A24" s="11"/>
      <c r="B24" s="12"/>
      <c r="C24" s="13"/>
      <c r="D24" s="16" t="str">
        <f>+"Darba devēja soc. nodoklis "&amp;J24&amp;" %"</f>
        <v>Darba devēja soc. nodoklis 0 %</v>
      </c>
      <c r="E24" s="107"/>
      <c r="F24" s="112"/>
      <c r="G24" s="112"/>
      <c r="H24" s="112"/>
      <c r="I24" s="17"/>
      <c r="J24" s="32">
        <f>kops_1!$J$54</f>
        <v>0</v>
      </c>
    </row>
    <row r="25" spans="1:10">
      <c r="A25" s="36"/>
      <c r="B25" s="37"/>
      <c r="C25" s="38"/>
      <c r="D25" s="39" t="s">
        <v>2187</v>
      </c>
      <c r="E25" s="110"/>
      <c r="F25" s="110"/>
      <c r="G25" s="110"/>
      <c r="H25" s="110"/>
      <c r="I25" s="17"/>
    </row>
    <row r="26" spans="1:10" s="141" customFormat="1" ht="12.75">
      <c r="A26" s="138"/>
      <c r="B26" s="138"/>
      <c r="C26" s="139" t="s">
        <v>2401</v>
      </c>
      <c r="D26" s="140"/>
      <c r="E26" s="138"/>
      <c r="F26" s="138"/>
      <c r="G26" s="138"/>
      <c r="H26" s="138"/>
      <c r="I26" s="138"/>
    </row>
    <row r="27" spans="1:10" s="193" customFormat="1" ht="77.25" customHeight="1">
      <c r="A27" s="190"/>
      <c r="B27" s="191"/>
      <c r="C27" s="192">
        <v>1</v>
      </c>
      <c r="D27" s="210" t="s">
        <v>2597</v>
      </c>
      <c r="E27" s="210"/>
      <c r="F27" s="210"/>
      <c r="G27" s="210"/>
      <c r="H27" s="210"/>
      <c r="I27" s="210"/>
    </row>
    <row r="28" spans="1:10" s="193" customFormat="1" ht="54" customHeight="1">
      <c r="A28" s="191"/>
      <c r="B28" s="191"/>
      <c r="C28" s="192">
        <v>2</v>
      </c>
      <c r="D28" s="210" t="s">
        <v>2598</v>
      </c>
      <c r="E28" s="210"/>
      <c r="F28" s="210"/>
      <c r="G28" s="210"/>
      <c r="H28" s="210"/>
      <c r="I28" s="210"/>
    </row>
  </sheetData>
  <mergeCells count="9">
    <mergeCell ref="D27:I27"/>
    <mergeCell ref="D28:I28"/>
    <mergeCell ref="A4:I4"/>
    <mergeCell ref="A14:A15"/>
    <mergeCell ref="B14:C15"/>
    <mergeCell ref="D14:D15"/>
    <mergeCell ref="E14:E15"/>
    <mergeCell ref="F14:H14"/>
    <mergeCell ref="I14:I15"/>
  </mergeCells>
  <printOptions horizontalCentered="1"/>
  <pageMargins left="0.39" right="0.39" top="0.74" bottom="0.47" header="0.3" footer="0.3"/>
  <pageSetup paperSize="9" scale="97" fitToHeight="1000" orientation="portrait" horizontalDpi="4294967293"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1"/>
  <sheetViews>
    <sheetView showZeros="0" defaultGridColor="0" colorId="23" zoomScaleNormal="100" zoomScaleSheetLayoutView="100" workbookViewId="0">
      <pane ySplit="8" topLeftCell="A9" activePane="bottomLeft" state="frozen"/>
      <selection activeCell="G22" sqref="G22"/>
      <selection pane="bottomLeft" activeCell="A5" sqref="A5:XFD5"/>
    </sheetView>
  </sheetViews>
  <sheetFormatPr defaultRowHeight="15" outlineLevelCol="1"/>
  <cols>
    <col min="1" max="1" width="4.28515625" style="44" customWidth="1"/>
    <col min="2" max="2" width="8.5703125" style="44" customWidth="1" outlineLevel="1"/>
    <col min="3" max="3" width="37.28515625" style="69" customWidth="1"/>
    <col min="4" max="4" width="9" style="44" hidden="1" customWidth="1" outlineLevel="1"/>
    <col min="5" max="5" width="4.7109375" style="44" customWidth="1" collapsed="1"/>
    <col min="6" max="6" width="9.140625" style="44" customWidth="1"/>
    <col min="7" max="7" width="6.28515625" style="44" customWidth="1"/>
    <col min="8" max="8" width="8.5703125" style="44" customWidth="1"/>
    <col min="9" max="9" width="6.28515625" style="44" customWidth="1"/>
    <col min="10" max="10" width="9.28515625" style="44" customWidth="1"/>
    <col min="11" max="11" width="8.7109375" style="44" customWidth="1"/>
    <col min="12" max="12" width="8.5703125" style="44" customWidth="1"/>
    <col min="13" max="14" width="9.42578125" style="44" customWidth="1"/>
    <col min="15" max="15" width="9.7109375" style="44" customWidth="1"/>
    <col min="16" max="16" width="10" style="44" customWidth="1"/>
    <col min="17" max="17" width="9.85546875" style="44" customWidth="1"/>
    <col min="18" max="16384" width="9.140625" style="44"/>
  </cols>
  <sheetData>
    <row r="1" spans="1:17" ht="38.25">
      <c r="A1" s="48"/>
      <c r="B1" s="48"/>
      <c r="C1" s="18" t="s">
        <v>2821</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c r="B6" s="51"/>
      <c r="C6" s="52"/>
      <c r="D6" s="51"/>
      <c r="E6" s="51"/>
      <c r="F6" s="51"/>
      <c r="G6" s="51"/>
      <c r="H6" s="51"/>
      <c r="I6" s="51"/>
      <c r="J6" s="51"/>
      <c r="K6" s="51"/>
      <c r="L6" s="51"/>
      <c r="M6" s="51"/>
      <c r="N6" s="51"/>
      <c r="O6" s="51"/>
      <c r="P6" s="57" t="s">
        <v>62</v>
      </c>
      <c r="Q6" s="104">
        <f>Q41</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25.5">
      <c r="A9" s="58" t="s">
        <v>28</v>
      </c>
      <c r="B9" s="59"/>
      <c r="C9" s="72" t="s">
        <v>2810</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c r="B10" s="59"/>
      <c r="C10" s="136" t="s">
        <v>2811</v>
      </c>
      <c r="D10" s="59"/>
      <c r="E10" s="61"/>
      <c r="F10" s="62"/>
      <c r="G10" s="62"/>
      <c r="H10" s="62"/>
      <c r="I10" s="62"/>
      <c r="J10" s="62"/>
      <c r="K10" s="62">
        <v>0</v>
      </c>
      <c r="L10" s="62">
        <f t="shared" ref="L10:L38" si="0">+I10+J10+K10</f>
        <v>0</v>
      </c>
      <c r="M10" s="62">
        <f t="shared" ref="M10:M38" si="1">+ROUND(G10*$F10,2)</f>
        <v>0</v>
      </c>
      <c r="N10" s="62">
        <f t="shared" ref="N10:P10" si="2">+ROUND(I10*$F10,2)</f>
        <v>0</v>
      </c>
      <c r="O10" s="62">
        <f t="shared" si="2"/>
        <v>0</v>
      </c>
      <c r="P10" s="62">
        <f t="shared" si="2"/>
        <v>0</v>
      </c>
      <c r="Q10" s="62">
        <f t="shared" ref="Q10:Q38" si="3">+N10+O10+P10</f>
        <v>0</v>
      </c>
    </row>
    <row r="11" spans="1:17" ht="25.5">
      <c r="A11" s="58">
        <v>21</v>
      </c>
      <c r="B11" s="59" t="s">
        <v>77</v>
      </c>
      <c r="C11" s="92" t="s">
        <v>279</v>
      </c>
      <c r="D11" s="59"/>
      <c r="E11" s="61" t="s">
        <v>57</v>
      </c>
      <c r="F11" s="62">
        <v>92</v>
      </c>
      <c r="G11" s="62"/>
      <c r="H11" s="62"/>
      <c r="I11" s="62"/>
      <c r="J11" s="62"/>
      <c r="K11" s="62"/>
      <c r="L11" s="62"/>
      <c r="M11" s="62"/>
      <c r="N11" s="62"/>
      <c r="O11" s="62"/>
      <c r="P11" s="62"/>
      <c r="Q11" s="62"/>
    </row>
    <row r="12" spans="1:17">
      <c r="A12" s="58"/>
      <c r="B12" s="59"/>
      <c r="C12" s="60"/>
      <c r="D12" s="59"/>
      <c r="E12" s="61"/>
      <c r="F12" s="62"/>
      <c r="G12" s="62"/>
      <c r="H12" s="62"/>
      <c r="I12" s="62"/>
      <c r="J12" s="62"/>
      <c r="K12" s="62"/>
      <c r="L12" s="62"/>
      <c r="M12" s="62"/>
      <c r="N12" s="62"/>
      <c r="O12" s="62"/>
      <c r="P12" s="62"/>
      <c r="Q12" s="62"/>
    </row>
    <row r="13" spans="1:17">
      <c r="A13" s="58"/>
      <c r="B13" s="59"/>
      <c r="C13" s="136" t="s">
        <v>2812</v>
      </c>
      <c r="D13" s="59"/>
      <c r="E13" s="61"/>
      <c r="F13" s="62"/>
      <c r="G13" s="62"/>
      <c r="H13" s="62"/>
      <c r="I13" s="62"/>
      <c r="J13" s="62"/>
      <c r="K13" s="62"/>
      <c r="L13" s="62"/>
      <c r="M13" s="62"/>
      <c r="N13" s="62"/>
      <c r="O13" s="62"/>
      <c r="P13" s="62"/>
      <c r="Q13" s="62"/>
    </row>
    <row r="14" spans="1:17">
      <c r="A14" s="58" t="s">
        <v>28</v>
      </c>
      <c r="B14" s="59"/>
      <c r="C14" s="72" t="s">
        <v>157</v>
      </c>
      <c r="D14" s="59"/>
      <c r="E14" s="61"/>
      <c r="F14" s="62">
        <v>0</v>
      </c>
      <c r="G14" s="62"/>
      <c r="H14" s="62"/>
      <c r="I14" s="62"/>
      <c r="J14" s="62"/>
      <c r="K14" s="62"/>
      <c r="L14" s="62"/>
      <c r="M14" s="62"/>
      <c r="N14" s="62"/>
      <c r="O14" s="62"/>
      <c r="P14" s="62"/>
      <c r="Q14" s="62"/>
    </row>
    <row r="15" spans="1:17">
      <c r="A15" s="58">
        <v>53</v>
      </c>
      <c r="B15" s="59" t="s">
        <v>158</v>
      </c>
      <c r="C15" s="60" t="s">
        <v>159</v>
      </c>
      <c r="D15" s="59"/>
      <c r="E15" s="61" t="s">
        <v>108</v>
      </c>
      <c r="F15" s="62">
        <v>4.0999999999999996</v>
      </c>
      <c r="G15" s="62"/>
      <c r="H15" s="62"/>
      <c r="I15" s="62"/>
      <c r="J15" s="62"/>
      <c r="K15" s="62"/>
      <c r="L15" s="62"/>
      <c r="M15" s="62"/>
      <c r="N15" s="62"/>
      <c r="O15" s="62"/>
      <c r="P15" s="62"/>
      <c r="Q15" s="62"/>
    </row>
    <row r="16" spans="1:17">
      <c r="A16" s="58">
        <v>54</v>
      </c>
      <c r="B16" s="59" t="s">
        <v>158</v>
      </c>
      <c r="C16" s="60" t="s">
        <v>160</v>
      </c>
      <c r="D16" s="59"/>
      <c r="E16" s="61" t="s">
        <v>108</v>
      </c>
      <c r="F16" s="62">
        <v>0.2</v>
      </c>
      <c r="G16" s="62"/>
      <c r="H16" s="62"/>
      <c r="I16" s="62"/>
      <c r="J16" s="62"/>
      <c r="K16" s="62"/>
      <c r="L16" s="62"/>
      <c r="M16" s="62"/>
      <c r="N16" s="62"/>
      <c r="O16" s="62"/>
      <c r="P16" s="62"/>
      <c r="Q16" s="62"/>
    </row>
    <row r="17" spans="1:17">
      <c r="A17" s="58">
        <v>55</v>
      </c>
      <c r="B17" s="59" t="s">
        <v>158</v>
      </c>
      <c r="C17" s="60" t="s">
        <v>161</v>
      </c>
      <c r="D17" s="59"/>
      <c r="E17" s="61" t="s">
        <v>56</v>
      </c>
      <c r="F17" s="62">
        <v>289</v>
      </c>
      <c r="G17" s="62"/>
      <c r="H17" s="62"/>
      <c r="I17" s="62"/>
      <c r="J17" s="62"/>
      <c r="K17" s="62"/>
      <c r="L17" s="62"/>
      <c r="M17" s="62"/>
      <c r="N17" s="62"/>
      <c r="O17" s="62"/>
      <c r="P17" s="62"/>
      <c r="Q17" s="62"/>
    </row>
    <row r="18" spans="1:17">
      <c r="A18" s="58"/>
      <c r="B18" s="59"/>
      <c r="C18" s="60"/>
      <c r="D18" s="59"/>
      <c r="E18" s="61"/>
      <c r="F18" s="62"/>
      <c r="G18" s="62"/>
      <c r="H18" s="62"/>
      <c r="I18" s="62"/>
      <c r="J18" s="62"/>
      <c r="K18" s="62"/>
      <c r="L18" s="62"/>
      <c r="M18" s="62"/>
      <c r="N18" s="62"/>
      <c r="O18" s="62"/>
      <c r="P18" s="62"/>
      <c r="Q18" s="62"/>
    </row>
    <row r="19" spans="1:17">
      <c r="A19" s="58"/>
      <c r="B19" s="59"/>
      <c r="C19" s="136" t="s">
        <v>2813</v>
      </c>
      <c r="D19" s="59"/>
      <c r="E19" s="61"/>
      <c r="F19" s="62"/>
      <c r="G19" s="62"/>
      <c r="H19" s="62"/>
      <c r="I19" s="62"/>
      <c r="J19" s="62"/>
      <c r="K19" s="62"/>
      <c r="L19" s="62"/>
      <c r="M19" s="62"/>
      <c r="N19" s="62"/>
      <c r="O19" s="62"/>
      <c r="P19" s="62"/>
      <c r="Q19" s="62"/>
    </row>
    <row r="20" spans="1:17" ht="51">
      <c r="A20" s="58">
        <v>6</v>
      </c>
      <c r="B20" s="59" t="s">
        <v>506</v>
      </c>
      <c r="C20" s="60" t="s">
        <v>510</v>
      </c>
      <c r="D20" s="59"/>
      <c r="E20" s="61" t="s">
        <v>56</v>
      </c>
      <c r="F20" s="62">
        <v>180.6</v>
      </c>
      <c r="G20" s="62"/>
      <c r="H20" s="62"/>
      <c r="I20" s="62"/>
      <c r="J20" s="62"/>
      <c r="K20" s="62"/>
      <c r="L20" s="62"/>
      <c r="M20" s="62"/>
      <c r="N20" s="62"/>
      <c r="O20" s="62"/>
      <c r="P20" s="62"/>
      <c r="Q20" s="62"/>
    </row>
    <row r="21" spans="1:17">
      <c r="A21" s="58"/>
      <c r="B21" s="59"/>
      <c r="C21" s="60"/>
      <c r="D21" s="59"/>
      <c r="E21" s="61"/>
      <c r="F21" s="62"/>
      <c r="G21" s="62"/>
      <c r="H21" s="62"/>
      <c r="I21" s="62"/>
      <c r="J21" s="62"/>
      <c r="K21" s="62"/>
      <c r="L21" s="62"/>
      <c r="M21" s="62"/>
      <c r="N21" s="62"/>
      <c r="O21" s="62"/>
      <c r="P21" s="62"/>
      <c r="Q21" s="62"/>
    </row>
    <row r="22" spans="1:17">
      <c r="A22" s="58"/>
      <c r="B22" s="59"/>
      <c r="C22" s="136" t="s">
        <v>2814</v>
      </c>
      <c r="D22" s="59"/>
      <c r="E22" s="61"/>
      <c r="F22" s="62"/>
      <c r="G22" s="62"/>
      <c r="H22" s="62"/>
      <c r="I22" s="62"/>
      <c r="J22" s="62"/>
      <c r="K22" s="62"/>
      <c r="L22" s="62"/>
      <c r="M22" s="62"/>
      <c r="N22" s="62"/>
      <c r="O22" s="62"/>
      <c r="P22" s="62"/>
      <c r="Q22" s="62"/>
    </row>
    <row r="23" spans="1:17">
      <c r="A23" s="58" t="s">
        <v>28</v>
      </c>
      <c r="B23" s="59"/>
      <c r="C23" s="72" t="s">
        <v>289</v>
      </c>
      <c r="D23" s="59"/>
      <c r="E23" s="61"/>
      <c r="F23" s="62">
        <v>0</v>
      </c>
      <c r="G23" s="62"/>
      <c r="H23" s="62"/>
      <c r="I23" s="62"/>
      <c r="J23" s="62"/>
      <c r="K23" s="62"/>
      <c r="L23" s="62"/>
      <c r="M23" s="62"/>
      <c r="N23" s="62"/>
      <c r="O23" s="62"/>
      <c r="P23" s="62"/>
      <c r="Q23" s="62"/>
    </row>
    <row r="24" spans="1:17" ht="38.25">
      <c r="A24" s="58">
        <v>1</v>
      </c>
      <c r="B24" s="59" t="s">
        <v>290</v>
      </c>
      <c r="C24" s="60" t="s">
        <v>291</v>
      </c>
      <c r="D24" s="59"/>
      <c r="E24" s="61" t="s">
        <v>56</v>
      </c>
      <c r="F24" s="128">
        <v>1005</v>
      </c>
      <c r="G24" s="62"/>
      <c r="H24" s="62"/>
      <c r="I24" s="62"/>
      <c r="J24" s="62"/>
      <c r="K24" s="62"/>
      <c r="L24" s="62"/>
      <c r="M24" s="62"/>
      <c r="N24" s="62"/>
      <c r="O24" s="62"/>
      <c r="P24" s="62"/>
      <c r="Q24" s="62"/>
    </row>
    <row r="25" spans="1:17" ht="25.5">
      <c r="A25" s="58">
        <v>2</v>
      </c>
      <c r="B25" s="59" t="s">
        <v>290</v>
      </c>
      <c r="C25" s="60" t="s">
        <v>292</v>
      </c>
      <c r="D25" s="59"/>
      <c r="E25" s="61" t="s">
        <v>56</v>
      </c>
      <c r="F25" s="128">
        <v>1005</v>
      </c>
      <c r="G25" s="62"/>
      <c r="H25" s="62"/>
      <c r="I25" s="62"/>
      <c r="J25" s="62"/>
      <c r="K25" s="62"/>
      <c r="L25" s="62"/>
      <c r="M25" s="62"/>
      <c r="N25" s="62"/>
      <c r="O25" s="62"/>
      <c r="P25" s="62"/>
      <c r="Q25" s="62"/>
    </row>
    <row r="26" spans="1:17">
      <c r="A26" s="58">
        <v>3</v>
      </c>
      <c r="B26" s="59" t="s">
        <v>290</v>
      </c>
      <c r="C26" s="60" t="s">
        <v>293</v>
      </c>
      <c r="D26" s="59"/>
      <c r="E26" s="61" t="s">
        <v>56</v>
      </c>
      <c r="F26" s="128">
        <v>1005</v>
      </c>
      <c r="G26" s="62"/>
      <c r="H26" s="62"/>
      <c r="I26" s="62"/>
      <c r="J26" s="62"/>
      <c r="K26" s="62"/>
      <c r="L26" s="62"/>
      <c r="M26" s="62"/>
      <c r="N26" s="62"/>
      <c r="O26" s="62"/>
      <c r="P26" s="62"/>
      <c r="Q26" s="62"/>
    </row>
    <row r="27" spans="1:17" ht="25.5">
      <c r="A27" s="58">
        <v>4</v>
      </c>
      <c r="B27" s="59" t="s">
        <v>290</v>
      </c>
      <c r="C27" s="60" t="s">
        <v>294</v>
      </c>
      <c r="D27" s="59"/>
      <c r="E27" s="61" t="s">
        <v>56</v>
      </c>
      <c r="F27" s="128">
        <v>1005</v>
      </c>
      <c r="G27" s="62"/>
      <c r="H27" s="62"/>
      <c r="I27" s="62"/>
      <c r="J27" s="62"/>
      <c r="K27" s="62"/>
      <c r="L27" s="62"/>
      <c r="M27" s="62"/>
      <c r="N27" s="62"/>
      <c r="O27" s="62"/>
      <c r="P27" s="62"/>
      <c r="Q27" s="62"/>
    </row>
    <row r="28" spans="1:17" ht="25.5">
      <c r="A28" s="58">
        <v>5</v>
      </c>
      <c r="B28" s="59" t="s">
        <v>290</v>
      </c>
      <c r="C28" s="60" t="s">
        <v>295</v>
      </c>
      <c r="D28" s="59"/>
      <c r="E28" s="61" t="s">
        <v>56</v>
      </c>
      <c r="F28" s="128">
        <v>1005</v>
      </c>
      <c r="G28" s="62"/>
      <c r="H28" s="62"/>
      <c r="I28" s="62"/>
      <c r="J28" s="62"/>
      <c r="K28" s="62"/>
      <c r="L28" s="62"/>
      <c r="M28" s="62"/>
      <c r="N28" s="62"/>
      <c r="O28" s="62"/>
      <c r="P28" s="62"/>
      <c r="Q28" s="62"/>
    </row>
    <row r="29" spans="1:17" ht="25.5">
      <c r="A29" s="58">
        <v>6</v>
      </c>
      <c r="B29" s="59" t="s">
        <v>290</v>
      </c>
      <c r="C29" s="60" t="s">
        <v>296</v>
      </c>
      <c r="D29" s="59"/>
      <c r="E29" s="61" t="s">
        <v>56</v>
      </c>
      <c r="F29" s="128">
        <v>1005</v>
      </c>
      <c r="G29" s="62"/>
      <c r="H29" s="62"/>
      <c r="I29" s="62"/>
      <c r="J29" s="62"/>
      <c r="K29" s="62"/>
      <c r="L29" s="62"/>
      <c r="M29" s="62"/>
      <c r="N29" s="62"/>
      <c r="O29" s="62"/>
      <c r="P29" s="62"/>
      <c r="Q29" s="62"/>
    </row>
    <row r="30" spans="1:17" ht="25.5">
      <c r="A30" s="58">
        <v>7</v>
      </c>
      <c r="B30" s="59" t="s">
        <v>290</v>
      </c>
      <c r="C30" s="60" t="s">
        <v>297</v>
      </c>
      <c r="D30" s="59"/>
      <c r="E30" s="61" t="s">
        <v>56</v>
      </c>
      <c r="F30" s="128">
        <v>1005</v>
      </c>
      <c r="G30" s="62"/>
      <c r="H30" s="62"/>
      <c r="I30" s="62"/>
      <c r="J30" s="62"/>
      <c r="K30" s="62"/>
      <c r="L30" s="62"/>
      <c r="M30" s="62"/>
      <c r="N30" s="62"/>
      <c r="O30" s="62"/>
      <c r="P30" s="62"/>
      <c r="Q30" s="62"/>
    </row>
    <row r="31" spans="1:17" ht="25.5">
      <c r="A31" s="58">
        <v>8</v>
      </c>
      <c r="B31" s="59" t="s">
        <v>290</v>
      </c>
      <c r="C31" s="60" t="s">
        <v>298</v>
      </c>
      <c r="D31" s="59"/>
      <c r="E31" s="61" t="s">
        <v>56</v>
      </c>
      <c r="F31" s="128">
        <v>1005</v>
      </c>
      <c r="G31" s="62"/>
      <c r="H31" s="62"/>
      <c r="I31" s="62"/>
      <c r="J31" s="62"/>
      <c r="K31" s="62"/>
      <c r="L31" s="62"/>
      <c r="M31" s="62"/>
      <c r="N31" s="62"/>
      <c r="O31" s="62"/>
      <c r="P31" s="62"/>
      <c r="Q31" s="62"/>
    </row>
    <row r="32" spans="1:17">
      <c r="A32" s="58" t="s">
        <v>28</v>
      </c>
      <c r="B32" s="59"/>
      <c r="C32" s="60"/>
      <c r="D32" s="59"/>
      <c r="E32" s="61"/>
      <c r="F32" s="62">
        <v>0</v>
      </c>
      <c r="G32" s="62"/>
      <c r="H32" s="62"/>
      <c r="I32" s="62"/>
      <c r="J32" s="62"/>
      <c r="K32" s="62"/>
      <c r="L32" s="62"/>
      <c r="M32" s="62"/>
      <c r="N32" s="62"/>
      <c r="O32" s="62"/>
      <c r="P32" s="62"/>
      <c r="Q32" s="62"/>
    </row>
    <row r="33" spans="1:17">
      <c r="A33" s="58" t="s">
        <v>28</v>
      </c>
      <c r="B33" s="59"/>
      <c r="C33" s="162" t="s">
        <v>2243</v>
      </c>
      <c r="D33" s="59"/>
      <c r="E33" s="61"/>
      <c r="F33" s="62">
        <v>0</v>
      </c>
      <c r="G33" s="62"/>
      <c r="H33" s="62"/>
      <c r="I33" s="62"/>
      <c r="J33" s="62"/>
      <c r="K33" s="62"/>
      <c r="L33" s="62"/>
      <c r="M33" s="62"/>
      <c r="N33" s="62"/>
      <c r="O33" s="62"/>
      <c r="P33" s="62"/>
      <c r="Q33" s="62"/>
    </row>
    <row r="34" spans="1:17" ht="25.5">
      <c r="A34" s="58">
        <v>23</v>
      </c>
      <c r="B34" s="59" t="s">
        <v>290</v>
      </c>
      <c r="C34" s="60" t="s">
        <v>305</v>
      </c>
      <c r="D34" s="59"/>
      <c r="E34" s="61" t="s">
        <v>56</v>
      </c>
      <c r="F34" s="128">
        <v>121.5</v>
      </c>
      <c r="G34" s="62"/>
      <c r="H34" s="62"/>
      <c r="I34" s="62"/>
      <c r="J34" s="62"/>
      <c r="K34" s="62"/>
      <c r="L34" s="62"/>
      <c r="M34" s="62"/>
      <c r="N34" s="62"/>
      <c r="O34" s="62"/>
      <c r="P34" s="62"/>
      <c r="Q34" s="62"/>
    </row>
    <row r="35" spans="1:17" ht="25.5">
      <c r="A35" s="58">
        <v>24</v>
      </c>
      <c r="B35" s="59" t="s">
        <v>290</v>
      </c>
      <c r="C35" s="60" t="s">
        <v>306</v>
      </c>
      <c r="D35" s="59"/>
      <c r="E35" s="61" t="s">
        <v>56</v>
      </c>
      <c r="F35" s="128">
        <v>121.5</v>
      </c>
      <c r="G35" s="62"/>
      <c r="H35" s="62"/>
      <c r="I35" s="62"/>
      <c r="J35" s="62"/>
      <c r="K35" s="62"/>
      <c r="L35" s="62"/>
      <c r="M35" s="62"/>
      <c r="N35" s="62"/>
      <c r="O35" s="62"/>
      <c r="P35" s="62"/>
      <c r="Q35" s="62"/>
    </row>
    <row r="36" spans="1:17" ht="38.25">
      <c r="A36" s="129">
        <v>25</v>
      </c>
      <c r="B36" s="130" t="s">
        <v>290</v>
      </c>
      <c r="C36" s="131" t="s">
        <v>2244</v>
      </c>
      <c r="D36" s="130"/>
      <c r="E36" s="130" t="s">
        <v>56</v>
      </c>
      <c r="F36" s="132">
        <v>36.1</v>
      </c>
      <c r="G36" s="62"/>
      <c r="H36" s="62"/>
      <c r="I36" s="62"/>
      <c r="J36" s="62"/>
      <c r="K36" s="62"/>
      <c r="L36" s="62"/>
      <c r="M36" s="62"/>
      <c r="N36" s="62"/>
      <c r="O36" s="62"/>
      <c r="P36" s="62"/>
      <c r="Q36" s="62"/>
    </row>
    <row r="37" spans="1:17">
      <c r="A37" s="58" t="s">
        <v>28</v>
      </c>
      <c r="B37" s="59"/>
      <c r="C37" s="60"/>
      <c r="D37" s="59"/>
      <c r="E37" s="61"/>
      <c r="F37" s="62">
        <v>0</v>
      </c>
      <c r="G37" s="62">
        <v>0</v>
      </c>
      <c r="H37" s="62">
        <v>0</v>
      </c>
      <c r="I37" s="62">
        <f t="shared" ref="I37" si="4">+ROUND(H37*G37,2)</f>
        <v>0</v>
      </c>
      <c r="J37" s="62">
        <v>0</v>
      </c>
      <c r="K37" s="62">
        <v>0</v>
      </c>
      <c r="L37" s="62">
        <f t="shared" si="0"/>
        <v>0</v>
      </c>
      <c r="M37" s="62">
        <f t="shared" si="1"/>
        <v>0</v>
      </c>
      <c r="N37" s="62">
        <f t="shared" ref="N37:P38" si="5">+ROUND(I37*$F37,2)</f>
        <v>0</v>
      </c>
      <c r="O37" s="62">
        <f t="shared" si="5"/>
        <v>0</v>
      </c>
      <c r="P37" s="62">
        <f t="shared" si="5"/>
        <v>0</v>
      </c>
      <c r="Q37" s="62">
        <f t="shared" si="3"/>
        <v>0</v>
      </c>
    </row>
    <row r="38" spans="1:17">
      <c r="A38" s="129"/>
      <c r="B38" s="59"/>
      <c r="C38" s="60"/>
      <c r="D38" s="59"/>
      <c r="E38" s="61"/>
      <c r="F38" s="62"/>
      <c r="G38" s="62"/>
      <c r="H38" s="62"/>
      <c r="I38" s="62"/>
      <c r="J38" s="62"/>
      <c r="K38" s="62"/>
      <c r="L38" s="62">
        <f t="shared" si="0"/>
        <v>0</v>
      </c>
      <c r="M38" s="62">
        <f t="shared" si="1"/>
        <v>0</v>
      </c>
      <c r="N38" s="62">
        <f t="shared" si="5"/>
        <v>0</v>
      </c>
      <c r="O38" s="62">
        <f t="shared" si="5"/>
        <v>0</v>
      </c>
      <c r="P38" s="62">
        <f t="shared" si="5"/>
        <v>0</v>
      </c>
      <c r="Q38" s="62">
        <f t="shared" si="3"/>
        <v>0</v>
      </c>
    </row>
    <row r="39" spans="1:17">
      <c r="A39" s="63"/>
      <c r="B39" s="63"/>
      <c r="C39" s="64" t="s">
        <v>52</v>
      </c>
      <c r="D39" s="63"/>
      <c r="E39" s="63"/>
      <c r="F39" s="65"/>
      <c r="G39" s="65"/>
      <c r="H39" s="65"/>
      <c r="I39" s="65"/>
      <c r="J39" s="65"/>
      <c r="K39" s="65"/>
      <c r="L39" s="65"/>
      <c r="M39" s="65">
        <f>SUM(M9:M38)</f>
        <v>0</v>
      </c>
      <c r="N39" s="65">
        <f>SUM(N9:N38)</f>
        <v>0</v>
      </c>
      <c r="O39" s="65">
        <f>SUM(O9:O38)</f>
        <v>0</v>
      </c>
      <c r="P39" s="65">
        <f>SUM(P9:P38)</f>
        <v>0</v>
      </c>
      <c r="Q39" s="65">
        <f>SUM(Q9:Q38)</f>
        <v>0</v>
      </c>
    </row>
    <row r="40" spans="1:17">
      <c r="A40" s="66"/>
      <c r="B40" s="66"/>
      <c r="C40" s="172" t="s">
        <v>2198</v>
      </c>
      <c r="D40" s="66"/>
      <c r="E40" s="66" t="s">
        <v>60</v>
      </c>
      <c r="F40" s="127"/>
      <c r="G40" s="68"/>
      <c r="H40" s="68"/>
      <c r="I40" s="68"/>
      <c r="J40" s="68"/>
      <c r="K40" s="68"/>
      <c r="L40" s="68"/>
      <c r="M40" s="68"/>
      <c r="N40" s="68"/>
      <c r="O40" s="62">
        <f>ROUND(O39*F40%,2)</f>
        <v>0</v>
      </c>
      <c r="P40" s="68"/>
      <c r="Q40" s="62">
        <f>O40</f>
        <v>0</v>
      </c>
    </row>
    <row r="41" spans="1:17">
      <c r="A41" s="63"/>
      <c r="B41" s="63"/>
      <c r="C41" s="64" t="s">
        <v>53</v>
      </c>
      <c r="D41" s="63"/>
      <c r="E41" s="63" t="s">
        <v>61</v>
      </c>
      <c r="F41" s="65"/>
      <c r="G41" s="65"/>
      <c r="H41" s="65"/>
      <c r="I41" s="65"/>
      <c r="J41" s="65"/>
      <c r="K41" s="65"/>
      <c r="L41" s="65"/>
      <c r="M41" s="65">
        <f t="shared" ref="M41:Q41" si="6">SUM(M39:M40)</f>
        <v>0</v>
      </c>
      <c r="N41" s="65">
        <f t="shared" si="6"/>
        <v>0</v>
      </c>
      <c r="O41" s="65">
        <f t="shared" si="6"/>
        <v>0</v>
      </c>
      <c r="P41" s="65">
        <f t="shared" si="6"/>
        <v>0</v>
      </c>
      <c r="Q41" s="65">
        <f t="shared" si="6"/>
        <v>0</v>
      </c>
    </row>
  </sheetData>
  <autoFilter ref="A9:Q41"/>
  <mergeCells count="8">
    <mergeCell ref="G7:L7"/>
    <mergeCell ref="M7:Q7"/>
    <mergeCell ref="A7:A8"/>
    <mergeCell ref="B7:B8"/>
    <mergeCell ref="C7:C8"/>
    <mergeCell ref="D7:D8"/>
    <mergeCell ref="E7:E8"/>
    <mergeCell ref="F7:F8"/>
  </mergeCells>
  <conditionalFormatting sqref="C9">
    <cfRule type="expression" dxfId="23" priority="16" stopIfTrue="1">
      <formula>XES9="tx"</formula>
    </cfRule>
  </conditionalFormatting>
  <conditionalFormatting sqref="C10">
    <cfRule type="expression" dxfId="22" priority="15" stopIfTrue="1">
      <formula>#REF!="tx"</formula>
    </cfRule>
  </conditionalFormatting>
  <conditionalFormatting sqref="C38">
    <cfRule type="expression" dxfId="21" priority="14" stopIfTrue="1">
      <formula>#REF!="tx"</formula>
    </cfRule>
  </conditionalFormatting>
  <conditionalFormatting sqref="C12 C18 C21">
    <cfRule type="expression" dxfId="20" priority="12" stopIfTrue="1">
      <formula>#REF!="tx"</formula>
    </cfRule>
  </conditionalFormatting>
  <conditionalFormatting sqref="C11">
    <cfRule type="expression" dxfId="19" priority="8" stopIfTrue="1">
      <formula>#REF!="tx"</formula>
    </cfRule>
  </conditionalFormatting>
  <conditionalFormatting sqref="C14:C17">
    <cfRule type="expression" dxfId="18" priority="7" stopIfTrue="1">
      <formula>#REF!="tx"</formula>
    </cfRule>
  </conditionalFormatting>
  <conditionalFormatting sqref="C13">
    <cfRule type="expression" dxfId="17" priority="6" stopIfTrue="1">
      <formula>#REF!="tx"</formula>
    </cfRule>
  </conditionalFormatting>
  <conditionalFormatting sqref="C20">
    <cfRule type="expression" dxfId="16" priority="5" stopIfTrue="1">
      <formula>#REF!="tx"</formula>
    </cfRule>
  </conditionalFormatting>
  <conditionalFormatting sqref="C19">
    <cfRule type="expression" dxfId="15" priority="4" stopIfTrue="1">
      <formula>#REF!="tx"</formula>
    </cfRule>
  </conditionalFormatting>
  <conditionalFormatting sqref="C23:C32">
    <cfRule type="expression" dxfId="14" priority="3" stopIfTrue="1">
      <formula>#REF!="tx"</formula>
    </cfRule>
  </conditionalFormatting>
  <conditionalFormatting sqref="C22">
    <cfRule type="expression" dxfId="13" priority="2" stopIfTrue="1">
      <formula>#REF!="tx"</formula>
    </cfRule>
  </conditionalFormatting>
  <conditionalFormatting sqref="C33:C36">
    <cfRule type="expression" dxfId="12" priority="1" stopIfTrue="1">
      <formula>#REF!="tx"</formula>
    </cfRule>
  </conditionalFormatting>
  <printOptions horizontalCentered="1"/>
  <pageMargins left="0.39" right="0.39" top="0.74" bottom="0.47" header="0.3" footer="0.3"/>
  <pageSetup paperSize="9" scale="97"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11" stopIfTrue="1" id="{5383B960-42E1-4055-9982-32EC0C16B2C7}">
            <xm:f>' 1-8'!#REF!="tx"</xm:f>
            <x14:dxf>
              <font>
                <b/>
                <i val="0"/>
                <strike val="0"/>
                <color rgb="FF800080"/>
              </font>
            </x14:dxf>
          </x14:cfRule>
          <xm:sqref>C37</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56"/>
  <sheetViews>
    <sheetView showZeros="0" defaultGridColor="0" colorId="23" zoomScaleNormal="100" zoomScaleSheetLayoutView="100" workbookViewId="0">
      <pane ySplit="8" topLeftCell="A48" activePane="bottomLeft" state="frozen"/>
      <selection activeCell="G22" sqref="G22"/>
      <selection pane="bottomLeft" activeCell="A5" sqref="A5:XFD5"/>
    </sheetView>
  </sheetViews>
  <sheetFormatPr defaultRowHeight="15" outlineLevelCol="1"/>
  <cols>
    <col min="1" max="1" width="4.28515625" style="44" customWidth="1"/>
    <col min="2" max="2" width="8.5703125" style="44" customWidth="1" outlineLevel="1"/>
    <col min="3" max="3" width="39.5703125" style="69" customWidth="1"/>
    <col min="4" max="4" width="9" style="44" hidden="1" customWidth="1" outlineLevel="1"/>
    <col min="5" max="5" width="4.7109375" style="44" customWidth="1" collapsed="1"/>
    <col min="6" max="6" width="9.140625" style="44" customWidth="1"/>
    <col min="7" max="7" width="6.28515625" style="44" customWidth="1"/>
    <col min="8" max="8" width="8.5703125" style="44" customWidth="1"/>
    <col min="9" max="9" width="6.28515625" style="44" customWidth="1"/>
    <col min="10" max="10" width="9.28515625" style="44" customWidth="1"/>
    <col min="11" max="11" width="8.7109375" style="44" customWidth="1"/>
    <col min="12" max="12" width="8.5703125" style="44" customWidth="1"/>
    <col min="13" max="14" width="9.42578125" style="44" customWidth="1"/>
    <col min="15" max="15" width="9.7109375" style="44" customWidth="1"/>
    <col min="16" max="16" width="10" style="44" customWidth="1"/>
    <col min="17" max="17" width="9.85546875" style="44" customWidth="1"/>
    <col min="18" max="16384" width="9.140625" style="44"/>
  </cols>
  <sheetData>
    <row r="1" spans="1:17" ht="25.5">
      <c r="A1" s="48"/>
      <c r="B1" s="48"/>
      <c r="C1" s="18" t="s">
        <v>2822</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c r="B6" s="51"/>
      <c r="C6" s="52"/>
      <c r="D6" s="51"/>
      <c r="E6" s="51"/>
      <c r="F6" s="51"/>
      <c r="G6" s="51"/>
      <c r="H6" s="51"/>
      <c r="I6" s="51"/>
      <c r="J6" s="51"/>
      <c r="K6" s="51"/>
      <c r="L6" s="51"/>
      <c r="M6" s="51"/>
      <c r="N6" s="51"/>
      <c r="O6" s="51"/>
      <c r="P6" s="57" t="s">
        <v>62</v>
      </c>
      <c r="Q6" s="104">
        <f>Q56</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c r="A9" s="58" t="s">
        <v>28</v>
      </c>
      <c r="B9" s="59"/>
      <c r="C9" s="72" t="s">
        <v>2808</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c r="B10" s="59"/>
      <c r="C10" s="136" t="s">
        <v>2809</v>
      </c>
      <c r="D10" s="59"/>
      <c r="E10" s="61"/>
      <c r="F10" s="62"/>
      <c r="G10" s="62"/>
      <c r="H10" s="62"/>
      <c r="I10" s="62"/>
      <c r="J10" s="62"/>
      <c r="K10" s="62">
        <v>0</v>
      </c>
      <c r="L10" s="62">
        <f t="shared" ref="L10" si="0">+I10+J10+K10</f>
        <v>0</v>
      </c>
      <c r="M10" s="62">
        <f t="shared" ref="M10" si="1">+ROUND(G10*$F10,2)</f>
        <v>0</v>
      </c>
      <c r="N10" s="62">
        <f t="shared" ref="N10:P10" si="2">+ROUND(I10*$F10,2)</f>
        <v>0</v>
      </c>
      <c r="O10" s="62">
        <f t="shared" si="2"/>
        <v>0</v>
      </c>
      <c r="P10" s="62">
        <f t="shared" si="2"/>
        <v>0</v>
      </c>
      <c r="Q10" s="62">
        <f t="shared" ref="Q10" si="3">+N10+O10+P10</f>
        <v>0</v>
      </c>
    </row>
    <row r="11" spans="1:17" ht="25.5">
      <c r="A11" s="58">
        <v>11</v>
      </c>
      <c r="B11" s="59" t="s">
        <v>77</v>
      </c>
      <c r="C11" s="60" t="s">
        <v>274</v>
      </c>
      <c r="D11" s="59"/>
      <c r="E11" s="61" t="s">
        <v>57</v>
      </c>
      <c r="F11" s="62">
        <v>11</v>
      </c>
      <c r="G11" s="62"/>
      <c r="H11" s="62"/>
      <c r="I11" s="62"/>
      <c r="J11" s="62"/>
      <c r="K11" s="62"/>
      <c r="L11" s="62"/>
      <c r="M11" s="62"/>
      <c r="N11" s="62"/>
      <c r="O11" s="62"/>
      <c r="P11" s="62"/>
      <c r="Q11" s="62"/>
    </row>
    <row r="12" spans="1:17" ht="25.5">
      <c r="A12" s="58">
        <v>12</v>
      </c>
      <c r="B12" s="59" t="s">
        <v>77</v>
      </c>
      <c r="C12" s="60" t="s">
        <v>275</v>
      </c>
      <c r="D12" s="59"/>
      <c r="E12" s="61" t="s">
        <v>57</v>
      </c>
      <c r="F12" s="62">
        <v>144</v>
      </c>
      <c r="G12" s="62"/>
      <c r="H12" s="62"/>
      <c r="I12" s="62"/>
      <c r="J12" s="62"/>
      <c r="K12" s="62"/>
      <c r="L12" s="62"/>
      <c r="M12" s="62"/>
      <c r="N12" s="62"/>
      <c r="O12" s="62"/>
      <c r="P12" s="62"/>
      <c r="Q12" s="62"/>
    </row>
    <row r="13" spans="1:17" ht="25.5">
      <c r="A13" s="58">
        <v>13</v>
      </c>
      <c r="B13" s="59" t="s">
        <v>77</v>
      </c>
      <c r="C13" s="60" t="s">
        <v>276</v>
      </c>
      <c r="D13" s="59"/>
      <c r="E13" s="61" t="s">
        <v>57</v>
      </c>
      <c r="F13" s="62">
        <v>46</v>
      </c>
      <c r="G13" s="62"/>
      <c r="H13" s="62"/>
      <c r="I13" s="62"/>
      <c r="J13" s="62"/>
      <c r="K13" s="62"/>
      <c r="L13" s="62"/>
      <c r="M13" s="62"/>
      <c r="N13" s="62"/>
      <c r="O13" s="62"/>
      <c r="P13" s="62"/>
      <c r="Q13" s="62"/>
    </row>
    <row r="14" spans="1:17">
      <c r="A14" s="129"/>
      <c r="B14" s="59"/>
      <c r="C14" s="72" t="s">
        <v>2825</v>
      </c>
      <c r="D14" s="59"/>
      <c r="E14" s="61"/>
      <c r="F14" s="62"/>
      <c r="G14" s="62"/>
      <c r="H14" s="62"/>
      <c r="I14" s="62"/>
      <c r="J14" s="62"/>
      <c r="K14" s="62"/>
      <c r="L14" s="62"/>
      <c r="M14" s="62"/>
      <c r="N14" s="62"/>
      <c r="O14" s="62"/>
      <c r="P14" s="62"/>
      <c r="Q14" s="62"/>
    </row>
    <row r="15" spans="1:17">
      <c r="A15" s="58" t="s">
        <v>28</v>
      </c>
      <c r="B15" s="59"/>
      <c r="C15" s="72" t="s">
        <v>411</v>
      </c>
      <c r="D15" s="59"/>
      <c r="E15" s="61"/>
      <c r="F15" s="62">
        <v>0</v>
      </c>
      <c r="G15" s="62"/>
      <c r="H15" s="62"/>
      <c r="I15" s="62"/>
      <c r="J15" s="62"/>
      <c r="K15" s="62"/>
      <c r="L15" s="62"/>
      <c r="M15" s="62"/>
      <c r="N15" s="62"/>
      <c r="O15" s="62"/>
      <c r="P15" s="62"/>
      <c r="Q15" s="62"/>
    </row>
    <row r="16" spans="1:17">
      <c r="A16" s="58" t="s">
        <v>28</v>
      </c>
      <c r="B16" s="59"/>
      <c r="C16" s="162" t="s">
        <v>2266</v>
      </c>
      <c r="D16" s="59"/>
      <c r="E16" s="61"/>
      <c r="F16" s="62">
        <v>0</v>
      </c>
      <c r="G16" s="62"/>
      <c r="H16" s="62"/>
      <c r="I16" s="62"/>
      <c r="J16" s="62"/>
      <c r="K16" s="62"/>
      <c r="L16" s="62"/>
      <c r="M16" s="62"/>
      <c r="N16" s="62"/>
      <c r="O16" s="62"/>
      <c r="P16" s="62"/>
      <c r="Q16" s="62"/>
    </row>
    <row r="17" spans="1:17">
      <c r="A17" s="58">
        <v>1</v>
      </c>
      <c r="B17" s="59" t="s">
        <v>412</v>
      </c>
      <c r="C17" s="60" t="s">
        <v>413</v>
      </c>
      <c r="D17" s="183">
        <f>10+10+2+14+19+12+4+14+2+12+19+12+4+16+2+12+19+12+4+14+2+12</f>
        <v>227</v>
      </c>
      <c r="E17" s="61" t="s">
        <v>57</v>
      </c>
      <c r="F17" s="62">
        <v>14</v>
      </c>
      <c r="G17" s="62"/>
      <c r="H17" s="62"/>
      <c r="I17" s="62"/>
      <c r="J17" s="62"/>
      <c r="K17" s="62"/>
      <c r="L17" s="62"/>
      <c r="M17" s="62"/>
      <c r="N17" s="62"/>
      <c r="O17" s="62"/>
      <c r="P17" s="62"/>
      <c r="Q17" s="62"/>
    </row>
    <row r="18" spans="1:17">
      <c r="A18" s="58">
        <v>2</v>
      </c>
      <c r="B18" s="59" t="s">
        <v>412</v>
      </c>
      <c r="C18" s="60" t="s">
        <v>414</v>
      </c>
      <c r="D18" s="183"/>
      <c r="E18" s="61" t="s">
        <v>57</v>
      </c>
      <c r="F18" s="62">
        <v>10</v>
      </c>
      <c r="G18" s="62"/>
      <c r="H18" s="62"/>
      <c r="I18" s="62"/>
      <c r="J18" s="62"/>
      <c r="K18" s="62"/>
      <c r="L18" s="62"/>
      <c r="M18" s="62"/>
      <c r="N18" s="62"/>
      <c r="O18" s="62"/>
      <c r="P18" s="62"/>
      <c r="Q18" s="62"/>
    </row>
    <row r="19" spans="1:17">
      <c r="A19" s="58">
        <v>3</v>
      </c>
      <c r="B19" s="59" t="s">
        <v>412</v>
      </c>
      <c r="C19" s="60" t="s">
        <v>415</v>
      </c>
      <c r="D19" s="183"/>
      <c r="E19" s="61" t="s">
        <v>57</v>
      </c>
      <c r="F19" s="62">
        <v>92</v>
      </c>
      <c r="G19" s="62"/>
      <c r="H19" s="62"/>
      <c r="I19" s="62"/>
      <c r="J19" s="62"/>
      <c r="K19" s="62"/>
      <c r="L19" s="62"/>
      <c r="M19" s="62"/>
      <c r="N19" s="62"/>
      <c r="O19" s="62"/>
      <c r="P19" s="62"/>
      <c r="Q19" s="62"/>
    </row>
    <row r="20" spans="1:17">
      <c r="A20" s="58">
        <v>4</v>
      </c>
      <c r="B20" s="59" t="s">
        <v>412</v>
      </c>
      <c r="C20" s="60" t="s">
        <v>416</v>
      </c>
      <c r="D20" s="59">
        <v>4</v>
      </c>
      <c r="E20" s="61" t="s">
        <v>57</v>
      </c>
      <c r="F20" s="62">
        <v>4</v>
      </c>
      <c r="G20" s="62"/>
      <c r="H20" s="62"/>
      <c r="I20" s="62"/>
      <c r="J20" s="62"/>
      <c r="K20" s="62"/>
      <c r="L20" s="62"/>
      <c r="M20" s="62"/>
      <c r="N20" s="62"/>
      <c r="O20" s="62"/>
      <c r="P20" s="62"/>
      <c r="Q20" s="62"/>
    </row>
    <row r="21" spans="1:17">
      <c r="A21" s="58">
        <v>5</v>
      </c>
      <c r="B21" s="59" t="s">
        <v>412</v>
      </c>
      <c r="C21" s="60" t="s">
        <v>417</v>
      </c>
      <c r="D21" s="59">
        <v>4</v>
      </c>
      <c r="E21" s="61" t="s">
        <v>57</v>
      </c>
      <c r="F21" s="62">
        <v>4</v>
      </c>
      <c r="G21" s="62"/>
      <c r="H21" s="62"/>
      <c r="I21" s="62"/>
      <c r="J21" s="62"/>
      <c r="K21" s="62"/>
      <c r="L21" s="62"/>
      <c r="M21" s="62"/>
      <c r="N21" s="62"/>
      <c r="O21" s="62"/>
      <c r="P21" s="62"/>
      <c r="Q21" s="62"/>
    </row>
    <row r="22" spans="1:17">
      <c r="A22" s="58">
        <v>6</v>
      </c>
      <c r="B22" s="59" t="s">
        <v>412</v>
      </c>
      <c r="C22" s="60" t="s">
        <v>418</v>
      </c>
      <c r="D22" s="59">
        <f>4+2+4+4</f>
        <v>14</v>
      </c>
      <c r="E22" s="61" t="s">
        <v>57</v>
      </c>
      <c r="F22" s="62">
        <v>14</v>
      </c>
      <c r="G22" s="62"/>
      <c r="H22" s="62"/>
      <c r="I22" s="62"/>
      <c r="J22" s="62"/>
      <c r="K22" s="62"/>
      <c r="L22" s="62"/>
      <c r="M22" s="62"/>
      <c r="N22" s="62"/>
      <c r="O22" s="62"/>
      <c r="P22" s="62"/>
      <c r="Q22" s="62"/>
    </row>
    <row r="23" spans="1:17">
      <c r="A23" s="58">
        <v>7</v>
      </c>
      <c r="B23" s="59" t="s">
        <v>412</v>
      </c>
      <c r="C23" s="60" t="s">
        <v>419</v>
      </c>
      <c r="D23" s="183">
        <f>20+16+14+2+6</f>
        <v>58</v>
      </c>
      <c r="E23" s="61" t="s">
        <v>57</v>
      </c>
      <c r="F23" s="62">
        <v>5</v>
      </c>
      <c r="G23" s="62"/>
      <c r="H23" s="62"/>
      <c r="I23" s="62"/>
      <c r="J23" s="62"/>
      <c r="K23" s="62"/>
      <c r="L23" s="62"/>
      <c r="M23" s="62"/>
      <c r="N23" s="62"/>
      <c r="O23" s="62"/>
      <c r="P23" s="62"/>
      <c r="Q23" s="62"/>
    </row>
    <row r="24" spans="1:17">
      <c r="A24" s="58">
        <v>8</v>
      </c>
      <c r="B24" s="59" t="s">
        <v>412</v>
      </c>
      <c r="C24" s="60" t="s">
        <v>420</v>
      </c>
      <c r="D24" s="183"/>
      <c r="E24" s="61" t="s">
        <v>57</v>
      </c>
      <c r="F24" s="62">
        <v>4</v>
      </c>
      <c r="G24" s="62"/>
      <c r="H24" s="62"/>
      <c r="I24" s="62"/>
      <c r="J24" s="62"/>
      <c r="K24" s="62"/>
      <c r="L24" s="62"/>
      <c r="M24" s="62"/>
      <c r="N24" s="62"/>
      <c r="O24" s="62"/>
      <c r="P24" s="62"/>
      <c r="Q24" s="62"/>
    </row>
    <row r="25" spans="1:17">
      <c r="A25" s="58">
        <v>9</v>
      </c>
      <c r="B25" s="59" t="s">
        <v>412</v>
      </c>
      <c r="C25" s="60" t="s">
        <v>421</v>
      </c>
      <c r="D25" s="183"/>
      <c r="E25" s="61" t="s">
        <v>57</v>
      </c>
      <c r="F25" s="62">
        <v>25</v>
      </c>
      <c r="G25" s="62"/>
      <c r="H25" s="62"/>
      <c r="I25" s="62"/>
      <c r="J25" s="62"/>
      <c r="K25" s="62"/>
      <c r="L25" s="62"/>
      <c r="M25" s="62"/>
      <c r="N25" s="62"/>
      <c r="O25" s="62"/>
      <c r="P25" s="62"/>
      <c r="Q25" s="62"/>
    </row>
    <row r="26" spans="1:17">
      <c r="A26" s="58">
        <v>10</v>
      </c>
      <c r="B26" s="59" t="s">
        <v>412</v>
      </c>
      <c r="C26" s="60" t="s">
        <v>422</v>
      </c>
      <c r="D26" s="59">
        <v>1</v>
      </c>
      <c r="E26" s="61" t="s">
        <v>57</v>
      </c>
      <c r="F26" s="62">
        <v>1</v>
      </c>
      <c r="G26" s="62"/>
      <c r="H26" s="62"/>
      <c r="I26" s="62"/>
      <c r="J26" s="62"/>
      <c r="K26" s="62"/>
      <c r="L26" s="62"/>
      <c r="M26" s="62"/>
      <c r="N26" s="62"/>
      <c r="O26" s="62"/>
      <c r="P26" s="62"/>
      <c r="Q26" s="62"/>
    </row>
    <row r="27" spans="1:17">
      <c r="A27" s="58">
        <v>11</v>
      </c>
      <c r="B27" s="59" t="s">
        <v>412</v>
      </c>
      <c r="C27" s="60" t="s">
        <v>423</v>
      </c>
      <c r="D27" s="59">
        <v>1</v>
      </c>
      <c r="E27" s="61" t="s">
        <v>57</v>
      </c>
      <c r="F27" s="62">
        <v>1</v>
      </c>
      <c r="G27" s="62"/>
      <c r="H27" s="62"/>
      <c r="I27" s="62"/>
      <c r="J27" s="62"/>
      <c r="K27" s="62"/>
      <c r="L27" s="62"/>
      <c r="M27" s="62"/>
      <c r="N27" s="62"/>
      <c r="O27" s="62"/>
      <c r="P27" s="62"/>
      <c r="Q27" s="62"/>
    </row>
    <row r="28" spans="1:17">
      <c r="A28" s="58">
        <v>12</v>
      </c>
      <c r="B28" s="59" t="s">
        <v>412</v>
      </c>
      <c r="C28" s="92" t="s">
        <v>2267</v>
      </c>
      <c r="D28" s="59">
        <v>3</v>
      </c>
      <c r="E28" s="61" t="s">
        <v>57</v>
      </c>
      <c r="F28" s="62">
        <v>3</v>
      </c>
      <c r="G28" s="62"/>
      <c r="H28" s="62"/>
      <c r="I28" s="62"/>
      <c r="J28" s="62"/>
      <c r="K28" s="62"/>
      <c r="L28" s="62"/>
      <c r="M28" s="62"/>
      <c r="N28" s="62"/>
      <c r="O28" s="62"/>
      <c r="P28" s="62"/>
      <c r="Q28" s="62"/>
    </row>
    <row r="29" spans="1:17">
      <c r="A29" s="58">
        <v>13</v>
      </c>
      <c r="B29" s="59" t="s">
        <v>412</v>
      </c>
      <c r="C29" s="92" t="s">
        <v>2268</v>
      </c>
      <c r="D29" s="59">
        <v>4</v>
      </c>
      <c r="E29" s="61" t="s">
        <v>57</v>
      </c>
      <c r="F29" s="62">
        <v>4</v>
      </c>
      <c r="G29" s="62"/>
      <c r="H29" s="62"/>
      <c r="I29" s="62"/>
      <c r="J29" s="62"/>
      <c r="K29" s="62"/>
      <c r="L29" s="62"/>
      <c r="M29" s="62"/>
      <c r="N29" s="62"/>
      <c r="O29" s="62"/>
      <c r="P29" s="62"/>
      <c r="Q29" s="62"/>
    </row>
    <row r="30" spans="1:17">
      <c r="A30" s="58">
        <v>14</v>
      </c>
      <c r="B30" s="59" t="s">
        <v>412</v>
      </c>
      <c r="C30" s="92" t="s">
        <v>2269</v>
      </c>
      <c r="D30" s="59">
        <v>1</v>
      </c>
      <c r="E30" s="61" t="s">
        <v>57</v>
      </c>
      <c r="F30" s="62">
        <v>1</v>
      </c>
      <c r="G30" s="62"/>
      <c r="H30" s="62"/>
      <c r="I30" s="62"/>
      <c r="J30" s="62"/>
      <c r="K30" s="62"/>
      <c r="L30" s="62"/>
      <c r="M30" s="62"/>
      <c r="N30" s="62"/>
      <c r="O30" s="62"/>
      <c r="P30" s="62"/>
      <c r="Q30" s="62"/>
    </row>
    <row r="31" spans="1:17">
      <c r="A31" s="58">
        <v>15</v>
      </c>
      <c r="B31" s="59" t="s">
        <v>412</v>
      </c>
      <c r="C31" s="92" t="s">
        <v>2270</v>
      </c>
      <c r="D31" s="59">
        <v>2</v>
      </c>
      <c r="E31" s="61" t="s">
        <v>57</v>
      </c>
      <c r="F31" s="62">
        <v>2</v>
      </c>
      <c r="G31" s="62"/>
      <c r="H31" s="62"/>
      <c r="I31" s="62"/>
      <c r="J31" s="62"/>
      <c r="K31" s="62"/>
      <c r="L31" s="62"/>
      <c r="M31" s="62"/>
      <c r="N31" s="62"/>
      <c r="O31" s="62"/>
      <c r="P31" s="62"/>
      <c r="Q31" s="62"/>
    </row>
    <row r="32" spans="1:17">
      <c r="A32" s="58">
        <v>16</v>
      </c>
      <c r="B32" s="59" t="s">
        <v>412</v>
      </c>
      <c r="C32" s="60" t="s">
        <v>424</v>
      </c>
      <c r="D32" s="183">
        <f>1+1+12+1+1+1</f>
        <v>17</v>
      </c>
      <c r="E32" s="61" t="s">
        <v>57</v>
      </c>
      <c r="F32" s="62">
        <v>4</v>
      </c>
      <c r="G32" s="62"/>
      <c r="H32" s="62"/>
      <c r="I32" s="62"/>
      <c r="J32" s="62"/>
      <c r="K32" s="62"/>
      <c r="L32" s="62"/>
      <c r="M32" s="62"/>
      <c r="N32" s="62"/>
      <c r="O32" s="62"/>
      <c r="P32" s="62"/>
      <c r="Q32" s="62"/>
    </row>
    <row r="33" spans="1:17">
      <c r="A33" s="58">
        <v>17</v>
      </c>
      <c r="B33" s="59" t="s">
        <v>412</v>
      </c>
      <c r="C33" s="60" t="s">
        <v>425</v>
      </c>
      <c r="D33" s="183"/>
      <c r="E33" s="61" t="s">
        <v>57</v>
      </c>
      <c r="F33" s="62">
        <v>1</v>
      </c>
      <c r="G33" s="62"/>
      <c r="H33" s="62"/>
      <c r="I33" s="62"/>
      <c r="J33" s="62"/>
      <c r="K33" s="62"/>
      <c r="L33" s="62"/>
      <c r="M33" s="62"/>
      <c r="N33" s="62"/>
      <c r="O33" s="62"/>
      <c r="P33" s="62"/>
      <c r="Q33" s="62"/>
    </row>
    <row r="34" spans="1:17">
      <c r="A34" s="58">
        <v>18</v>
      </c>
      <c r="B34" s="59" t="s">
        <v>412</v>
      </c>
      <c r="C34" s="92" t="s">
        <v>2271</v>
      </c>
      <c r="D34" s="59">
        <v>3</v>
      </c>
      <c r="E34" s="61" t="s">
        <v>57</v>
      </c>
      <c r="F34" s="62">
        <v>3</v>
      </c>
      <c r="G34" s="62"/>
      <c r="H34" s="62"/>
      <c r="I34" s="62"/>
      <c r="J34" s="62"/>
      <c r="K34" s="62"/>
      <c r="L34" s="62"/>
      <c r="M34" s="62"/>
      <c r="N34" s="62"/>
      <c r="O34" s="62"/>
      <c r="P34" s="62"/>
      <c r="Q34" s="62"/>
    </row>
    <row r="35" spans="1:17">
      <c r="A35" s="58">
        <v>19</v>
      </c>
      <c r="B35" s="59" t="s">
        <v>412</v>
      </c>
      <c r="C35" s="60" t="s">
        <v>426</v>
      </c>
      <c r="D35" s="183">
        <v>6</v>
      </c>
      <c r="E35" s="61" t="s">
        <v>57</v>
      </c>
      <c r="F35" s="62">
        <v>3</v>
      </c>
      <c r="G35" s="62"/>
      <c r="H35" s="62"/>
      <c r="I35" s="62"/>
      <c r="J35" s="62"/>
      <c r="K35" s="62"/>
      <c r="L35" s="62"/>
      <c r="M35" s="62"/>
      <c r="N35" s="62"/>
      <c r="O35" s="62"/>
      <c r="P35" s="62"/>
      <c r="Q35" s="62"/>
    </row>
    <row r="36" spans="1:17">
      <c r="A36" s="58">
        <v>20</v>
      </c>
      <c r="B36" s="59" t="s">
        <v>412</v>
      </c>
      <c r="C36" s="92" t="s">
        <v>2272</v>
      </c>
      <c r="D36" s="59">
        <v>1</v>
      </c>
      <c r="E36" s="61" t="s">
        <v>57</v>
      </c>
      <c r="F36" s="62">
        <v>1</v>
      </c>
      <c r="G36" s="62"/>
      <c r="H36" s="62"/>
      <c r="I36" s="62"/>
      <c r="J36" s="62"/>
      <c r="K36" s="62"/>
      <c r="L36" s="62"/>
      <c r="M36" s="62"/>
      <c r="N36" s="62"/>
      <c r="O36" s="62"/>
      <c r="P36" s="62"/>
      <c r="Q36" s="62"/>
    </row>
    <row r="37" spans="1:17">
      <c r="A37" s="129"/>
      <c r="B37" s="130"/>
      <c r="C37" s="131"/>
      <c r="D37" s="130"/>
      <c r="E37" s="130"/>
      <c r="F37" s="132"/>
      <c r="G37" s="62"/>
      <c r="H37" s="62"/>
      <c r="I37" s="62"/>
      <c r="J37" s="62"/>
      <c r="K37" s="62"/>
      <c r="L37" s="62"/>
      <c r="M37" s="62"/>
      <c r="N37" s="62"/>
      <c r="O37" s="62"/>
      <c r="P37" s="62"/>
      <c r="Q37" s="62"/>
    </row>
    <row r="38" spans="1:17">
      <c r="A38" s="58" t="s">
        <v>28</v>
      </c>
      <c r="B38" s="59"/>
      <c r="C38" s="72" t="s">
        <v>2273</v>
      </c>
      <c r="D38" s="59"/>
      <c r="E38" s="61"/>
      <c r="F38" s="62">
        <v>0</v>
      </c>
      <c r="G38" s="62"/>
      <c r="H38" s="62"/>
      <c r="I38" s="62"/>
      <c r="J38" s="62"/>
      <c r="K38" s="62"/>
      <c r="L38" s="62"/>
      <c r="M38" s="62"/>
      <c r="N38" s="62"/>
      <c r="O38" s="62"/>
      <c r="P38" s="62"/>
      <c r="Q38" s="62"/>
    </row>
    <row r="39" spans="1:17" ht="38.25">
      <c r="A39" s="58">
        <v>22</v>
      </c>
      <c r="B39" s="59" t="s">
        <v>412</v>
      </c>
      <c r="C39" s="144" t="s">
        <v>2749</v>
      </c>
      <c r="D39" s="183">
        <v>4</v>
      </c>
      <c r="E39" s="61" t="s">
        <v>57</v>
      </c>
      <c r="F39" s="62">
        <v>4</v>
      </c>
      <c r="G39" s="62"/>
      <c r="H39" s="62"/>
      <c r="I39" s="127"/>
      <c r="J39" s="62"/>
      <c r="K39" s="62"/>
      <c r="L39" s="62"/>
      <c r="M39" s="62"/>
      <c r="N39" s="62"/>
      <c r="O39" s="62"/>
      <c r="P39" s="62"/>
      <c r="Q39" s="62"/>
    </row>
    <row r="40" spans="1:17" ht="25.5">
      <c r="A40" s="58">
        <v>23</v>
      </c>
      <c r="B40" s="59" t="s">
        <v>412</v>
      </c>
      <c r="C40" s="60" t="s">
        <v>427</v>
      </c>
      <c r="D40" s="183"/>
      <c r="E40" s="61" t="s">
        <v>57</v>
      </c>
      <c r="F40" s="62">
        <v>4</v>
      </c>
      <c r="G40" s="62"/>
      <c r="H40" s="62"/>
      <c r="I40" s="62"/>
      <c r="J40" s="62"/>
      <c r="K40" s="62"/>
      <c r="L40" s="62"/>
      <c r="M40" s="62"/>
      <c r="N40" s="62"/>
      <c r="O40" s="62"/>
      <c r="P40" s="62"/>
      <c r="Q40" s="62"/>
    </row>
    <row r="41" spans="1:17" ht="38.25">
      <c r="A41" s="58">
        <v>24</v>
      </c>
      <c r="B41" s="59" t="s">
        <v>412</v>
      </c>
      <c r="C41" s="92" t="s">
        <v>2274</v>
      </c>
      <c r="D41" s="183">
        <v>4</v>
      </c>
      <c r="E41" s="61" t="s">
        <v>57</v>
      </c>
      <c r="F41" s="62">
        <v>4</v>
      </c>
      <c r="G41" s="62"/>
      <c r="H41" s="62"/>
      <c r="I41" s="62"/>
      <c r="J41" s="62"/>
      <c r="K41" s="62"/>
      <c r="L41" s="62"/>
      <c r="M41" s="62"/>
      <c r="N41" s="62"/>
      <c r="O41" s="62"/>
      <c r="P41" s="62"/>
      <c r="Q41" s="62"/>
    </row>
    <row r="42" spans="1:17" ht="25.5">
      <c r="A42" s="58">
        <v>25</v>
      </c>
      <c r="B42" s="59" t="s">
        <v>412</v>
      </c>
      <c r="C42" s="60" t="s">
        <v>428</v>
      </c>
      <c r="D42" s="183"/>
      <c r="E42" s="61" t="s">
        <v>57</v>
      </c>
      <c r="F42" s="62">
        <v>4</v>
      </c>
      <c r="G42" s="62"/>
      <c r="H42" s="62"/>
      <c r="I42" s="62"/>
      <c r="J42" s="62"/>
      <c r="K42" s="62"/>
      <c r="L42" s="62"/>
      <c r="M42" s="62"/>
      <c r="N42" s="62"/>
      <c r="O42" s="62"/>
      <c r="P42" s="62"/>
      <c r="Q42" s="62"/>
    </row>
    <row r="43" spans="1:17" ht="38.25">
      <c r="A43" s="58">
        <v>26</v>
      </c>
      <c r="B43" s="59" t="s">
        <v>412</v>
      </c>
      <c r="C43" s="92" t="s">
        <v>2275</v>
      </c>
      <c r="D43" s="183">
        <v>2</v>
      </c>
      <c r="E43" s="61" t="s">
        <v>57</v>
      </c>
      <c r="F43" s="62">
        <v>2</v>
      </c>
      <c r="G43" s="62"/>
      <c r="H43" s="62"/>
      <c r="I43" s="62"/>
      <c r="J43" s="62"/>
      <c r="K43" s="62"/>
      <c r="L43" s="62"/>
      <c r="M43" s="62"/>
      <c r="N43" s="62"/>
      <c r="O43" s="62"/>
      <c r="P43" s="62"/>
      <c r="Q43" s="62"/>
    </row>
    <row r="44" spans="1:17" ht="25.5">
      <c r="A44" s="58">
        <v>27</v>
      </c>
      <c r="B44" s="59" t="s">
        <v>412</v>
      </c>
      <c r="C44" s="60" t="s">
        <v>429</v>
      </c>
      <c r="D44" s="183"/>
      <c r="E44" s="61" t="s">
        <v>57</v>
      </c>
      <c r="F44" s="62">
        <v>2</v>
      </c>
      <c r="G44" s="62"/>
      <c r="H44" s="62"/>
      <c r="I44" s="62"/>
      <c r="J44" s="62"/>
      <c r="K44" s="62"/>
      <c r="L44" s="62"/>
      <c r="M44" s="62"/>
      <c r="N44" s="62"/>
      <c r="O44" s="62"/>
      <c r="P44" s="62"/>
      <c r="Q44" s="62"/>
    </row>
    <row r="45" spans="1:17" ht="63.75">
      <c r="A45" s="58">
        <v>28</v>
      </c>
      <c r="B45" s="59" t="s">
        <v>412</v>
      </c>
      <c r="C45" s="60" t="s">
        <v>430</v>
      </c>
      <c r="D45" s="59">
        <v>1</v>
      </c>
      <c r="E45" s="61" t="s">
        <v>57</v>
      </c>
      <c r="F45" s="62">
        <v>1</v>
      </c>
      <c r="G45" s="62"/>
      <c r="H45" s="62"/>
      <c r="I45" s="62"/>
      <c r="J45" s="62"/>
      <c r="K45" s="62"/>
      <c r="L45" s="62"/>
      <c r="M45" s="62"/>
      <c r="N45" s="62"/>
      <c r="O45" s="62"/>
      <c r="P45" s="62"/>
      <c r="Q45" s="62"/>
    </row>
    <row r="46" spans="1:17" ht="38.25">
      <c r="A46" s="58">
        <v>29</v>
      </c>
      <c r="B46" s="59" t="s">
        <v>412</v>
      </c>
      <c r="C46" s="60" t="s">
        <v>431</v>
      </c>
      <c r="D46" s="183"/>
      <c r="E46" s="61" t="s">
        <v>57</v>
      </c>
      <c r="F46" s="62">
        <v>1</v>
      </c>
      <c r="G46" s="62"/>
      <c r="H46" s="62"/>
      <c r="I46" s="62"/>
      <c r="J46" s="62"/>
      <c r="K46" s="62"/>
      <c r="L46" s="62"/>
      <c r="M46" s="62"/>
      <c r="N46" s="62"/>
      <c r="O46" s="62"/>
      <c r="P46" s="62"/>
      <c r="Q46" s="62"/>
    </row>
    <row r="47" spans="1:17" ht="76.5">
      <c r="A47" s="58">
        <v>30</v>
      </c>
      <c r="B47" s="59" t="s">
        <v>412</v>
      </c>
      <c r="C47" s="92" t="s">
        <v>2276</v>
      </c>
      <c r="D47" s="183"/>
      <c r="E47" s="61" t="s">
        <v>57</v>
      </c>
      <c r="F47" s="62">
        <v>1</v>
      </c>
      <c r="G47" s="62"/>
      <c r="H47" s="62"/>
      <c r="I47" s="62"/>
      <c r="J47" s="62"/>
      <c r="K47" s="62"/>
      <c r="L47" s="62"/>
      <c r="M47" s="62"/>
      <c r="N47" s="62"/>
      <c r="O47" s="62"/>
      <c r="P47" s="62"/>
      <c r="Q47" s="62"/>
    </row>
    <row r="48" spans="1:17">
      <c r="A48" s="129"/>
      <c r="B48" s="59"/>
      <c r="C48" s="92"/>
      <c r="D48" s="59"/>
      <c r="E48" s="61"/>
      <c r="F48" s="62"/>
      <c r="G48" s="62"/>
      <c r="H48" s="62"/>
      <c r="I48" s="62"/>
      <c r="J48" s="62"/>
      <c r="K48" s="62"/>
      <c r="L48" s="62"/>
      <c r="M48" s="62"/>
      <c r="N48" s="62"/>
      <c r="O48" s="62"/>
      <c r="P48" s="62"/>
      <c r="Q48" s="62"/>
    </row>
    <row r="49" spans="1:18">
      <c r="A49" s="58" t="s">
        <v>28</v>
      </c>
      <c r="B49" s="59"/>
      <c r="C49" s="72" t="s">
        <v>2370</v>
      </c>
      <c r="D49" s="59"/>
      <c r="E49" s="61"/>
      <c r="F49" s="62">
        <v>0</v>
      </c>
      <c r="G49" s="62"/>
      <c r="H49" s="62"/>
      <c r="I49" s="62"/>
      <c r="J49" s="62"/>
      <c r="K49" s="62"/>
      <c r="L49" s="62"/>
      <c r="M49" s="62"/>
      <c r="N49" s="62"/>
      <c r="O49" s="62"/>
      <c r="P49" s="62"/>
      <c r="Q49" s="62"/>
    </row>
    <row r="50" spans="1:18" ht="76.5">
      <c r="A50" s="58">
        <v>32</v>
      </c>
      <c r="B50" s="59" t="s">
        <v>412</v>
      </c>
      <c r="C50" s="92" t="s">
        <v>2371</v>
      </c>
      <c r="D50" s="59"/>
      <c r="E50" s="61" t="s">
        <v>55</v>
      </c>
      <c r="F50" s="128">
        <v>968.43</v>
      </c>
      <c r="G50" s="62"/>
      <c r="H50" s="62"/>
      <c r="I50" s="62"/>
      <c r="J50" s="62"/>
      <c r="K50" s="62"/>
      <c r="L50" s="62"/>
      <c r="M50" s="62"/>
      <c r="N50" s="62"/>
      <c r="O50" s="62"/>
      <c r="P50" s="62"/>
      <c r="Q50" s="62"/>
      <c r="R50" s="182"/>
    </row>
    <row r="51" spans="1:18" ht="76.5">
      <c r="A51" s="129">
        <v>33</v>
      </c>
      <c r="B51" s="130" t="s">
        <v>412</v>
      </c>
      <c r="C51" s="131" t="s">
        <v>2372</v>
      </c>
      <c r="D51" s="130"/>
      <c r="E51" s="130" t="s">
        <v>55</v>
      </c>
      <c r="F51" s="132">
        <v>51.34</v>
      </c>
      <c r="G51" s="62"/>
      <c r="H51" s="62"/>
      <c r="I51" s="62"/>
      <c r="J51" s="62"/>
      <c r="K51" s="62"/>
      <c r="L51" s="62"/>
      <c r="M51" s="62"/>
      <c r="N51" s="62"/>
      <c r="O51" s="62"/>
      <c r="P51" s="62"/>
      <c r="Q51" s="62"/>
    </row>
    <row r="52" spans="1:18" ht="76.5">
      <c r="A52" s="129">
        <v>34</v>
      </c>
      <c r="B52" s="130" t="s">
        <v>412</v>
      </c>
      <c r="C52" s="131" t="s">
        <v>2373</v>
      </c>
      <c r="D52" s="130"/>
      <c r="E52" s="130" t="s">
        <v>55</v>
      </c>
      <c r="F52" s="132">
        <v>5.22</v>
      </c>
      <c r="G52" s="62"/>
      <c r="H52" s="62"/>
      <c r="I52" s="62"/>
      <c r="J52" s="62"/>
      <c r="K52" s="62"/>
      <c r="L52" s="62"/>
      <c r="M52" s="62"/>
      <c r="N52" s="62"/>
      <c r="O52" s="62"/>
      <c r="P52" s="62"/>
      <c r="Q52" s="62"/>
    </row>
    <row r="53" spans="1:18">
      <c r="A53" s="129"/>
      <c r="B53" s="59"/>
      <c r="C53" s="60"/>
      <c r="D53" s="59"/>
      <c r="E53" s="61"/>
      <c r="F53" s="62"/>
      <c r="G53" s="62"/>
      <c r="H53" s="62"/>
      <c r="I53" s="62"/>
      <c r="J53" s="62"/>
      <c r="K53" s="62"/>
      <c r="L53" s="62">
        <f t="shared" ref="L53" si="4">+I53+J53+K53</f>
        <v>0</v>
      </c>
      <c r="M53" s="62">
        <f t="shared" ref="M53" si="5">+ROUND(G53*$F53,2)</f>
        <v>0</v>
      </c>
      <c r="N53" s="62">
        <f t="shared" ref="N53" si="6">+ROUND(I53*$F53,2)</f>
        <v>0</v>
      </c>
      <c r="O53" s="62">
        <f t="shared" ref="O53" si="7">+ROUND(J53*$F53,2)</f>
        <v>0</v>
      </c>
      <c r="P53" s="62">
        <f t="shared" ref="P53" si="8">+ROUND(K53*$F53,2)</f>
        <v>0</v>
      </c>
      <c r="Q53" s="62">
        <f t="shared" ref="Q53" si="9">+N53+O53+P53</f>
        <v>0</v>
      </c>
    </row>
    <row r="54" spans="1:18">
      <c r="A54" s="63"/>
      <c r="B54" s="63"/>
      <c r="C54" s="64" t="s">
        <v>52</v>
      </c>
      <c r="D54" s="63"/>
      <c r="E54" s="63"/>
      <c r="F54" s="65"/>
      <c r="G54" s="65"/>
      <c r="H54" s="65"/>
      <c r="I54" s="65"/>
      <c r="J54" s="65"/>
      <c r="K54" s="65"/>
      <c r="L54" s="65"/>
      <c r="M54" s="65">
        <f>SUM(M9:M53)</f>
        <v>0</v>
      </c>
      <c r="N54" s="65">
        <f>SUM(N9:N53)</f>
        <v>0</v>
      </c>
      <c r="O54" s="65">
        <f>SUM(O9:O53)</f>
        <v>0</v>
      </c>
      <c r="P54" s="65">
        <f>SUM(P9:P53)</f>
        <v>0</v>
      </c>
      <c r="Q54" s="65">
        <f>SUM(Q9:Q53)</f>
        <v>0</v>
      </c>
    </row>
    <row r="55" spans="1:18">
      <c r="A55" s="66"/>
      <c r="B55" s="66"/>
      <c r="C55" s="172" t="s">
        <v>2198</v>
      </c>
      <c r="D55" s="66"/>
      <c r="E55" s="66" t="s">
        <v>60</v>
      </c>
      <c r="F55" s="127"/>
      <c r="G55" s="68"/>
      <c r="H55" s="68"/>
      <c r="I55" s="68"/>
      <c r="J55" s="68"/>
      <c r="K55" s="68"/>
      <c r="L55" s="68"/>
      <c r="M55" s="68"/>
      <c r="N55" s="68"/>
      <c r="O55" s="62">
        <f>ROUND(O54*F55%,2)</f>
        <v>0</v>
      </c>
      <c r="P55" s="68"/>
      <c r="Q55" s="62">
        <f>O55</f>
        <v>0</v>
      </c>
    </row>
    <row r="56" spans="1:18">
      <c r="A56" s="63"/>
      <c r="B56" s="63"/>
      <c r="C56" s="64" t="s">
        <v>53</v>
      </c>
      <c r="D56" s="63"/>
      <c r="E56" s="63" t="s">
        <v>61</v>
      </c>
      <c r="F56" s="65"/>
      <c r="G56" s="65"/>
      <c r="H56" s="65"/>
      <c r="I56" s="65"/>
      <c r="J56" s="65"/>
      <c r="K56" s="65"/>
      <c r="L56" s="65"/>
      <c r="M56" s="65">
        <f t="shared" ref="M56:Q56" si="10">SUM(M54:M55)</f>
        <v>0</v>
      </c>
      <c r="N56" s="65">
        <f t="shared" si="10"/>
        <v>0</v>
      </c>
      <c r="O56" s="65">
        <f t="shared" si="10"/>
        <v>0</v>
      </c>
      <c r="P56" s="65">
        <f t="shared" si="10"/>
        <v>0</v>
      </c>
      <c r="Q56" s="65">
        <f t="shared" si="10"/>
        <v>0</v>
      </c>
    </row>
  </sheetData>
  <autoFilter ref="A9:Q56"/>
  <mergeCells count="8">
    <mergeCell ref="G7:L7"/>
    <mergeCell ref="M7:Q7"/>
    <mergeCell ref="A7:A8"/>
    <mergeCell ref="B7:B8"/>
    <mergeCell ref="C7:C8"/>
    <mergeCell ref="D7:D8"/>
    <mergeCell ref="E7:E8"/>
    <mergeCell ref="F7:F8"/>
  </mergeCells>
  <conditionalFormatting sqref="C9">
    <cfRule type="expression" dxfId="10" priority="9" stopIfTrue="1">
      <formula>XES9="tx"</formula>
    </cfRule>
  </conditionalFormatting>
  <conditionalFormatting sqref="C10">
    <cfRule type="expression" dxfId="9" priority="8" stopIfTrue="1">
      <formula>#REF!="tx"</formula>
    </cfRule>
  </conditionalFormatting>
  <conditionalFormatting sqref="C37 C48 C53">
    <cfRule type="expression" dxfId="8" priority="6" stopIfTrue="1">
      <formula>#REF!="tx"</formula>
    </cfRule>
  </conditionalFormatting>
  <conditionalFormatting sqref="C14">
    <cfRule type="expression" dxfId="7" priority="5" stopIfTrue="1">
      <formula>#REF!="tx"</formula>
    </cfRule>
  </conditionalFormatting>
  <conditionalFormatting sqref="C11:C13">
    <cfRule type="expression" dxfId="6" priority="4" stopIfTrue="1">
      <formula>#REF!="tx"</formula>
    </cfRule>
  </conditionalFormatting>
  <printOptions horizontalCentered="1"/>
  <pageMargins left="0.39" right="0.39" top="0.74" bottom="0.47" header="0.3" footer="0.3"/>
  <pageSetup paperSize="9" scale="95"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3" stopIfTrue="1" id="{0E39C562-5908-4567-8406-0D7DC03B62CA}">
            <xm:f>' 1-8'!#REF!="tx"</xm:f>
            <x14:dxf>
              <font>
                <b/>
                <i val="0"/>
                <strike val="0"/>
                <color rgb="FF800080"/>
              </font>
            </x14:dxf>
          </x14:cfRule>
          <xm:sqref>C15:C36</xm:sqref>
        </x14:conditionalFormatting>
        <x14:conditionalFormatting xmlns:xm="http://schemas.microsoft.com/office/excel/2006/main">
          <x14:cfRule type="expression" priority="2" stopIfTrue="1" id="{1D4144D7-F915-42F3-98BD-21B0F6EF3032}">
            <xm:f>' 1-8'!#REF!="tx"</xm:f>
            <x14:dxf>
              <font>
                <b/>
                <i val="0"/>
                <strike val="0"/>
                <color rgb="FF800080"/>
              </font>
            </x14:dxf>
          </x14:cfRule>
          <xm:sqref>C38:C47</xm:sqref>
        </x14:conditionalFormatting>
        <x14:conditionalFormatting xmlns:xm="http://schemas.microsoft.com/office/excel/2006/main">
          <x14:cfRule type="expression" priority="1" stopIfTrue="1" id="{D92DA6ED-2708-405B-8E7A-CCE29E1AC598}">
            <xm:f>' 1-8'!#REF!="tx"</xm:f>
            <x14:dxf>
              <font>
                <b/>
                <i val="0"/>
                <strike val="0"/>
                <color rgb="FF800080"/>
              </font>
            </x14:dxf>
          </x14:cfRule>
          <xm:sqref>C49:C52</xm:sqref>
        </x14:conditionalFormatting>
      </x14:conditionalFormatting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19"/>
  <sheetViews>
    <sheetView showZeros="0" defaultGridColor="0" colorId="23" zoomScaleNormal="100" zoomScaleSheetLayoutView="100" workbookViewId="0">
      <pane ySplit="8" topLeftCell="A9" activePane="bottomLeft" state="frozen"/>
      <selection activeCell="G22" sqref="G22"/>
      <selection pane="bottomLeft" activeCell="A5" sqref="A5:XFD5"/>
    </sheetView>
  </sheetViews>
  <sheetFormatPr defaultRowHeight="15" outlineLevelCol="1"/>
  <cols>
    <col min="1" max="1" width="4.28515625" style="44" customWidth="1"/>
    <col min="2" max="2" width="8.5703125" style="44" customWidth="1" outlineLevel="1"/>
    <col min="3" max="3" width="37.28515625" style="69" customWidth="1"/>
    <col min="4" max="4" width="4.28515625" style="44" hidden="1" customWidth="1" outlineLevel="1"/>
    <col min="5" max="5" width="4.7109375" style="44" customWidth="1" collapsed="1"/>
    <col min="6" max="6" width="9.140625" style="44" customWidth="1"/>
    <col min="7" max="7" width="6.28515625" style="44" customWidth="1"/>
    <col min="8" max="8" width="8.5703125" style="44" customWidth="1"/>
    <col min="9" max="9" width="6.28515625" style="44" customWidth="1"/>
    <col min="10" max="10" width="9.28515625" style="44" customWidth="1"/>
    <col min="11" max="11" width="8.7109375" style="44" customWidth="1"/>
    <col min="12" max="12" width="8.5703125" style="44" customWidth="1"/>
    <col min="13" max="13" width="8.28515625" style="44" customWidth="1"/>
    <col min="14" max="14" width="9.42578125" style="44" customWidth="1"/>
    <col min="15" max="15" width="9.7109375" style="44" customWidth="1"/>
    <col min="16" max="16" width="10" style="44" customWidth="1"/>
    <col min="17" max="17" width="9.85546875" style="44" customWidth="1"/>
    <col min="18" max="16384" width="9.140625" style="44"/>
  </cols>
  <sheetData>
    <row r="1" spans="1:17" ht="38.25">
      <c r="A1" s="48"/>
      <c r="B1" s="48"/>
      <c r="C1" s="18" t="s">
        <v>2823</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c r="B6" s="51"/>
      <c r="C6" s="52"/>
      <c r="D6" s="51"/>
      <c r="E6" s="51"/>
      <c r="F6" s="51"/>
      <c r="G6" s="51"/>
      <c r="H6" s="51"/>
      <c r="I6" s="51"/>
      <c r="J6" s="51"/>
      <c r="K6" s="51"/>
      <c r="L6" s="51"/>
      <c r="M6" s="51"/>
      <c r="N6" s="51"/>
      <c r="O6" s="51"/>
      <c r="P6" s="57" t="s">
        <v>62</v>
      </c>
      <c r="Q6" s="104">
        <f>Q19</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25.5">
      <c r="A9" s="58" t="s">
        <v>28</v>
      </c>
      <c r="B9" s="59"/>
      <c r="C9" s="72" t="s">
        <v>2807</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136" t="s">
        <v>2815</v>
      </c>
      <c r="D10" s="59"/>
      <c r="E10" s="61"/>
      <c r="F10" s="62">
        <v>0</v>
      </c>
      <c r="G10" s="62">
        <v>0</v>
      </c>
      <c r="H10" s="62">
        <v>0</v>
      </c>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ht="25.5">
      <c r="A11" s="58" t="s">
        <v>28</v>
      </c>
      <c r="B11" s="59"/>
      <c r="C11" s="72" t="s">
        <v>355</v>
      </c>
      <c r="D11" s="59"/>
      <c r="E11" s="61"/>
      <c r="F11" s="62">
        <v>0</v>
      </c>
      <c r="G11" s="62">
        <v>0</v>
      </c>
      <c r="H11" s="62">
        <v>0</v>
      </c>
      <c r="I11" s="62">
        <f t="shared" ref="I11" si="7">+ROUND(H11*G11,2)</f>
        <v>0</v>
      </c>
      <c r="J11" s="62">
        <v>0</v>
      </c>
      <c r="K11" s="62">
        <v>0</v>
      </c>
      <c r="L11" s="62">
        <f t="shared" ref="L11" si="8">+I11+J11+K11</f>
        <v>0</v>
      </c>
      <c r="M11" s="62">
        <f t="shared" ref="M11" si="9">+ROUND(G11*$F11,2)</f>
        <v>0</v>
      </c>
      <c r="N11" s="62">
        <f t="shared" ref="N11:P11" si="10">+ROUND(I11*$F11,2)</f>
        <v>0</v>
      </c>
      <c r="O11" s="62">
        <f t="shared" si="10"/>
        <v>0</v>
      </c>
      <c r="P11" s="62">
        <f t="shared" si="10"/>
        <v>0</v>
      </c>
      <c r="Q11" s="62">
        <f t="shared" ref="Q11" si="11">+N11+O11+P11</f>
        <v>0</v>
      </c>
    </row>
    <row r="12" spans="1:17" ht="38.25">
      <c r="A12" s="129">
        <v>26</v>
      </c>
      <c r="B12" s="130" t="s">
        <v>331</v>
      </c>
      <c r="C12" s="131" t="s">
        <v>2618</v>
      </c>
      <c r="D12" s="130"/>
      <c r="E12" s="130" t="s">
        <v>56</v>
      </c>
      <c r="F12" s="132">
        <v>2296.6999999999998</v>
      </c>
      <c r="G12" s="62"/>
      <c r="H12" s="62"/>
      <c r="I12" s="62"/>
      <c r="J12" s="62"/>
      <c r="K12" s="62"/>
      <c r="L12" s="62"/>
      <c r="M12" s="62"/>
      <c r="N12" s="62"/>
      <c r="O12" s="62"/>
      <c r="P12" s="62"/>
      <c r="Q12" s="62"/>
    </row>
    <row r="13" spans="1:17" ht="63.75">
      <c r="A13" s="58">
        <v>27</v>
      </c>
      <c r="B13" s="59" t="s">
        <v>331</v>
      </c>
      <c r="C13" s="92" t="s">
        <v>2256</v>
      </c>
      <c r="D13" s="59"/>
      <c r="E13" s="61" t="s">
        <v>56</v>
      </c>
      <c r="F13" s="62">
        <v>2296.6999999999998</v>
      </c>
      <c r="G13" s="62"/>
      <c r="H13" s="62"/>
      <c r="I13" s="62"/>
      <c r="J13" s="62"/>
      <c r="K13" s="62"/>
      <c r="L13" s="62"/>
      <c r="M13" s="62"/>
      <c r="N13" s="62"/>
      <c r="O13" s="62"/>
      <c r="P13" s="62"/>
      <c r="Q13" s="62"/>
    </row>
    <row r="14" spans="1:17" ht="25.5">
      <c r="A14" s="58">
        <v>28</v>
      </c>
      <c r="B14" s="59" t="s">
        <v>331</v>
      </c>
      <c r="C14" s="60" t="s">
        <v>356</v>
      </c>
      <c r="D14" s="59"/>
      <c r="E14" s="61" t="s">
        <v>56</v>
      </c>
      <c r="F14" s="62">
        <v>2296.6999999999998</v>
      </c>
      <c r="G14" s="62"/>
      <c r="H14" s="62"/>
      <c r="I14" s="62"/>
      <c r="J14" s="62"/>
      <c r="K14" s="62"/>
      <c r="L14" s="62"/>
      <c r="M14" s="62"/>
      <c r="N14" s="62"/>
      <c r="O14" s="62"/>
      <c r="P14" s="62"/>
      <c r="Q14" s="62"/>
    </row>
    <row r="15" spans="1:17" ht="25.5">
      <c r="A15" s="58">
        <v>29</v>
      </c>
      <c r="B15" s="59" t="s">
        <v>331</v>
      </c>
      <c r="C15" s="60" t="s">
        <v>357</v>
      </c>
      <c r="D15" s="59"/>
      <c r="E15" s="61" t="s">
        <v>56</v>
      </c>
      <c r="F15" s="62">
        <v>2296.6999999999998</v>
      </c>
      <c r="G15" s="62"/>
      <c r="H15" s="62"/>
      <c r="I15" s="62"/>
      <c r="J15" s="62"/>
      <c r="K15" s="62"/>
      <c r="L15" s="62"/>
      <c r="M15" s="62"/>
      <c r="N15" s="62"/>
      <c r="O15" s="62"/>
      <c r="P15" s="62"/>
      <c r="Q15" s="62"/>
    </row>
    <row r="16" spans="1:17" ht="25.5">
      <c r="A16" s="58">
        <v>30</v>
      </c>
      <c r="B16" s="59" t="s">
        <v>331</v>
      </c>
      <c r="C16" s="92" t="s">
        <v>2257</v>
      </c>
      <c r="D16" s="59"/>
      <c r="E16" s="61" t="s">
        <v>56</v>
      </c>
      <c r="F16" s="62">
        <v>2296.6999999999998</v>
      </c>
      <c r="G16" s="62"/>
      <c r="H16" s="62"/>
      <c r="I16" s="62"/>
      <c r="J16" s="62"/>
      <c r="K16" s="62"/>
      <c r="L16" s="62"/>
      <c r="M16" s="62"/>
      <c r="N16" s="62"/>
      <c r="O16" s="62"/>
      <c r="P16" s="62"/>
      <c r="Q16" s="62"/>
    </row>
    <row r="17" spans="1:17">
      <c r="A17" s="63"/>
      <c r="B17" s="63"/>
      <c r="C17" s="64" t="s">
        <v>52</v>
      </c>
      <c r="D17" s="63"/>
      <c r="E17" s="63"/>
      <c r="F17" s="65"/>
      <c r="G17" s="65"/>
      <c r="H17" s="65"/>
      <c r="I17" s="65"/>
      <c r="J17" s="65"/>
      <c r="K17" s="65"/>
      <c r="L17" s="65"/>
      <c r="M17" s="65">
        <f>SUM(M9:M16)</f>
        <v>0</v>
      </c>
      <c r="N17" s="65">
        <f>SUM(N9:N16)</f>
        <v>0</v>
      </c>
      <c r="O17" s="65">
        <f>SUM(O9:O16)</f>
        <v>0</v>
      </c>
      <c r="P17" s="65">
        <f>SUM(P9:P16)</f>
        <v>0</v>
      </c>
      <c r="Q17" s="65">
        <f>SUM(Q9:Q16)</f>
        <v>0</v>
      </c>
    </row>
    <row r="18" spans="1:17">
      <c r="A18" s="66"/>
      <c r="B18" s="66"/>
      <c r="C18" s="172" t="s">
        <v>2198</v>
      </c>
      <c r="D18" s="66"/>
      <c r="E18" s="66" t="s">
        <v>60</v>
      </c>
      <c r="F18" s="127"/>
      <c r="G18" s="68"/>
      <c r="H18" s="68"/>
      <c r="I18" s="68"/>
      <c r="J18" s="68"/>
      <c r="K18" s="68"/>
      <c r="L18" s="68"/>
      <c r="M18" s="68"/>
      <c r="N18" s="68"/>
      <c r="O18" s="62">
        <f>ROUND(O17*F18%,2)</f>
        <v>0</v>
      </c>
      <c r="P18" s="68"/>
      <c r="Q18" s="62">
        <f>O18</f>
        <v>0</v>
      </c>
    </row>
    <row r="19" spans="1:17">
      <c r="A19" s="63"/>
      <c r="B19" s="63"/>
      <c r="C19" s="64" t="s">
        <v>53</v>
      </c>
      <c r="D19" s="63"/>
      <c r="E19" s="63" t="s">
        <v>61</v>
      </c>
      <c r="F19" s="65"/>
      <c r="G19" s="65"/>
      <c r="H19" s="65"/>
      <c r="I19" s="65"/>
      <c r="J19" s="65"/>
      <c r="K19" s="65"/>
      <c r="L19" s="65"/>
      <c r="M19" s="65">
        <f t="shared" ref="M19:Q19" si="12">SUM(M17:M18)</f>
        <v>0</v>
      </c>
      <c r="N19" s="65">
        <f t="shared" si="12"/>
        <v>0</v>
      </c>
      <c r="O19" s="65">
        <f t="shared" si="12"/>
        <v>0</v>
      </c>
      <c r="P19" s="65">
        <f t="shared" si="12"/>
        <v>0</v>
      </c>
      <c r="Q19" s="65">
        <f t="shared" si="12"/>
        <v>0</v>
      </c>
    </row>
  </sheetData>
  <autoFilter ref="A9:Q19"/>
  <mergeCells count="8">
    <mergeCell ref="G7:L7"/>
    <mergeCell ref="M7:Q7"/>
    <mergeCell ref="A7:A8"/>
    <mergeCell ref="B7:B8"/>
    <mergeCell ref="C7:C8"/>
    <mergeCell ref="D7:D8"/>
    <mergeCell ref="E7:E8"/>
    <mergeCell ref="F7:F8"/>
  </mergeCells>
  <conditionalFormatting sqref="C9">
    <cfRule type="expression" dxfId="2" priority="4" stopIfTrue="1">
      <formula>XES9="tx"</formula>
    </cfRule>
  </conditionalFormatting>
  <conditionalFormatting sqref="C11:C16">
    <cfRule type="expression" dxfId="1" priority="3" stopIfTrue="1">
      <formula>#REF!="tx"</formula>
    </cfRule>
  </conditionalFormatting>
  <conditionalFormatting sqref="C10">
    <cfRule type="expression" dxfId="0" priority="1" stopIfTrue="1">
      <formula>#REF!="tx"</formula>
    </cfRule>
  </conditionalFormatting>
  <printOptions horizontalCentered="1"/>
  <pageMargins left="0.39" right="0.39" top="0.74" bottom="0.47" header="0.3" footer="0.3"/>
  <pageSetup paperSize="9" scale="97" fitToHeight="1000"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304"/>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6.28515625" style="44" customWidth="1"/>
    <col min="2" max="2" width="8.5703125" style="44" bestFit="1" customWidth="1" outlineLevel="1"/>
    <col min="3" max="3" width="41.85546875" style="69" customWidth="1"/>
    <col min="4" max="4" width="4.28515625" style="44" hidden="1" customWidth="1" outlineLevel="1"/>
    <col min="5" max="5" width="5.28515625" style="44" customWidth="1" collapsed="1"/>
    <col min="6" max="6" width="7.85546875" style="44" bestFit="1" customWidth="1"/>
    <col min="7" max="7" width="6.28515625" style="44" customWidth="1"/>
    <col min="8" max="8" width="9.85546875" style="44" customWidth="1"/>
    <col min="9" max="9" width="6.28515625" style="44" customWidth="1"/>
    <col min="10" max="10" width="8.140625" style="44" customWidth="1"/>
    <col min="11" max="11" width="7.7109375" style="44" customWidth="1"/>
    <col min="12" max="12" width="8.5703125" style="44" customWidth="1"/>
    <col min="13" max="13" width="9.28515625" style="44" customWidth="1"/>
    <col min="14" max="14" width="9.5703125" style="44" customWidth="1"/>
    <col min="15" max="15" width="10.42578125" style="44" customWidth="1"/>
    <col min="16" max="16" width="9.7109375" style="44" customWidth="1"/>
    <col min="17" max="17" width="9.85546875" style="44" customWidth="1"/>
    <col min="18" max="16384" width="9.140625" style="44"/>
  </cols>
  <sheetData>
    <row r="1" spans="1:17" ht="25.5">
      <c r="A1" s="48"/>
      <c r="B1" s="48"/>
      <c r="C1" s="18" t="s">
        <v>114</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75</v>
      </c>
      <c r="B6" s="51"/>
      <c r="C6" s="52"/>
      <c r="D6" s="51"/>
      <c r="E6" s="51"/>
      <c r="F6" s="51"/>
      <c r="G6" s="51"/>
      <c r="H6" s="51"/>
      <c r="I6" s="51"/>
      <c r="J6" s="51"/>
      <c r="K6" s="51"/>
      <c r="L6" s="51"/>
      <c r="M6" s="51"/>
      <c r="N6" s="51"/>
      <c r="O6" s="51"/>
      <c r="P6" s="57" t="s">
        <v>62</v>
      </c>
      <c r="Q6" s="104">
        <f>Q304</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115</v>
      </c>
      <c r="D10" s="59"/>
      <c r="E10" s="61"/>
      <c r="F10" s="62">
        <v>0</v>
      </c>
      <c r="G10" s="62">
        <v>0</v>
      </c>
      <c r="H10" s="62">
        <v>0</v>
      </c>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c r="A11" s="58">
        <v>1</v>
      </c>
      <c r="B11" s="59" t="s">
        <v>116</v>
      </c>
      <c r="C11" s="144" t="s">
        <v>2744</v>
      </c>
      <c r="D11" s="59"/>
      <c r="E11" s="61" t="s">
        <v>56</v>
      </c>
      <c r="F11" s="62">
        <v>1916</v>
      </c>
      <c r="G11" s="62"/>
      <c r="H11" s="62"/>
      <c r="I11" s="62"/>
      <c r="J11" s="62"/>
      <c r="K11" s="62"/>
      <c r="L11" s="62"/>
      <c r="M11" s="62"/>
      <c r="N11" s="62"/>
      <c r="O11" s="62"/>
      <c r="P11" s="62"/>
      <c r="Q11" s="62"/>
    </row>
    <row r="12" spans="1:17">
      <c r="A12" s="58">
        <v>2</v>
      </c>
      <c r="B12" s="59" t="s">
        <v>116</v>
      </c>
      <c r="C12" s="60" t="s">
        <v>118</v>
      </c>
      <c r="D12" s="59"/>
      <c r="E12" s="61" t="s">
        <v>108</v>
      </c>
      <c r="F12" s="62">
        <v>617.4</v>
      </c>
      <c r="G12" s="62"/>
      <c r="H12" s="62"/>
      <c r="I12" s="62"/>
      <c r="J12" s="62"/>
      <c r="K12" s="62"/>
      <c r="L12" s="62"/>
      <c r="M12" s="62"/>
      <c r="N12" s="62"/>
      <c r="O12" s="62"/>
      <c r="P12" s="62"/>
      <c r="Q12" s="62"/>
    </row>
    <row r="13" spans="1:17">
      <c r="A13" s="58">
        <v>3</v>
      </c>
      <c r="B13" s="59" t="s">
        <v>116</v>
      </c>
      <c r="C13" s="60" t="s">
        <v>117</v>
      </c>
      <c r="D13" s="59"/>
      <c r="E13" s="61" t="s">
        <v>108</v>
      </c>
      <c r="F13" s="62">
        <v>164.6</v>
      </c>
      <c r="G13" s="62"/>
      <c r="H13" s="62"/>
      <c r="I13" s="62"/>
      <c r="J13" s="62"/>
      <c r="K13" s="62"/>
      <c r="L13" s="62"/>
      <c r="M13" s="62"/>
      <c r="N13" s="62"/>
      <c r="O13" s="62"/>
      <c r="P13" s="62"/>
      <c r="Q13" s="62"/>
    </row>
    <row r="14" spans="1:17">
      <c r="A14" s="58">
        <v>4</v>
      </c>
      <c r="B14" s="59" t="s">
        <v>116</v>
      </c>
      <c r="C14" s="60" t="s">
        <v>119</v>
      </c>
      <c r="D14" s="59"/>
      <c r="E14" s="61" t="s">
        <v>56</v>
      </c>
      <c r="F14" s="62">
        <v>2307</v>
      </c>
      <c r="G14" s="62"/>
      <c r="H14" s="62"/>
      <c r="I14" s="62"/>
      <c r="J14" s="62"/>
      <c r="K14" s="62"/>
      <c r="L14" s="62"/>
      <c r="M14" s="62"/>
      <c r="N14" s="62"/>
      <c r="O14" s="62"/>
      <c r="P14" s="62"/>
      <c r="Q14" s="62"/>
    </row>
    <row r="15" spans="1:17">
      <c r="A15" s="58">
        <v>5</v>
      </c>
      <c r="B15" s="59" t="s">
        <v>116</v>
      </c>
      <c r="C15" s="60" t="s">
        <v>120</v>
      </c>
      <c r="D15" s="59"/>
      <c r="E15" s="61" t="s">
        <v>56</v>
      </c>
      <c r="F15" s="62">
        <v>1960</v>
      </c>
      <c r="G15" s="62"/>
      <c r="H15" s="62"/>
      <c r="I15" s="62"/>
      <c r="J15" s="62"/>
      <c r="K15" s="62"/>
      <c r="L15" s="62"/>
      <c r="M15" s="62"/>
      <c r="N15" s="62"/>
      <c r="O15" s="62"/>
      <c r="P15" s="62"/>
      <c r="Q15" s="62"/>
    </row>
    <row r="16" spans="1:17" ht="38.25">
      <c r="A16" s="58">
        <v>6</v>
      </c>
      <c r="B16" s="59" t="s">
        <v>116</v>
      </c>
      <c r="C16" s="60" t="s">
        <v>121</v>
      </c>
      <c r="D16" s="59"/>
      <c r="E16" s="61" t="s">
        <v>262</v>
      </c>
      <c r="F16" s="62">
        <v>6.69</v>
      </c>
      <c r="G16" s="62"/>
      <c r="H16" s="62"/>
      <c r="I16" s="62"/>
      <c r="J16" s="62"/>
      <c r="K16" s="62"/>
      <c r="L16" s="62"/>
      <c r="M16" s="62"/>
      <c r="N16" s="62"/>
      <c r="O16" s="62"/>
      <c r="P16" s="62"/>
      <c r="Q16" s="62"/>
    </row>
    <row r="17" spans="1:17" ht="38.25">
      <c r="A17" s="58">
        <v>7</v>
      </c>
      <c r="B17" s="59" t="s">
        <v>116</v>
      </c>
      <c r="C17" s="92" t="s">
        <v>2402</v>
      </c>
      <c r="D17" s="59"/>
      <c r="E17" s="61" t="s">
        <v>108</v>
      </c>
      <c r="F17" s="62">
        <v>247</v>
      </c>
      <c r="G17" s="62"/>
      <c r="H17" s="62"/>
      <c r="I17" s="62"/>
      <c r="J17" s="62"/>
      <c r="K17" s="62"/>
      <c r="L17" s="62"/>
      <c r="M17" s="62"/>
      <c r="N17" s="62"/>
      <c r="O17" s="62"/>
      <c r="P17" s="62"/>
      <c r="Q17" s="62"/>
    </row>
    <row r="18" spans="1:17">
      <c r="A18" s="58">
        <v>8</v>
      </c>
      <c r="B18" s="59" t="s">
        <v>116</v>
      </c>
      <c r="C18" s="92" t="s">
        <v>2208</v>
      </c>
      <c r="D18" s="59"/>
      <c r="E18" s="61" t="s">
        <v>55</v>
      </c>
      <c r="F18" s="62">
        <v>1107.3</v>
      </c>
      <c r="G18" s="62"/>
      <c r="H18" s="62"/>
      <c r="I18" s="62"/>
      <c r="J18" s="62"/>
      <c r="K18" s="62"/>
      <c r="L18" s="62"/>
      <c r="M18" s="62"/>
      <c r="N18" s="62"/>
      <c r="O18" s="62"/>
      <c r="P18" s="62"/>
      <c r="Q18" s="62"/>
    </row>
    <row r="19" spans="1:17">
      <c r="A19" s="58">
        <v>9</v>
      </c>
      <c r="B19" s="59" t="s">
        <v>116</v>
      </c>
      <c r="C19" s="60" t="s">
        <v>122</v>
      </c>
      <c r="D19" s="59"/>
      <c r="E19" s="61" t="s">
        <v>55</v>
      </c>
      <c r="F19" s="62">
        <v>1107.3</v>
      </c>
      <c r="G19" s="62"/>
      <c r="H19" s="62"/>
      <c r="I19" s="62"/>
      <c r="J19" s="62"/>
      <c r="K19" s="62"/>
      <c r="L19" s="62"/>
      <c r="M19" s="62"/>
      <c r="N19" s="62"/>
      <c r="O19" s="62"/>
      <c r="P19" s="62"/>
      <c r="Q19" s="62"/>
    </row>
    <row r="20" spans="1:17">
      <c r="A20" s="58">
        <v>10</v>
      </c>
      <c r="B20" s="59" t="s">
        <v>116</v>
      </c>
      <c r="C20" s="60" t="s">
        <v>123</v>
      </c>
      <c r="D20" s="59"/>
      <c r="E20" s="61" t="s">
        <v>56</v>
      </c>
      <c r="F20" s="62">
        <v>643.4</v>
      </c>
      <c r="G20" s="62"/>
      <c r="H20" s="62"/>
      <c r="I20" s="62"/>
      <c r="J20" s="62"/>
      <c r="K20" s="62"/>
      <c r="L20" s="62"/>
      <c r="M20" s="62"/>
      <c r="N20" s="62"/>
      <c r="O20" s="62"/>
      <c r="P20" s="62"/>
      <c r="Q20" s="62"/>
    </row>
    <row r="21" spans="1:17">
      <c r="A21" s="58" t="s">
        <v>28</v>
      </c>
      <c r="B21" s="59"/>
      <c r="C21" s="60"/>
      <c r="D21" s="59"/>
      <c r="E21" s="61"/>
      <c r="F21" s="62">
        <v>0</v>
      </c>
      <c r="G21" s="62"/>
      <c r="H21" s="62"/>
      <c r="I21" s="62"/>
      <c r="J21" s="62"/>
      <c r="K21" s="62"/>
      <c r="L21" s="62"/>
      <c r="M21" s="62"/>
      <c r="N21" s="62"/>
      <c r="O21" s="62"/>
      <c r="P21" s="62"/>
      <c r="Q21" s="62"/>
    </row>
    <row r="22" spans="1:17">
      <c r="A22" s="58" t="s">
        <v>28</v>
      </c>
      <c r="B22" s="59"/>
      <c r="C22" s="72" t="s">
        <v>124</v>
      </c>
      <c r="D22" s="59"/>
      <c r="E22" s="61"/>
      <c r="F22" s="62">
        <v>0</v>
      </c>
      <c r="G22" s="62"/>
      <c r="H22" s="62"/>
      <c r="I22" s="62"/>
      <c r="J22" s="62"/>
      <c r="K22" s="62"/>
      <c r="L22" s="62"/>
      <c r="M22" s="62"/>
      <c r="N22" s="62"/>
      <c r="O22" s="62"/>
      <c r="P22" s="62"/>
      <c r="Q22" s="62"/>
    </row>
    <row r="23" spans="1:17">
      <c r="A23" s="58">
        <v>11</v>
      </c>
      <c r="B23" s="59" t="s">
        <v>116</v>
      </c>
      <c r="C23" s="92" t="s">
        <v>2209</v>
      </c>
      <c r="D23" s="59"/>
      <c r="E23" s="61" t="s">
        <v>108</v>
      </c>
      <c r="F23" s="62">
        <v>4</v>
      </c>
      <c r="G23" s="62"/>
      <c r="H23" s="62"/>
      <c r="I23" s="62"/>
      <c r="J23" s="62"/>
      <c r="K23" s="62"/>
      <c r="L23" s="62"/>
      <c r="M23" s="62"/>
      <c r="N23" s="62"/>
      <c r="O23" s="62"/>
      <c r="P23" s="62"/>
      <c r="Q23" s="62"/>
    </row>
    <row r="24" spans="1:17" ht="25.5">
      <c r="A24" s="58">
        <v>12</v>
      </c>
      <c r="B24" s="59" t="s">
        <v>116</v>
      </c>
      <c r="C24" s="60" t="s">
        <v>125</v>
      </c>
      <c r="D24" s="59"/>
      <c r="E24" s="61" t="s">
        <v>108</v>
      </c>
      <c r="F24" s="62">
        <v>2</v>
      </c>
      <c r="G24" s="62"/>
      <c r="H24" s="62"/>
      <c r="I24" s="62"/>
      <c r="J24" s="62"/>
      <c r="K24" s="62"/>
      <c r="L24" s="62"/>
      <c r="M24" s="62"/>
      <c r="N24" s="62"/>
      <c r="O24" s="62"/>
      <c r="P24" s="62"/>
      <c r="Q24" s="62"/>
    </row>
    <row r="25" spans="1:17" ht="25.5">
      <c r="A25" s="58">
        <v>13</v>
      </c>
      <c r="B25" s="59" t="s">
        <v>116</v>
      </c>
      <c r="C25" s="60" t="s">
        <v>126</v>
      </c>
      <c r="D25" s="59"/>
      <c r="E25" s="61" t="s">
        <v>262</v>
      </c>
      <c r="F25" s="62">
        <v>6.37</v>
      </c>
      <c r="G25" s="62"/>
      <c r="H25" s="62"/>
      <c r="I25" s="62"/>
      <c r="J25" s="62"/>
      <c r="K25" s="62"/>
      <c r="L25" s="62"/>
      <c r="M25" s="62"/>
      <c r="N25" s="62"/>
      <c r="O25" s="62"/>
      <c r="P25" s="62"/>
      <c r="Q25" s="62"/>
    </row>
    <row r="26" spans="1:17" ht="25.5">
      <c r="A26" s="58">
        <v>14</v>
      </c>
      <c r="B26" s="59" t="s">
        <v>116</v>
      </c>
      <c r="C26" s="60" t="s">
        <v>127</v>
      </c>
      <c r="D26" s="59"/>
      <c r="E26" s="61" t="s">
        <v>108</v>
      </c>
      <c r="F26" s="62">
        <v>76</v>
      </c>
      <c r="G26" s="62"/>
      <c r="H26" s="62"/>
      <c r="I26" s="62"/>
      <c r="J26" s="62"/>
      <c r="K26" s="62"/>
      <c r="L26" s="62"/>
      <c r="M26" s="62"/>
      <c r="N26" s="62"/>
      <c r="O26" s="62"/>
      <c r="P26" s="62"/>
      <c r="Q26" s="62"/>
    </row>
    <row r="27" spans="1:17">
      <c r="A27" s="58" t="s">
        <v>28</v>
      </c>
      <c r="B27" s="59"/>
      <c r="C27" s="60"/>
      <c r="D27" s="59"/>
      <c r="E27" s="61"/>
      <c r="F27" s="62">
        <v>0</v>
      </c>
      <c r="G27" s="62"/>
      <c r="H27" s="62"/>
      <c r="I27" s="62"/>
      <c r="J27" s="62"/>
      <c r="K27" s="62"/>
      <c r="L27" s="62"/>
      <c r="M27" s="62"/>
      <c r="N27" s="62"/>
      <c r="O27" s="62"/>
      <c r="P27" s="62"/>
      <c r="Q27" s="62"/>
    </row>
    <row r="28" spans="1:17">
      <c r="A28" s="58" t="s">
        <v>28</v>
      </c>
      <c r="B28" s="59"/>
      <c r="C28" s="72" t="s">
        <v>128</v>
      </c>
      <c r="D28" s="59"/>
      <c r="E28" s="61"/>
      <c r="F28" s="62">
        <v>0</v>
      </c>
      <c r="G28" s="62"/>
      <c r="H28" s="62"/>
      <c r="I28" s="62"/>
      <c r="J28" s="62"/>
      <c r="K28" s="62"/>
      <c r="L28" s="62"/>
      <c r="M28" s="62"/>
      <c r="N28" s="62"/>
      <c r="O28" s="62"/>
      <c r="P28" s="62"/>
      <c r="Q28" s="62"/>
    </row>
    <row r="29" spans="1:17" ht="25.5">
      <c r="A29" s="58">
        <v>15</v>
      </c>
      <c r="B29" s="59" t="s">
        <v>116</v>
      </c>
      <c r="C29" s="60" t="s">
        <v>129</v>
      </c>
      <c r="D29" s="59"/>
      <c r="E29" s="61" t="s">
        <v>262</v>
      </c>
      <c r="F29" s="62">
        <v>0.1</v>
      </c>
      <c r="G29" s="62"/>
      <c r="H29" s="62"/>
      <c r="I29" s="62"/>
      <c r="J29" s="62"/>
      <c r="K29" s="62"/>
      <c r="L29" s="62"/>
      <c r="M29" s="62"/>
      <c r="N29" s="62"/>
      <c r="O29" s="62"/>
      <c r="P29" s="62"/>
      <c r="Q29" s="62"/>
    </row>
    <row r="30" spans="1:17" ht="25.5">
      <c r="A30" s="58">
        <v>16</v>
      </c>
      <c r="B30" s="59" t="s">
        <v>116</v>
      </c>
      <c r="C30" s="60" t="s">
        <v>130</v>
      </c>
      <c r="D30" s="59"/>
      <c r="E30" s="61" t="s">
        <v>108</v>
      </c>
      <c r="F30" s="62">
        <v>3</v>
      </c>
      <c r="G30" s="62"/>
      <c r="H30" s="62"/>
      <c r="I30" s="62"/>
      <c r="J30" s="62"/>
      <c r="K30" s="62"/>
      <c r="L30" s="62"/>
      <c r="M30" s="62"/>
      <c r="N30" s="62"/>
      <c r="O30" s="62"/>
      <c r="P30" s="62"/>
      <c r="Q30" s="62"/>
    </row>
    <row r="31" spans="1:17">
      <c r="A31" s="58" t="s">
        <v>28</v>
      </c>
      <c r="B31" s="59"/>
      <c r="C31" s="60"/>
      <c r="D31" s="59"/>
      <c r="E31" s="61"/>
      <c r="F31" s="62">
        <v>0</v>
      </c>
      <c r="G31" s="62"/>
      <c r="H31" s="62"/>
      <c r="I31" s="62"/>
      <c r="J31" s="62"/>
      <c r="K31" s="62"/>
      <c r="L31" s="62"/>
      <c r="M31" s="62"/>
      <c r="N31" s="62"/>
      <c r="O31" s="62"/>
      <c r="P31" s="62"/>
      <c r="Q31" s="62"/>
    </row>
    <row r="32" spans="1:17">
      <c r="A32" s="58" t="s">
        <v>28</v>
      </c>
      <c r="B32" s="59"/>
      <c r="C32" s="72" t="s">
        <v>131</v>
      </c>
      <c r="D32" s="59"/>
      <c r="E32" s="61"/>
      <c r="F32" s="62">
        <v>0</v>
      </c>
      <c r="G32" s="62"/>
      <c r="H32" s="62"/>
      <c r="I32" s="62"/>
      <c r="J32" s="62"/>
      <c r="K32" s="62"/>
      <c r="L32" s="62"/>
      <c r="M32" s="62"/>
      <c r="N32" s="62"/>
      <c r="O32" s="62"/>
      <c r="P32" s="62"/>
      <c r="Q32" s="62"/>
    </row>
    <row r="33" spans="1:17" ht="25.5">
      <c r="A33" s="58">
        <v>17</v>
      </c>
      <c r="B33" s="59" t="s">
        <v>116</v>
      </c>
      <c r="C33" s="60" t="s">
        <v>132</v>
      </c>
      <c r="D33" s="59"/>
      <c r="E33" s="61" t="s">
        <v>108</v>
      </c>
      <c r="F33" s="62">
        <v>0.2</v>
      </c>
      <c r="G33" s="62"/>
      <c r="H33" s="62"/>
      <c r="I33" s="62"/>
      <c r="J33" s="62"/>
      <c r="K33" s="62"/>
      <c r="L33" s="62"/>
      <c r="M33" s="62"/>
      <c r="N33" s="62"/>
      <c r="O33" s="62"/>
      <c r="P33" s="62"/>
      <c r="Q33" s="62"/>
    </row>
    <row r="34" spans="1:17">
      <c r="A34" s="58">
        <v>18</v>
      </c>
      <c r="B34" s="59" t="s">
        <v>116</v>
      </c>
      <c r="C34" s="60" t="s">
        <v>133</v>
      </c>
      <c r="D34" s="59"/>
      <c r="E34" s="61" t="s">
        <v>56</v>
      </c>
      <c r="F34" s="62">
        <v>1.96</v>
      </c>
      <c r="G34" s="62"/>
      <c r="H34" s="62"/>
      <c r="I34" s="62"/>
      <c r="J34" s="62"/>
      <c r="K34" s="62"/>
      <c r="L34" s="62"/>
      <c r="M34" s="62"/>
      <c r="N34" s="62"/>
      <c r="O34" s="62"/>
      <c r="P34" s="62"/>
      <c r="Q34" s="62"/>
    </row>
    <row r="35" spans="1:17">
      <c r="A35" s="58" t="s">
        <v>28</v>
      </c>
      <c r="B35" s="59"/>
      <c r="C35" s="60"/>
      <c r="D35" s="59"/>
      <c r="E35" s="61"/>
      <c r="F35" s="62">
        <v>0</v>
      </c>
      <c r="G35" s="62"/>
      <c r="H35" s="62"/>
      <c r="I35" s="62"/>
      <c r="J35" s="62"/>
      <c r="K35" s="62"/>
      <c r="L35" s="62"/>
      <c r="M35" s="62"/>
      <c r="N35" s="62"/>
      <c r="O35" s="62"/>
      <c r="P35" s="62"/>
      <c r="Q35" s="62"/>
    </row>
    <row r="36" spans="1:17">
      <c r="A36" s="58" t="s">
        <v>28</v>
      </c>
      <c r="B36" s="59"/>
      <c r="C36" s="72" t="s">
        <v>134</v>
      </c>
      <c r="D36" s="59"/>
      <c r="E36" s="61"/>
      <c r="F36" s="62">
        <v>0</v>
      </c>
      <c r="G36" s="62"/>
      <c r="H36" s="62"/>
      <c r="I36" s="62"/>
      <c r="J36" s="62"/>
      <c r="K36" s="62"/>
      <c r="L36" s="62"/>
      <c r="M36" s="62"/>
      <c r="N36" s="62"/>
      <c r="O36" s="62"/>
      <c r="P36" s="62"/>
      <c r="Q36" s="62"/>
    </row>
    <row r="37" spans="1:17">
      <c r="A37" s="58">
        <v>19</v>
      </c>
      <c r="B37" s="59" t="s">
        <v>116</v>
      </c>
      <c r="C37" s="92" t="s">
        <v>2208</v>
      </c>
      <c r="D37" s="59"/>
      <c r="E37" s="61" t="s">
        <v>55</v>
      </c>
      <c r="F37" s="62">
        <v>686.5</v>
      </c>
      <c r="G37" s="62"/>
      <c r="H37" s="62"/>
      <c r="I37" s="62"/>
      <c r="J37" s="62"/>
      <c r="K37" s="62"/>
      <c r="L37" s="62"/>
      <c r="M37" s="62"/>
      <c r="N37" s="62"/>
      <c r="O37" s="62"/>
      <c r="P37" s="62"/>
      <c r="Q37" s="62"/>
    </row>
    <row r="38" spans="1:17">
      <c r="A38" s="58">
        <v>20</v>
      </c>
      <c r="B38" s="59" t="s">
        <v>116</v>
      </c>
      <c r="C38" s="60" t="s">
        <v>122</v>
      </c>
      <c r="D38" s="59"/>
      <c r="E38" s="61" t="s">
        <v>55</v>
      </c>
      <c r="F38" s="62">
        <v>686.5</v>
      </c>
      <c r="G38" s="62"/>
      <c r="H38" s="62"/>
      <c r="I38" s="62"/>
      <c r="J38" s="62"/>
      <c r="K38" s="62"/>
      <c r="L38" s="62"/>
      <c r="M38" s="62"/>
      <c r="N38" s="62"/>
      <c r="O38" s="62"/>
      <c r="P38" s="62"/>
      <c r="Q38" s="62"/>
    </row>
    <row r="39" spans="1:17">
      <c r="A39" s="58" t="s">
        <v>28</v>
      </c>
      <c r="B39" s="59"/>
      <c r="C39" s="60"/>
      <c r="D39" s="59"/>
      <c r="E39" s="61"/>
      <c r="F39" s="62">
        <v>0</v>
      </c>
      <c r="G39" s="62"/>
      <c r="H39" s="62"/>
      <c r="I39" s="62"/>
      <c r="J39" s="62"/>
      <c r="K39" s="62"/>
      <c r="L39" s="62"/>
      <c r="M39" s="62"/>
      <c r="N39" s="62"/>
      <c r="O39" s="62"/>
      <c r="P39" s="62"/>
      <c r="Q39" s="62"/>
    </row>
    <row r="40" spans="1:17">
      <c r="A40" s="58" t="s">
        <v>28</v>
      </c>
      <c r="B40" s="59"/>
      <c r="C40" s="72" t="s">
        <v>135</v>
      </c>
      <c r="D40" s="59"/>
      <c r="E40" s="61"/>
      <c r="F40" s="62">
        <v>0</v>
      </c>
      <c r="G40" s="62"/>
      <c r="H40" s="62"/>
      <c r="I40" s="62"/>
      <c r="J40" s="62"/>
      <c r="K40" s="62"/>
      <c r="L40" s="62"/>
      <c r="M40" s="62"/>
      <c r="N40" s="62"/>
      <c r="O40" s="62"/>
      <c r="P40" s="62"/>
      <c r="Q40" s="62"/>
    </row>
    <row r="41" spans="1:17" ht="38.25">
      <c r="A41" s="58">
        <v>21</v>
      </c>
      <c r="B41" s="59" t="s">
        <v>116</v>
      </c>
      <c r="C41" s="60" t="s">
        <v>136</v>
      </c>
      <c r="D41" s="59"/>
      <c r="E41" s="61" t="s">
        <v>262</v>
      </c>
      <c r="F41" s="62">
        <v>2.56</v>
      </c>
      <c r="G41" s="62"/>
      <c r="H41" s="62"/>
      <c r="I41" s="62"/>
      <c r="J41" s="62"/>
      <c r="K41" s="62"/>
      <c r="L41" s="62"/>
      <c r="M41" s="62"/>
      <c r="N41" s="62"/>
      <c r="O41" s="62"/>
      <c r="P41" s="62"/>
      <c r="Q41" s="62"/>
    </row>
    <row r="42" spans="1:17" ht="38.25">
      <c r="A42" s="58">
        <v>22</v>
      </c>
      <c r="B42" s="59" t="s">
        <v>116</v>
      </c>
      <c r="C42" s="60" t="s">
        <v>137</v>
      </c>
      <c r="D42" s="59"/>
      <c r="E42" s="61" t="s">
        <v>108</v>
      </c>
      <c r="F42" s="62">
        <v>18</v>
      </c>
      <c r="G42" s="62"/>
      <c r="H42" s="62"/>
      <c r="I42" s="62"/>
      <c r="J42" s="62"/>
      <c r="K42" s="62"/>
      <c r="L42" s="62"/>
      <c r="M42" s="62"/>
      <c r="N42" s="62"/>
      <c r="O42" s="62"/>
      <c r="P42" s="62"/>
      <c r="Q42" s="62"/>
    </row>
    <row r="43" spans="1:17">
      <c r="A43" s="58" t="s">
        <v>28</v>
      </c>
      <c r="B43" s="59"/>
      <c r="C43" s="60"/>
      <c r="D43" s="59"/>
      <c r="E43" s="61"/>
      <c r="F43" s="62">
        <v>0</v>
      </c>
      <c r="G43" s="62"/>
      <c r="H43" s="62"/>
      <c r="I43" s="62"/>
      <c r="J43" s="62"/>
      <c r="K43" s="62"/>
      <c r="L43" s="62"/>
      <c r="M43" s="62"/>
      <c r="N43" s="62"/>
      <c r="O43" s="62"/>
      <c r="P43" s="62"/>
      <c r="Q43" s="62"/>
    </row>
    <row r="44" spans="1:17">
      <c r="A44" s="58" t="s">
        <v>28</v>
      </c>
      <c r="B44" s="59"/>
      <c r="C44" s="72" t="s">
        <v>138</v>
      </c>
      <c r="D44" s="59"/>
      <c r="E44" s="61"/>
      <c r="F44" s="62">
        <v>0</v>
      </c>
      <c r="G44" s="62"/>
      <c r="H44" s="62"/>
      <c r="I44" s="62"/>
      <c r="J44" s="62"/>
      <c r="K44" s="62"/>
      <c r="L44" s="62"/>
      <c r="M44" s="62"/>
      <c r="N44" s="62"/>
      <c r="O44" s="62"/>
      <c r="P44" s="62"/>
      <c r="Q44" s="62"/>
    </row>
    <row r="45" spans="1:17" ht="25.5">
      <c r="A45" s="58">
        <v>23</v>
      </c>
      <c r="B45" s="59" t="s">
        <v>116</v>
      </c>
      <c r="C45" s="60" t="s">
        <v>139</v>
      </c>
      <c r="D45" s="59"/>
      <c r="E45" s="61" t="s">
        <v>262</v>
      </c>
      <c r="F45" s="62">
        <v>0.09</v>
      </c>
      <c r="G45" s="62"/>
      <c r="H45" s="62"/>
      <c r="I45" s="62"/>
      <c r="J45" s="62"/>
      <c r="K45" s="62"/>
      <c r="L45" s="62"/>
      <c r="M45" s="62"/>
      <c r="N45" s="62"/>
      <c r="O45" s="62"/>
      <c r="P45" s="62"/>
      <c r="Q45" s="62"/>
    </row>
    <row r="46" spans="1:17" ht="38.25">
      <c r="A46" s="58">
        <v>24</v>
      </c>
      <c r="B46" s="59" t="s">
        <v>116</v>
      </c>
      <c r="C46" s="60" t="s">
        <v>137</v>
      </c>
      <c r="D46" s="59"/>
      <c r="E46" s="61" t="s">
        <v>108</v>
      </c>
      <c r="F46" s="62">
        <v>2.2000000000000002</v>
      </c>
      <c r="G46" s="62"/>
      <c r="H46" s="62"/>
      <c r="I46" s="62"/>
      <c r="J46" s="62"/>
      <c r="K46" s="62"/>
      <c r="L46" s="62"/>
      <c r="M46" s="62"/>
      <c r="N46" s="62"/>
      <c r="O46" s="62"/>
      <c r="P46" s="62"/>
      <c r="Q46" s="62"/>
    </row>
    <row r="47" spans="1:17">
      <c r="A47" s="58" t="s">
        <v>28</v>
      </c>
      <c r="B47" s="59"/>
      <c r="C47" s="60"/>
      <c r="D47" s="59"/>
      <c r="E47" s="61"/>
      <c r="F47" s="62">
        <v>0</v>
      </c>
      <c r="G47" s="62"/>
      <c r="H47" s="62"/>
      <c r="I47" s="62"/>
      <c r="J47" s="62"/>
      <c r="K47" s="62"/>
      <c r="L47" s="62"/>
      <c r="M47" s="62"/>
      <c r="N47" s="62"/>
      <c r="O47" s="62"/>
      <c r="P47" s="62"/>
      <c r="Q47" s="62"/>
    </row>
    <row r="48" spans="1:17">
      <c r="A48" s="58" t="s">
        <v>28</v>
      </c>
      <c r="B48" s="59"/>
      <c r="C48" s="72" t="s">
        <v>140</v>
      </c>
      <c r="D48" s="59"/>
      <c r="E48" s="61"/>
      <c r="F48" s="62">
        <v>0</v>
      </c>
      <c r="G48" s="62"/>
      <c r="H48" s="62"/>
      <c r="I48" s="62"/>
      <c r="J48" s="62"/>
      <c r="K48" s="62"/>
      <c r="L48" s="62"/>
      <c r="M48" s="62"/>
      <c r="N48" s="62"/>
      <c r="O48" s="62"/>
      <c r="P48" s="62"/>
      <c r="Q48" s="62"/>
    </row>
    <row r="49" spans="1:17" ht="38.25">
      <c r="A49" s="58">
        <v>25</v>
      </c>
      <c r="B49" s="59" t="s">
        <v>116</v>
      </c>
      <c r="C49" s="60" t="s">
        <v>136</v>
      </c>
      <c r="D49" s="59"/>
      <c r="E49" s="61" t="s">
        <v>262</v>
      </c>
      <c r="F49" s="128">
        <v>0.61</v>
      </c>
      <c r="G49" s="62"/>
      <c r="H49" s="62"/>
      <c r="I49" s="62"/>
      <c r="J49" s="62"/>
      <c r="K49" s="62"/>
      <c r="L49" s="62"/>
      <c r="M49" s="62"/>
      <c r="N49" s="62"/>
      <c r="O49" s="62"/>
      <c r="P49" s="62"/>
      <c r="Q49" s="62"/>
    </row>
    <row r="50" spans="1:17" ht="38.25">
      <c r="A50" s="58">
        <v>26</v>
      </c>
      <c r="B50" s="59" t="s">
        <v>116</v>
      </c>
      <c r="C50" s="60" t="s">
        <v>137</v>
      </c>
      <c r="D50" s="59"/>
      <c r="E50" s="61" t="s">
        <v>108</v>
      </c>
      <c r="F50" s="62">
        <v>4</v>
      </c>
      <c r="G50" s="62"/>
      <c r="H50" s="62"/>
      <c r="I50" s="62"/>
      <c r="J50" s="62"/>
      <c r="K50" s="62"/>
      <c r="L50" s="62"/>
      <c r="M50" s="62"/>
      <c r="N50" s="62"/>
      <c r="O50" s="62"/>
      <c r="P50" s="62"/>
      <c r="Q50" s="62"/>
    </row>
    <row r="51" spans="1:17">
      <c r="A51" s="129">
        <v>27</v>
      </c>
      <c r="B51" s="130" t="s">
        <v>116</v>
      </c>
      <c r="C51" s="131" t="s">
        <v>2210</v>
      </c>
      <c r="D51" s="130"/>
      <c r="E51" s="130" t="s">
        <v>108</v>
      </c>
      <c r="F51" s="132">
        <v>1.6</v>
      </c>
      <c r="G51" s="62"/>
      <c r="H51" s="62"/>
      <c r="I51" s="62"/>
      <c r="J51" s="62"/>
      <c r="K51" s="62"/>
      <c r="L51" s="62"/>
      <c r="M51" s="62"/>
      <c r="N51" s="62"/>
      <c r="O51" s="62"/>
      <c r="P51" s="62"/>
      <c r="Q51" s="62"/>
    </row>
    <row r="52" spans="1:17">
      <c r="A52" s="58" t="s">
        <v>28</v>
      </c>
      <c r="B52" s="59"/>
      <c r="C52" s="60"/>
      <c r="D52" s="59"/>
      <c r="E52" s="61"/>
      <c r="F52" s="62">
        <v>0</v>
      </c>
      <c r="G52" s="62"/>
      <c r="H52" s="62"/>
      <c r="I52" s="62"/>
      <c r="J52" s="62"/>
      <c r="K52" s="62"/>
      <c r="L52" s="62"/>
      <c r="M52" s="62"/>
      <c r="N52" s="62"/>
      <c r="O52" s="62"/>
      <c r="P52" s="62"/>
      <c r="Q52" s="62"/>
    </row>
    <row r="53" spans="1:17">
      <c r="A53" s="58" t="s">
        <v>28</v>
      </c>
      <c r="B53" s="59"/>
      <c r="C53" s="72" t="s">
        <v>141</v>
      </c>
      <c r="D53" s="59"/>
      <c r="E53" s="61"/>
      <c r="F53" s="62">
        <v>0</v>
      </c>
      <c r="G53" s="62"/>
      <c r="H53" s="62"/>
      <c r="I53" s="62"/>
      <c r="J53" s="62"/>
      <c r="K53" s="62"/>
      <c r="L53" s="62"/>
      <c r="M53" s="62"/>
      <c r="N53" s="62"/>
      <c r="O53" s="62"/>
      <c r="P53" s="62"/>
      <c r="Q53" s="62"/>
    </row>
    <row r="54" spans="1:17" ht="38.25">
      <c r="A54" s="58">
        <v>28</v>
      </c>
      <c r="B54" s="59" t="s">
        <v>116</v>
      </c>
      <c r="C54" s="60" t="s">
        <v>142</v>
      </c>
      <c r="D54" s="59"/>
      <c r="E54" s="61" t="s">
        <v>262</v>
      </c>
      <c r="F54" s="128">
        <v>0.35</v>
      </c>
      <c r="G54" s="62"/>
      <c r="H54" s="62"/>
      <c r="I54" s="62"/>
      <c r="J54" s="62"/>
      <c r="K54" s="62"/>
      <c r="L54" s="62"/>
      <c r="M54" s="62"/>
      <c r="N54" s="62"/>
      <c r="O54" s="62"/>
      <c r="P54" s="62"/>
      <c r="Q54" s="62"/>
    </row>
    <row r="55" spans="1:17" ht="38.25">
      <c r="A55" s="58">
        <v>29</v>
      </c>
      <c r="B55" s="59" t="s">
        <v>116</v>
      </c>
      <c r="C55" s="60" t="s">
        <v>137</v>
      </c>
      <c r="D55" s="59"/>
      <c r="E55" s="61" t="s">
        <v>108</v>
      </c>
      <c r="F55" s="62">
        <v>2</v>
      </c>
      <c r="G55" s="62"/>
      <c r="H55" s="62"/>
      <c r="I55" s="62"/>
      <c r="J55" s="62"/>
      <c r="K55" s="62"/>
      <c r="L55" s="62"/>
      <c r="M55" s="62"/>
      <c r="N55" s="62"/>
      <c r="O55" s="62"/>
      <c r="P55" s="62"/>
      <c r="Q55" s="62"/>
    </row>
    <row r="56" spans="1:17">
      <c r="A56" s="129">
        <v>30</v>
      </c>
      <c r="B56" s="130" t="s">
        <v>116</v>
      </c>
      <c r="C56" s="131" t="s">
        <v>2210</v>
      </c>
      <c r="D56" s="130"/>
      <c r="E56" s="130" t="s">
        <v>108</v>
      </c>
      <c r="F56" s="132">
        <v>1.6</v>
      </c>
      <c r="G56" s="62"/>
      <c r="H56" s="62"/>
      <c r="I56" s="62"/>
      <c r="J56" s="62"/>
      <c r="K56" s="62"/>
      <c r="L56" s="62"/>
      <c r="M56" s="62"/>
      <c r="N56" s="62"/>
      <c r="O56" s="62"/>
      <c r="P56" s="62"/>
      <c r="Q56" s="62"/>
    </row>
    <row r="57" spans="1:17">
      <c r="A57" s="58" t="s">
        <v>28</v>
      </c>
      <c r="B57" s="59"/>
      <c r="C57" s="60"/>
      <c r="D57" s="59"/>
      <c r="E57" s="61"/>
      <c r="F57" s="62">
        <v>0</v>
      </c>
      <c r="G57" s="62"/>
      <c r="H57" s="62"/>
      <c r="I57" s="62"/>
      <c r="J57" s="62"/>
      <c r="K57" s="62"/>
      <c r="L57" s="62"/>
      <c r="M57" s="62"/>
      <c r="N57" s="62"/>
      <c r="O57" s="62"/>
      <c r="P57" s="62"/>
      <c r="Q57" s="62"/>
    </row>
    <row r="58" spans="1:17">
      <c r="A58" s="58" t="s">
        <v>28</v>
      </c>
      <c r="B58" s="59"/>
      <c r="C58" s="72" t="s">
        <v>143</v>
      </c>
      <c r="D58" s="59"/>
      <c r="E58" s="61"/>
      <c r="F58" s="62">
        <v>0</v>
      </c>
      <c r="G58" s="62"/>
      <c r="H58" s="62"/>
      <c r="I58" s="62"/>
      <c r="J58" s="62"/>
      <c r="K58" s="62"/>
      <c r="L58" s="62"/>
      <c r="M58" s="62"/>
      <c r="N58" s="62"/>
      <c r="O58" s="62"/>
      <c r="P58" s="62"/>
      <c r="Q58" s="62"/>
    </row>
    <row r="59" spans="1:17" ht="38.25">
      <c r="A59" s="58">
        <v>31</v>
      </c>
      <c r="B59" s="59" t="s">
        <v>116</v>
      </c>
      <c r="C59" s="60" t="s">
        <v>142</v>
      </c>
      <c r="D59" s="59"/>
      <c r="E59" s="61" t="s">
        <v>262</v>
      </c>
      <c r="F59" s="62">
        <v>0.49</v>
      </c>
      <c r="G59" s="62"/>
      <c r="H59" s="62"/>
      <c r="I59" s="62"/>
      <c r="J59" s="62"/>
      <c r="K59" s="62"/>
      <c r="L59" s="62"/>
      <c r="M59" s="62"/>
      <c r="N59" s="62"/>
      <c r="O59" s="62"/>
      <c r="P59" s="62"/>
      <c r="Q59" s="62"/>
    </row>
    <row r="60" spans="1:17" ht="38.25">
      <c r="A60" s="58">
        <v>32</v>
      </c>
      <c r="B60" s="59" t="s">
        <v>116</v>
      </c>
      <c r="C60" s="60" t="s">
        <v>137</v>
      </c>
      <c r="D60" s="59"/>
      <c r="E60" s="61" t="s">
        <v>108</v>
      </c>
      <c r="F60" s="62">
        <v>4.0999999999999996</v>
      </c>
      <c r="G60" s="62"/>
      <c r="H60" s="62"/>
      <c r="I60" s="62"/>
      <c r="J60" s="62"/>
      <c r="K60" s="62"/>
      <c r="L60" s="62"/>
      <c r="M60" s="62"/>
      <c r="N60" s="62"/>
      <c r="O60" s="62"/>
      <c r="P60" s="62"/>
      <c r="Q60" s="62"/>
    </row>
    <row r="61" spans="1:17">
      <c r="A61" s="58" t="s">
        <v>28</v>
      </c>
      <c r="B61" s="59"/>
      <c r="C61" s="60"/>
      <c r="D61" s="59"/>
      <c r="E61" s="61"/>
      <c r="F61" s="62">
        <v>0</v>
      </c>
      <c r="G61" s="62"/>
      <c r="H61" s="62"/>
      <c r="I61" s="62"/>
      <c r="J61" s="62"/>
      <c r="K61" s="62"/>
      <c r="L61" s="62"/>
      <c r="M61" s="62"/>
      <c r="N61" s="62"/>
      <c r="O61" s="62"/>
      <c r="P61" s="62"/>
      <c r="Q61" s="62"/>
    </row>
    <row r="62" spans="1:17" ht="25.5">
      <c r="A62" s="58" t="s">
        <v>28</v>
      </c>
      <c r="B62" s="59"/>
      <c r="C62" s="72" t="s">
        <v>144</v>
      </c>
      <c r="D62" s="59"/>
      <c r="E62" s="61"/>
      <c r="F62" s="62">
        <v>0</v>
      </c>
      <c r="G62" s="62"/>
      <c r="H62" s="62"/>
      <c r="I62" s="62"/>
      <c r="J62" s="62"/>
      <c r="K62" s="62"/>
      <c r="L62" s="62"/>
      <c r="M62" s="62"/>
      <c r="N62" s="62"/>
      <c r="O62" s="62"/>
      <c r="P62" s="62"/>
      <c r="Q62" s="62"/>
    </row>
    <row r="63" spans="1:17" ht="38.25">
      <c r="A63" s="58">
        <v>33</v>
      </c>
      <c r="B63" s="59" t="s">
        <v>116</v>
      </c>
      <c r="C63" s="60" t="s">
        <v>142</v>
      </c>
      <c r="D63" s="59"/>
      <c r="E63" s="61" t="s">
        <v>262</v>
      </c>
      <c r="F63" s="62">
        <v>0.04</v>
      </c>
      <c r="G63" s="62"/>
      <c r="H63" s="62"/>
      <c r="I63" s="62"/>
      <c r="J63" s="62"/>
      <c r="K63" s="62"/>
      <c r="L63" s="62"/>
      <c r="M63" s="62"/>
      <c r="N63" s="62"/>
      <c r="O63" s="62"/>
      <c r="P63" s="62"/>
      <c r="Q63" s="62"/>
    </row>
    <row r="64" spans="1:17" ht="38.25">
      <c r="A64" s="58">
        <v>34</v>
      </c>
      <c r="B64" s="59" t="s">
        <v>116</v>
      </c>
      <c r="C64" s="60" t="s">
        <v>137</v>
      </c>
      <c r="D64" s="59"/>
      <c r="E64" s="61" t="s">
        <v>108</v>
      </c>
      <c r="F64" s="62">
        <v>1.1000000000000001</v>
      </c>
      <c r="G64" s="62"/>
      <c r="H64" s="62"/>
      <c r="I64" s="62"/>
      <c r="J64" s="62"/>
      <c r="K64" s="62"/>
      <c r="L64" s="62"/>
      <c r="M64" s="62"/>
      <c r="N64" s="62"/>
      <c r="O64" s="62"/>
      <c r="P64" s="62"/>
      <c r="Q64" s="62"/>
    </row>
    <row r="65" spans="1:17">
      <c r="A65" s="58" t="s">
        <v>28</v>
      </c>
      <c r="B65" s="59"/>
      <c r="C65" s="60"/>
      <c r="D65" s="59"/>
      <c r="E65" s="61"/>
      <c r="F65" s="62">
        <v>0</v>
      </c>
      <c r="G65" s="62"/>
      <c r="H65" s="62"/>
      <c r="I65" s="62"/>
      <c r="J65" s="62"/>
      <c r="K65" s="62"/>
      <c r="L65" s="62"/>
      <c r="M65" s="62"/>
      <c r="N65" s="62"/>
      <c r="O65" s="62"/>
      <c r="P65" s="62"/>
      <c r="Q65" s="62"/>
    </row>
    <row r="66" spans="1:17">
      <c r="A66" s="58" t="s">
        <v>28</v>
      </c>
      <c r="B66" s="59"/>
      <c r="C66" s="72" t="s">
        <v>145</v>
      </c>
      <c r="D66" s="59"/>
      <c r="E66" s="61"/>
      <c r="F66" s="62">
        <v>0</v>
      </c>
      <c r="G66" s="62"/>
      <c r="H66" s="62"/>
      <c r="I66" s="62"/>
      <c r="J66" s="62"/>
      <c r="K66" s="62"/>
      <c r="L66" s="62"/>
      <c r="M66" s="62"/>
      <c r="N66" s="62"/>
      <c r="O66" s="62"/>
      <c r="P66" s="62"/>
      <c r="Q66" s="62"/>
    </row>
    <row r="67" spans="1:17" ht="25.5">
      <c r="A67" s="58">
        <v>35</v>
      </c>
      <c r="B67" s="59" t="s">
        <v>116</v>
      </c>
      <c r="C67" s="60" t="s">
        <v>146</v>
      </c>
      <c r="D67" s="59"/>
      <c r="E67" s="61" t="s">
        <v>262</v>
      </c>
      <c r="F67" s="62">
        <v>0.03</v>
      </c>
      <c r="G67" s="62"/>
      <c r="H67" s="62"/>
      <c r="I67" s="62"/>
      <c r="J67" s="62"/>
      <c r="K67" s="62"/>
      <c r="L67" s="62"/>
      <c r="M67" s="62"/>
      <c r="N67" s="62"/>
      <c r="O67" s="62"/>
      <c r="P67" s="62"/>
      <c r="Q67" s="62"/>
    </row>
    <row r="68" spans="1:17" ht="38.25">
      <c r="A68" s="58">
        <v>36</v>
      </c>
      <c r="B68" s="59" t="s">
        <v>116</v>
      </c>
      <c r="C68" s="60" t="s">
        <v>137</v>
      </c>
      <c r="D68" s="59"/>
      <c r="E68" s="61" t="s">
        <v>108</v>
      </c>
      <c r="F68" s="62">
        <v>0.5</v>
      </c>
      <c r="G68" s="62"/>
      <c r="H68" s="62"/>
      <c r="I68" s="62"/>
      <c r="J68" s="62"/>
      <c r="K68" s="62"/>
      <c r="L68" s="62"/>
      <c r="M68" s="62"/>
      <c r="N68" s="62"/>
      <c r="O68" s="62"/>
      <c r="P68" s="62"/>
      <c r="Q68" s="62"/>
    </row>
    <row r="69" spans="1:17">
      <c r="A69" s="58" t="s">
        <v>28</v>
      </c>
      <c r="B69" s="59"/>
      <c r="C69" s="60"/>
      <c r="D69" s="59"/>
      <c r="E69" s="61"/>
      <c r="F69" s="62">
        <v>0</v>
      </c>
      <c r="G69" s="62"/>
      <c r="H69" s="62"/>
      <c r="I69" s="62"/>
      <c r="J69" s="62"/>
      <c r="K69" s="62"/>
      <c r="L69" s="62"/>
      <c r="M69" s="62"/>
      <c r="N69" s="62"/>
      <c r="O69" s="62"/>
      <c r="P69" s="62"/>
      <c r="Q69" s="62"/>
    </row>
    <row r="70" spans="1:17">
      <c r="A70" s="58" t="s">
        <v>28</v>
      </c>
      <c r="B70" s="59"/>
      <c r="C70" s="72" t="s">
        <v>147</v>
      </c>
      <c r="D70" s="59"/>
      <c r="E70" s="61"/>
      <c r="F70" s="62">
        <v>0</v>
      </c>
      <c r="G70" s="62"/>
      <c r="H70" s="62"/>
      <c r="I70" s="62"/>
      <c r="J70" s="62"/>
      <c r="K70" s="62"/>
      <c r="L70" s="62"/>
      <c r="M70" s="62"/>
      <c r="N70" s="62"/>
      <c r="O70" s="62"/>
      <c r="P70" s="62"/>
      <c r="Q70" s="62"/>
    </row>
    <row r="71" spans="1:17" ht="25.5">
      <c r="A71" s="58">
        <v>37</v>
      </c>
      <c r="B71" s="59" t="s">
        <v>116</v>
      </c>
      <c r="C71" s="60" t="s">
        <v>148</v>
      </c>
      <c r="D71" s="59"/>
      <c r="E71" s="61" t="s">
        <v>262</v>
      </c>
      <c r="F71" s="62">
        <v>0.02</v>
      </c>
      <c r="G71" s="62"/>
      <c r="H71" s="62"/>
      <c r="I71" s="62"/>
      <c r="J71" s="62"/>
      <c r="K71" s="62"/>
      <c r="L71" s="62"/>
      <c r="M71" s="62"/>
      <c r="N71" s="62"/>
      <c r="O71" s="62"/>
      <c r="P71" s="62"/>
      <c r="Q71" s="62"/>
    </row>
    <row r="72" spans="1:17" ht="38.25">
      <c r="A72" s="58">
        <v>38</v>
      </c>
      <c r="B72" s="59" t="s">
        <v>116</v>
      </c>
      <c r="C72" s="60" t="s">
        <v>137</v>
      </c>
      <c r="D72" s="59"/>
      <c r="E72" s="61" t="s">
        <v>108</v>
      </c>
      <c r="F72" s="62">
        <v>0.2</v>
      </c>
      <c r="G72" s="62"/>
      <c r="H72" s="62"/>
      <c r="I72" s="62"/>
      <c r="J72" s="62"/>
      <c r="K72" s="62"/>
      <c r="L72" s="62"/>
      <c r="M72" s="62"/>
      <c r="N72" s="62"/>
      <c r="O72" s="62"/>
      <c r="P72" s="62"/>
      <c r="Q72" s="62"/>
    </row>
    <row r="73" spans="1:17">
      <c r="A73" s="58" t="s">
        <v>28</v>
      </c>
      <c r="B73" s="59"/>
      <c r="C73" s="60"/>
      <c r="D73" s="59"/>
      <c r="E73" s="61"/>
      <c r="F73" s="62">
        <v>0</v>
      </c>
      <c r="G73" s="62"/>
      <c r="H73" s="62"/>
      <c r="I73" s="62"/>
      <c r="J73" s="62"/>
      <c r="K73" s="62"/>
      <c r="L73" s="62"/>
      <c r="M73" s="62"/>
      <c r="N73" s="62"/>
      <c r="O73" s="62"/>
      <c r="P73" s="62"/>
      <c r="Q73" s="62"/>
    </row>
    <row r="74" spans="1:17">
      <c r="A74" s="58" t="s">
        <v>28</v>
      </c>
      <c r="B74" s="59"/>
      <c r="C74" s="72" t="s">
        <v>149</v>
      </c>
      <c r="D74" s="59"/>
      <c r="E74" s="61"/>
      <c r="F74" s="62">
        <v>0</v>
      </c>
      <c r="G74" s="62"/>
      <c r="H74" s="62"/>
      <c r="I74" s="62"/>
      <c r="J74" s="62"/>
      <c r="K74" s="62"/>
      <c r="L74" s="62"/>
      <c r="M74" s="62"/>
      <c r="N74" s="62"/>
      <c r="O74" s="62"/>
      <c r="P74" s="62"/>
      <c r="Q74" s="62"/>
    </row>
    <row r="75" spans="1:17" ht="25.5">
      <c r="A75" s="58">
        <v>39</v>
      </c>
      <c r="B75" s="59" t="s">
        <v>116</v>
      </c>
      <c r="C75" s="60" t="s">
        <v>146</v>
      </c>
      <c r="D75" s="59"/>
      <c r="E75" s="61" t="s">
        <v>262</v>
      </c>
      <c r="F75" s="62">
        <v>0.12</v>
      </c>
      <c r="G75" s="62"/>
      <c r="H75" s="62"/>
      <c r="I75" s="62"/>
      <c r="J75" s="62"/>
      <c r="K75" s="62"/>
      <c r="L75" s="62"/>
      <c r="M75" s="62"/>
      <c r="N75" s="62"/>
      <c r="O75" s="62"/>
      <c r="P75" s="62"/>
      <c r="Q75" s="62"/>
    </row>
    <row r="76" spans="1:17" ht="38.25">
      <c r="A76" s="58">
        <v>40</v>
      </c>
      <c r="B76" s="59" t="s">
        <v>116</v>
      </c>
      <c r="C76" s="60" t="s">
        <v>137</v>
      </c>
      <c r="D76" s="59"/>
      <c r="E76" s="61" t="s">
        <v>108</v>
      </c>
      <c r="F76" s="62">
        <v>1.1000000000000001</v>
      </c>
      <c r="G76" s="62"/>
      <c r="H76" s="62"/>
      <c r="I76" s="62"/>
      <c r="J76" s="62"/>
      <c r="K76" s="62"/>
      <c r="L76" s="62"/>
      <c r="M76" s="62"/>
      <c r="N76" s="62"/>
      <c r="O76" s="62"/>
      <c r="P76" s="62"/>
      <c r="Q76" s="62"/>
    </row>
    <row r="77" spans="1:17">
      <c r="A77" s="58" t="s">
        <v>28</v>
      </c>
      <c r="B77" s="59"/>
      <c r="C77" s="60"/>
      <c r="D77" s="59"/>
      <c r="E77" s="61"/>
      <c r="F77" s="62">
        <v>0</v>
      </c>
      <c r="G77" s="62"/>
      <c r="H77" s="62"/>
      <c r="I77" s="62"/>
      <c r="J77" s="62"/>
      <c r="K77" s="62"/>
      <c r="L77" s="62"/>
      <c r="M77" s="62"/>
      <c r="N77" s="62"/>
      <c r="O77" s="62"/>
      <c r="P77" s="62"/>
      <c r="Q77" s="62"/>
    </row>
    <row r="78" spans="1:17" ht="25.5">
      <c r="A78" s="58" t="s">
        <v>28</v>
      </c>
      <c r="B78" s="59"/>
      <c r="C78" s="167" t="s">
        <v>2829</v>
      </c>
      <c r="D78" s="59"/>
      <c r="E78" s="61"/>
      <c r="F78" s="62">
        <v>0</v>
      </c>
      <c r="G78" s="62"/>
      <c r="H78" s="62"/>
      <c r="I78" s="62"/>
      <c r="J78" s="62"/>
      <c r="K78" s="62"/>
      <c r="L78" s="62"/>
      <c r="M78" s="62"/>
      <c r="N78" s="62"/>
      <c r="O78" s="62"/>
      <c r="P78" s="62"/>
      <c r="Q78" s="62"/>
    </row>
    <row r="79" spans="1:17" ht="25.5">
      <c r="A79" s="58">
        <v>41</v>
      </c>
      <c r="B79" s="59" t="s">
        <v>116</v>
      </c>
      <c r="C79" s="60" t="s">
        <v>150</v>
      </c>
      <c r="D79" s="59"/>
      <c r="E79" s="61" t="s">
        <v>262</v>
      </c>
      <c r="F79" s="62">
        <v>0.49</v>
      </c>
      <c r="G79" s="62"/>
      <c r="H79" s="62"/>
      <c r="I79" s="62"/>
      <c r="J79" s="62"/>
      <c r="K79" s="62"/>
      <c r="L79" s="62"/>
      <c r="M79" s="62"/>
      <c r="N79" s="62"/>
      <c r="O79" s="62"/>
      <c r="P79" s="62"/>
      <c r="Q79" s="62"/>
    </row>
    <row r="80" spans="1:17" ht="38.25">
      <c r="A80" s="58">
        <v>42</v>
      </c>
      <c r="B80" s="59" t="s">
        <v>116</v>
      </c>
      <c r="C80" s="92" t="s">
        <v>137</v>
      </c>
      <c r="D80" s="59"/>
      <c r="E80" s="61" t="s">
        <v>108</v>
      </c>
      <c r="F80" s="62">
        <v>2.5</v>
      </c>
      <c r="G80" s="62"/>
      <c r="H80" s="62"/>
      <c r="I80" s="128"/>
      <c r="J80" s="62"/>
      <c r="K80" s="62"/>
      <c r="L80" s="62"/>
      <c r="M80" s="62"/>
      <c r="N80" s="62"/>
      <c r="O80" s="62"/>
      <c r="P80" s="62"/>
      <c r="Q80" s="62"/>
    </row>
    <row r="81" spans="1:17">
      <c r="A81" s="58" t="s">
        <v>28</v>
      </c>
      <c r="B81" s="59"/>
      <c r="C81" s="60"/>
      <c r="D81" s="59"/>
      <c r="E81" s="61"/>
      <c r="F81" s="62">
        <v>0</v>
      </c>
      <c r="G81" s="62"/>
      <c r="H81" s="62"/>
      <c r="I81" s="62"/>
      <c r="J81" s="62"/>
      <c r="K81" s="62"/>
      <c r="L81" s="62"/>
      <c r="M81" s="62"/>
      <c r="N81" s="62"/>
      <c r="O81" s="62"/>
      <c r="P81" s="62"/>
      <c r="Q81" s="62"/>
    </row>
    <row r="82" spans="1:17" ht="25.5">
      <c r="A82" s="58" t="s">
        <v>28</v>
      </c>
      <c r="B82" s="59"/>
      <c r="C82" s="156" t="s">
        <v>2745</v>
      </c>
      <c r="D82" s="147"/>
      <c r="E82" s="147"/>
      <c r="F82" s="127">
        <v>0</v>
      </c>
      <c r="G82" s="62"/>
      <c r="H82" s="62"/>
      <c r="I82" s="62"/>
      <c r="J82" s="62"/>
      <c r="K82" s="62"/>
      <c r="L82" s="62"/>
      <c r="M82" s="62"/>
      <c r="N82" s="62"/>
      <c r="O82" s="62"/>
      <c r="P82" s="62"/>
      <c r="Q82" s="62"/>
    </row>
    <row r="83" spans="1:17" ht="38.25">
      <c r="A83" s="58">
        <v>43</v>
      </c>
      <c r="B83" s="59" t="s">
        <v>116</v>
      </c>
      <c r="C83" s="144" t="s">
        <v>2746</v>
      </c>
      <c r="D83" s="147"/>
      <c r="E83" s="147" t="s">
        <v>262</v>
      </c>
      <c r="F83" s="127">
        <v>5.14</v>
      </c>
      <c r="G83" s="62"/>
      <c r="H83" s="62"/>
      <c r="I83" s="62"/>
      <c r="J83" s="62"/>
      <c r="K83" s="62"/>
      <c r="L83" s="62"/>
      <c r="M83" s="62"/>
      <c r="N83" s="62"/>
      <c r="O83" s="62"/>
      <c r="P83" s="62"/>
      <c r="Q83" s="62"/>
    </row>
    <row r="84" spans="1:17" ht="38.25">
      <c r="A84" s="58">
        <v>44</v>
      </c>
      <c r="B84" s="59" t="s">
        <v>116</v>
      </c>
      <c r="C84" s="144" t="s">
        <v>137</v>
      </c>
      <c r="D84" s="147"/>
      <c r="E84" s="147" t="s">
        <v>108</v>
      </c>
      <c r="F84" s="127">
        <v>18.3</v>
      </c>
      <c r="G84" s="62"/>
      <c r="H84" s="62"/>
      <c r="I84" s="62"/>
      <c r="J84" s="62"/>
      <c r="K84" s="62"/>
      <c r="L84" s="62"/>
      <c r="M84" s="62"/>
      <c r="N84" s="62"/>
      <c r="O84" s="62"/>
      <c r="P84" s="62"/>
      <c r="Q84" s="62"/>
    </row>
    <row r="85" spans="1:17">
      <c r="A85" s="58" t="s">
        <v>28</v>
      </c>
      <c r="B85" s="59"/>
      <c r="C85" s="60"/>
      <c r="D85" s="59"/>
      <c r="E85" s="61"/>
      <c r="F85" s="62">
        <v>0</v>
      </c>
      <c r="G85" s="62"/>
      <c r="H85" s="62"/>
      <c r="I85" s="62"/>
      <c r="J85" s="62"/>
      <c r="K85" s="62"/>
      <c r="L85" s="62"/>
      <c r="M85" s="62"/>
      <c r="N85" s="62"/>
      <c r="O85" s="62"/>
      <c r="P85" s="62"/>
      <c r="Q85" s="62"/>
    </row>
    <row r="86" spans="1:17">
      <c r="A86" s="58" t="s">
        <v>28</v>
      </c>
      <c r="B86" s="59"/>
      <c r="C86" s="72" t="s">
        <v>151</v>
      </c>
      <c r="D86" s="59"/>
      <c r="E86" s="61"/>
      <c r="F86" s="62">
        <v>0</v>
      </c>
      <c r="G86" s="62"/>
      <c r="H86" s="62"/>
      <c r="I86" s="62"/>
      <c r="J86" s="62"/>
      <c r="K86" s="62"/>
      <c r="L86" s="62"/>
      <c r="M86" s="62"/>
      <c r="N86" s="62"/>
      <c r="O86" s="62"/>
      <c r="P86" s="62"/>
      <c r="Q86" s="62"/>
    </row>
    <row r="87" spans="1:17" ht="25.5">
      <c r="A87" s="58">
        <v>45</v>
      </c>
      <c r="B87" s="59" t="s">
        <v>116</v>
      </c>
      <c r="C87" s="60" t="s">
        <v>152</v>
      </c>
      <c r="D87" s="59"/>
      <c r="E87" s="61" t="s">
        <v>262</v>
      </c>
      <c r="F87" s="62">
        <v>0.3</v>
      </c>
      <c r="G87" s="62"/>
      <c r="H87" s="62"/>
      <c r="I87" s="62"/>
      <c r="J87" s="62"/>
      <c r="K87" s="62"/>
      <c r="L87" s="62"/>
      <c r="M87" s="62"/>
      <c r="N87" s="62"/>
      <c r="O87" s="62"/>
      <c r="P87" s="62"/>
      <c r="Q87" s="62"/>
    </row>
    <row r="88" spans="1:17" ht="38.25">
      <c r="A88" s="58">
        <v>46</v>
      </c>
      <c r="B88" s="59" t="s">
        <v>116</v>
      </c>
      <c r="C88" s="60" t="s">
        <v>137</v>
      </c>
      <c r="D88" s="59"/>
      <c r="E88" s="61" t="s">
        <v>108</v>
      </c>
      <c r="F88" s="62">
        <v>6</v>
      </c>
      <c r="G88" s="62"/>
      <c r="H88" s="62"/>
      <c r="I88" s="62"/>
      <c r="J88" s="62"/>
      <c r="K88" s="62"/>
      <c r="L88" s="62"/>
      <c r="M88" s="62"/>
      <c r="N88" s="62"/>
      <c r="O88" s="62"/>
      <c r="P88" s="62"/>
      <c r="Q88" s="62"/>
    </row>
    <row r="89" spans="1:17">
      <c r="A89" s="58" t="s">
        <v>28</v>
      </c>
      <c r="B89" s="59"/>
      <c r="C89" s="60"/>
      <c r="D89" s="59"/>
      <c r="E89" s="61"/>
      <c r="F89" s="62">
        <v>0</v>
      </c>
      <c r="G89" s="62"/>
      <c r="H89" s="62"/>
      <c r="I89" s="62"/>
      <c r="J89" s="62"/>
      <c r="K89" s="62"/>
      <c r="L89" s="62"/>
      <c r="M89" s="62"/>
      <c r="N89" s="62"/>
      <c r="O89" s="62"/>
      <c r="P89" s="62"/>
      <c r="Q89" s="62"/>
    </row>
    <row r="90" spans="1:17">
      <c r="A90" s="58" t="s">
        <v>28</v>
      </c>
      <c r="B90" s="59"/>
      <c r="C90" s="72" t="s">
        <v>153</v>
      </c>
      <c r="D90" s="59"/>
      <c r="E90" s="61"/>
      <c r="F90" s="62">
        <v>0</v>
      </c>
      <c r="G90" s="62"/>
      <c r="H90" s="62"/>
      <c r="I90" s="62"/>
      <c r="J90" s="62"/>
      <c r="K90" s="62"/>
      <c r="L90" s="62"/>
      <c r="M90" s="62"/>
      <c r="N90" s="62"/>
      <c r="O90" s="62"/>
      <c r="P90" s="62"/>
      <c r="Q90" s="62"/>
    </row>
    <row r="91" spans="1:17" ht="25.5">
      <c r="A91" s="58">
        <v>47</v>
      </c>
      <c r="B91" s="59" t="s">
        <v>154</v>
      </c>
      <c r="C91" s="92" t="s">
        <v>2406</v>
      </c>
      <c r="D91" s="59"/>
      <c r="E91" s="61" t="s">
        <v>262</v>
      </c>
      <c r="F91" s="62">
        <v>0.12</v>
      </c>
      <c r="G91" s="62"/>
      <c r="H91" s="62"/>
      <c r="I91" s="171"/>
      <c r="J91" s="62"/>
      <c r="K91" s="62"/>
      <c r="L91" s="171"/>
      <c r="M91" s="62"/>
      <c r="N91" s="62"/>
      <c r="O91" s="62"/>
      <c r="P91" s="62"/>
      <c r="Q91" s="62"/>
    </row>
    <row r="92" spans="1:17" ht="25.5">
      <c r="A92" s="129">
        <v>48</v>
      </c>
      <c r="B92" s="130" t="s">
        <v>154</v>
      </c>
      <c r="C92" s="131" t="s">
        <v>198</v>
      </c>
      <c r="D92" s="130"/>
      <c r="E92" s="130" t="s">
        <v>56</v>
      </c>
      <c r="F92" s="132">
        <v>3.6</v>
      </c>
      <c r="G92" s="62"/>
      <c r="H92" s="62"/>
      <c r="I92" s="62"/>
      <c r="J92" s="62"/>
      <c r="K92" s="62"/>
      <c r="L92" s="62"/>
      <c r="M92" s="62"/>
      <c r="N92" s="62"/>
      <c r="O92" s="62"/>
      <c r="P92" s="62"/>
      <c r="Q92" s="62"/>
    </row>
    <row r="93" spans="1:17">
      <c r="A93" s="58" t="s">
        <v>28</v>
      </c>
      <c r="B93" s="59"/>
      <c r="C93" s="60"/>
      <c r="D93" s="59"/>
      <c r="E93" s="61"/>
      <c r="F93" s="62">
        <v>0</v>
      </c>
      <c r="G93" s="62"/>
      <c r="H93" s="62"/>
      <c r="I93" s="62"/>
      <c r="J93" s="62"/>
      <c r="K93" s="62"/>
      <c r="L93" s="62"/>
      <c r="M93" s="62"/>
      <c r="N93" s="62"/>
      <c r="O93" s="62"/>
      <c r="P93" s="62"/>
      <c r="Q93" s="62"/>
    </row>
    <row r="94" spans="1:17" ht="25.5">
      <c r="A94" s="58" t="s">
        <v>28</v>
      </c>
      <c r="B94" s="59"/>
      <c r="C94" s="72" t="s">
        <v>155</v>
      </c>
      <c r="D94" s="59"/>
      <c r="E94" s="61"/>
      <c r="F94" s="62">
        <v>0</v>
      </c>
      <c r="G94" s="62"/>
      <c r="H94" s="62"/>
      <c r="I94" s="62"/>
      <c r="J94" s="62"/>
      <c r="K94" s="62"/>
      <c r="L94" s="62"/>
      <c r="M94" s="62"/>
      <c r="N94" s="62"/>
      <c r="O94" s="62"/>
      <c r="P94" s="62"/>
      <c r="Q94" s="62"/>
    </row>
    <row r="95" spans="1:17" ht="38.25">
      <c r="A95" s="58">
        <v>49</v>
      </c>
      <c r="B95" s="59" t="s">
        <v>116</v>
      </c>
      <c r="C95" s="60" t="s">
        <v>136</v>
      </c>
      <c r="D95" s="59"/>
      <c r="E95" s="61" t="s">
        <v>262</v>
      </c>
      <c r="F95" s="128">
        <v>4.91</v>
      </c>
      <c r="G95" s="62"/>
      <c r="H95" s="62"/>
      <c r="I95" s="62"/>
      <c r="J95" s="62"/>
      <c r="K95" s="62"/>
      <c r="L95" s="62"/>
      <c r="M95" s="62"/>
      <c r="N95" s="62"/>
      <c r="O95" s="62"/>
      <c r="P95" s="62"/>
      <c r="Q95" s="62"/>
    </row>
    <row r="96" spans="1:17" ht="38.25">
      <c r="A96" s="58">
        <v>50</v>
      </c>
      <c r="B96" s="59" t="s">
        <v>116</v>
      </c>
      <c r="C96" s="60" t="s">
        <v>137</v>
      </c>
      <c r="D96" s="59"/>
      <c r="E96" s="61" t="s">
        <v>108</v>
      </c>
      <c r="F96" s="62">
        <v>39</v>
      </c>
      <c r="G96" s="62"/>
      <c r="H96" s="62"/>
      <c r="I96" s="62"/>
      <c r="J96" s="62"/>
      <c r="K96" s="62"/>
      <c r="L96" s="62"/>
      <c r="M96" s="62"/>
      <c r="N96" s="62"/>
      <c r="O96" s="62"/>
      <c r="P96" s="62"/>
      <c r="Q96" s="62"/>
    </row>
    <row r="97" spans="1:17">
      <c r="A97" s="58" t="s">
        <v>28</v>
      </c>
      <c r="B97" s="59"/>
      <c r="C97" s="60"/>
      <c r="D97" s="59"/>
      <c r="E97" s="61"/>
      <c r="F97" s="62">
        <v>0</v>
      </c>
      <c r="G97" s="62"/>
      <c r="H97" s="62"/>
      <c r="I97" s="62"/>
      <c r="J97" s="62"/>
      <c r="K97" s="62"/>
      <c r="L97" s="62"/>
      <c r="M97" s="62"/>
      <c r="N97" s="62"/>
      <c r="O97" s="62"/>
      <c r="P97" s="62"/>
      <c r="Q97" s="62"/>
    </row>
    <row r="98" spans="1:17">
      <c r="A98" s="58" t="s">
        <v>28</v>
      </c>
      <c r="B98" s="59"/>
      <c r="C98" s="72" t="s">
        <v>156</v>
      </c>
      <c r="D98" s="59"/>
      <c r="E98" s="61"/>
      <c r="F98" s="62">
        <v>0</v>
      </c>
      <c r="G98" s="62"/>
      <c r="H98" s="62"/>
      <c r="I98" s="62"/>
      <c r="J98" s="62"/>
      <c r="K98" s="62"/>
      <c r="L98" s="62"/>
      <c r="M98" s="62"/>
      <c r="N98" s="62"/>
      <c r="O98" s="62"/>
      <c r="P98" s="62"/>
      <c r="Q98" s="62"/>
    </row>
    <row r="99" spans="1:17" ht="25.5">
      <c r="A99" s="58">
        <v>51</v>
      </c>
      <c r="B99" s="59" t="s">
        <v>154</v>
      </c>
      <c r="C99" s="92" t="s">
        <v>2406</v>
      </c>
      <c r="D99" s="59"/>
      <c r="E99" s="61" t="s">
        <v>262</v>
      </c>
      <c r="F99" s="62">
        <v>2.44</v>
      </c>
      <c r="G99" s="62"/>
      <c r="H99" s="62"/>
      <c r="I99" s="171"/>
      <c r="J99" s="62"/>
      <c r="K99" s="62"/>
      <c r="L99" s="171"/>
      <c r="M99" s="62"/>
      <c r="N99" s="62"/>
      <c r="O99" s="62"/>
      <c r="P99" s="62"/>
      <c r="Q99" s="62"/>
    </row>
    <row r="100" spans="1:17" ht="25.5">
      <c r="A100" s="129">
        <v>52</v>
      </c>
      <c r="B100" s="130" t="s">
        <v>154</v>
      </c>
      <c r="C100" s="131" t="s">
        <v>198</v>
      </c>
      <c r="D100" s="130"/>
      <c r="E100" s="130" t="s">
        <v>56</v>
      </c>
      <c r="F100" s="132">
        <v>73.2</v>
      </c>
      <c r="G100" s="62"/>
      <c r="H100" s="62"/>
      <c r="I100" s="62"/>
      <c r="J100" s="62"/>
      <c r="K100" s="62"/>
      <c r="L100" s="62"/>
      <c r="M100" s="62"/>
      <c r="N100" s="62"/>
      <c r="O100" s="62"/>
      <c r="P100" s="62"/>
      <c r="Q100" s="62"/>
    </row>
    <row r="101" spans="1:17">
      <c r="A101" s="58" t="s">
        <v>28</v>
      </c>
      <c r="B101" s="59"/>
      <c r="C101" s="60"/>
      <c r="D101" s="59"/>
      <c r="E101" s="61"/>
      <c r="F101" s="62">
        <v>0</v>
      </c>
      <c r="G101" s="62"/>
      <c r="H101" s="62"/>
      <c r="I101" s="62"/>
      <c r="J101" s="62"/>
      <c r="K101" s="62"/>
      <c r="L101" s="62"/>
      <c r="M101" s="62"/>
      <c r="N101" s="62"/>
      <c r="O101" s="62"/>
      <c r="P101" s="62"/>
      <c r="Q101" s="62"/>
    </row>
    <row r="102" spans="1:17">
      <c r="A102" s="58" t="s">
        <v>28</v>
      </c>
      <c r="B102" s="59"/>
      <c r="C102" s="72" t="s">
        <v>162</v>
      </c>
      <c r="D102" s="59"/>
      <c r="E102" s="61"/>
      <c r="F102" s="62">
        <v>0</v>
      </c>
      <c r="G102" s="62"/>
      <c r="H102" s="62"/>
      <c r="I102" s="62"/>
      <c r="J102" s="62"/>
      <c r="K102" s="62"/>
      <c r="L102" s="62"/>
      <c r="M102" s="62"/>
      <c r="N102" s="62"/>
      <c r="O102" s="62"/>
      <c r="P102" s="62"/>
      <c r="Q102" s="62"/>
    </row>
    <row r="103" spans="1:17" ht="25.5">
      <c r="A103" s="58">
        <v>56</v>
      </c>
      <c r="B103" s="59" t="s">
        <v>116</v>
      </c>
      <c r="C103" s="60" t="s">
        <v>163</v>
      </c>
      <c r="D103" s="59"/>
      <c r="E103" s="61" t="s">
        <v>262</v>
      </c>
      <c r="F103" s="62">
        <v>0.84</v>
      </c>
      <c r="G103" s="62"/>
      <c r="H103" s="62"/>
      <c r="I103" s="62"/>
      <c r="J103" s="62"/>
      <c r="K103" s="62"/>
      <c r="L103" s="62"/>
      <c r="M103" s="62"/>
      <c r="N103" s="62"/>
      <c r="O103" s="62"/>
      <c r="P103" s="62"/>
      <c r="Q103" s="62"/>
    </row>
    <row r="104" spans="1:17" ht="38.25">
      <c r="A104" s="58">
        <v>57</v>
      </c>
      <c r="B104" s="59" t="s">
        <v>116</v>
      </c>
      <c r="C104" s="60" t="s">
        <v>164</v>
      </c>
      <c r="D104" s="59"/>
      <c r="E104" s="61" t="s">
        <v>108</v>
      </c>
      <c r="F104" s="62">
        <v>9</v>
      </c>
      <c r="G104" s="62"/>
      <c r="H104" s="62"/>
      <c r="I104" s="62"/>
      <c r="J104" s="62"/>
      <c r="K104" s="62"/>
      <c r="L104" s="62"/>
      <c r="M104" s="62"/>
      <c r="N104" s="62"/>
      <c r="O104" s="62"/>
      <c r="P104" s="62"/>
      <c r="Q104" s="62"/>
    </row>
    <row r="105" spans="1:17">
      <c r="A105" s="58" t="s">
        <v>28</v>
      </c>
      <c r="B105" s="59"/>
      <c r="C105" s="60"/>
      <c r="D105" s="59"/>
      <c r="E105" s="61"/>
      <c r="F105" s="62">
        <v>0</v>
      </c>
      <c r="G105" s="62"/>
      <c r="H105" s="62"/>
      <c r="I105" s="62"/>
      <c r="J105" s="62"/>
      <c r="K105" s="62"/>
      <c r="L105" s="62"/>
      <c r="M105" s="62"/>
      <c r="N105" s="62"/>
      <c r="O105" s="62"/>
      <c r="P105" s="62"/>
      <c r="Q105" s="62"/>
    </row>
    <row r="106" spans="1:17">
      <c r="A106" s="58" t="s">
        <v>28</v>
      </c>
      <c r="B106" s="59"/>
      <c r="C106" s="72" t="s">
        <v>166</v>
      </c>
      <c r="D106" s="59"/>
      <c r="E106" s="61"/>
      <c r="F106" s="62">
        <v>0</v>
      </c>
      <c r="G106" s="62"/>
      <c r="H106" s="62"/>
      <c r="I106" s="62"/>
      <c r="J106" s="62"/>
      <c r="K106" s="62"/>
      <c r="L106" s="62"/>
      <c r="M106" s="62"/>
      <c r="N106" s="62"/>
      <c r="O106" s="62"/>
      <c r="P106" s="62"/>
      <c r="Q106" s="62"/>
    </row>
    <row r="107" spans="1:17" ht="38.25">
      <c r="A107" s="58">
        <v>58</v>
      </c>
      <c r="B107" s="59" t="s">
        <v>116</v>
      </c>
      <c r="C107" s="60" t="s">
        <v>167</v>
      </c>
      <c r="D107" s="59"/>
      <c r="E107" s="61" t="s">
        <v>108</v>
      </c>
      <c r="F107" s="62">
        <v>1</v>
      </c>
      <c r="G107" s="62"/>
      <c r="H107" s="62"/>
      <c r="I107" s="62"/>
      <c r="J107" s="62"/>
      <c r="K107" s="62"/>
      <c r="L107" s="62"/>
      <c r="M107" s="62"/>
      <c r="N107" s="62"/>
      <c r="O107" s="62"/>
      <c r="P107" s="62"/>
      <c r="Q107" s="62"/>
    </row>
    <row r="108" spans="1:17">
      <c r="A108" s="58">
        <v>59</v>
      </c>
      <c r="B108" s="59" t="s">
        <v>116</v>
      </c>
      <c r="C108" s="60" t="s">
        <v>165</v>
      </c>
      <c r="D108" s="59"/>
      <c r="E108" s="61" t="s">
        <v>56</v>
      </c>
      <c r="F108" s="62">
        <v>11</v>
      </c>
      <c r="G108" s="62"/>
      <c r="H108" s="62"/>
      <c r="I108" s="62"/>
      <c r="J108" s="62"/>
      <c r="K108" s="62"/>
      <c r="L108" s="62"/>
      <c r="M108" s="62"/>
      <c r="N108" s="62"/>
      <c r="O108" s="62"/>
      <c r="P108" s="62"/>
      <c r="Q108" s="62"/>
    </row>
    <row r="109" spans="1:17">
      <c r="A109" s="58" t="s">
        <v>28</v>
      </c>
      <c r="B109" s="59"/>
      <c r="C109" s="60"/>
      <c r="D109" s="59"/>
      <c r="E109" s="61"/>
      <c r="F109" s="62">
        <v>0</v>
      </c>
      <c r="G109" s="62"/>
      <c r="H109" s="62"/>
      <c r="I109" s="62"/>
      <c r="J109" s="62"/>
      <c r="K109" s="62"/>
      <c r="L109" s="62"/>
      <c r="M109" s="62"/>
      <c r="N109" s="62"/>
      <c r="O109" s="62"/>
      <c r="P109" s="62"/>
      <c r="Q109" s="62"/>
    </row>
    <row r="110" spans="1:17" ht="25.5">
      <c r="A110" s="58" t="s">
        <v>28</v>
      </c>
      <c r="B110" s="59"/>
      <c r="C110" s="72" t="s">
        <v>168</v>
      </c>
      <c r="D110" s="59"/>
      <c r="E110" s="61"/>
      <c r="F110" s="62">
        <v>0</v>
      </c>
      <c r="G110" s="62"/>
      <c r="H110" s="62"/>
      <c r="I110" s="62"/>
      <c r="J110" s="62"/>
      <c r="K110" s="62"/>
      <c r="L110" s="62"/>
      <c r="M110" s="62"/>
      <c r="N110" s="62"/>
      <c r="O110" s="62"/>
      <c r="P110" s="62"/>
      <c r="Q110" s="62"/>
    </row>
    <row r="111" spans="1:17" ht="25.5">
      <c r="A111" s="58">
        <v>60</v>
      </c>
      <c r="B111" s="59" t="s">
        <v>116</v>
      </c>
      <c r="C111" s="60" t="s">
        <v>169</v>
      </c>
      <c r="D111" s="59"/>
      <c r="E111" s="61" t="s">
        <v>262</v>
      </c>
      <c r="F111" s="62">
        <v>7.76</v>
      </c>
      <c r="G111" s="62"/>
      <c r="H111" s="62"/>
      <c r="I111" s="62"/>
      <c r="J111" s="62"/>
      <c r="K111" s="62"/>
      <c r="L111" s="62"/>
      <c r="M111" s="62"/>
      <c r="N111" s="62"/>
      <c r="O111" s="62"/>
      <c r="P111" s="62"/>
      <c r="Q111" s="62"/>
    </row>
    <row r="112" spans="1:17" ht="25.5">
      <c r="A112" s="58">
        <v>61</v>
      </c>
      <c r="B112" s="59" t="s">
        <v>116</v>
      </c>
      <c r="C112" s="60" t="s">
        <v>170</v>
      </c>
      <c r="D112" s="59"/>
      <c r="E112" s="61" t="s">
        <v>108</v>
      </c>
      <c r="F112" s="62">
        <v>86</v>
      </c>
      <c r="G112" s="62"/>
      <c r="H112" s="62"/>
      <c r="I112" s="62"/>
      <c r="J112" s="62"/>
      <c r="K112" s="62"/>
      <c r="L112" s="62"/>
      <c r="M112" s="62"/>
      <c r="N112" s="62"/>
      <c r="O112" s="62"/>
      <c r="P112" s="62"/>
      <c r="Q112" s="62"/>
    </row>
    <row r="113" spans="1:17">
      <c r="A113" s="58">
        <v>62</v>
      </c>
      <c r="B113" s="59" t="s">
        <v>116</v>
      </c>
      <c r="C113" s="60" t="s">
        <v>171</v>
      </c>
      <c r="D113" s="59"/>
      <c r="E113" s="61" t="s">
        <v>56</v>
      </c>
      <c r="F113" s="62">
        <v>311.85000000000002</v>
      </c>
      <c r="G113" s="62"/>
      <c r="H113" s="62"/>
      <c r="I113" s="62"/>
      <c r="J113" s="62"/>
      <c r="K113" s="62"/>
      <c r="L113" s="62"/>
      <c r="M113" s="62"/>
      <c r="N113" s="62"/>
      <c r="O113" s="62"/>
      <c r="P113" s="62"/>
      <c r="Q113" s="62"/>
    </row>
    <row r="114" spans="1:17">
      <c r="A114" s="58">
        <v>63</v>
      </c>
      <c r="B114" s="59" t="s">
        <v>116</v>
      </c>
      <c r="C114" s="60" t="s">
        <v>172</v>
      </c>
      <c r="D114" s="59"/>
      <c r="E114" s="61" t="s">
        <v>108</v>
      </c>
      <c r="F114" s="62">
        <v>92.7</v>
      </c>
      <c r="G114" s="62"/>
      <c r="H114" s="62"/>
      <c r="I114" s="62"/>
      <c r="J114" s="62"/>
      <c r="K114" s="62"/>
      <c r="L114" s="62"/>
      <c r="M114" s="62"/>
      <c r="N114" s="62"/>
      <c r="O114" s="62"/>
      <c r="P114" s="62"/>
      <c r="Q114" s="62"/>
    </row>
    <row r="115" spans="1:17">
      <c r="A115" s="58" t="s">
        <v>28</v>
      </c>
      <c r="B115" s="59"/>
      <c r="C115" s="60"/>
      <c r="D115" s="59"/>
      <c r="E115" s="61"/>
      <c r="F115" s="62">
        <v>0</v>
      </c>
      <c r="G115" s="62"/>
      <c r="H115" s="62"/>
      <c r="I115" s="62"/>
      <c r="J115" s="62"/>
      <c r="K115" s="62"/>
      <c r="L115" s="62"/>
      <c r="M115" s="62"/>
      <c r="N115" s="62"/>
      <c r="O115" s="62"/>
      <c r="P115" s="62"/>
      <c r="Q115" s="62"/>
    </row>
    <row r="116" spans="1:17">
      <c r="A116" s="58" t="s">
        <v>28</v>
      </c>
      <c r="B116" s="59"/>
      <c r="C116" s="72" t="s">
        <v>173</v>
      </c>
      <c r="D116" s="59"/>
      <c r="E116" s="61"/>
      <c r="F116" s="62">
        <v>0</v>
      </c>
      <c r="G116" s="62"/>
      <c r="H116" s="62"/>
      <c r="I116" s="62"/>
      <c r="J116" s="62"/>
      <c r="K116" s="62"/>
      <c r="L116" s="62"/>
      <c r="M116" s="62"/>
      <c r="N116" s="62"/>
      <c r="O116" s="62"/>
      <c r="P116" s="62"/>
      <c r="Q116" s="62"/>
    </row>
    <row r="117" spans="1:17" ht="51">
      <c r="A117" s="58">
        <v>64</v>
      </c>
      <c r="B117" s="59" t="s">
        <v>154</v>
      </c>
      <c r="C117" s="92" t="s">
        <v>2611</v>
      </c>
      <c r="D117" s="59"/>
      <c r="E117" s="61" t="s">
        <v>262</v>
      </c>
      <c r="F117" s="62">
        <v>0.21</v>
      </c>
      <c r="G117" s="62"/>
      <c r="H117" s="62"/>
      <c r="I117" s="62"/>
      <c r="J117" s="62"/>
      <c r="K117" s="62"/>
      <c r="L117" s="62"/>
      <c r="M117" s="62"/>
      <c r="N117" s="62"/>
      <c r="O117" s="62"/>
      <c r="P117" s="62"/>
      <c r="Q117" s="62"/>
    </row>
    <row r="118" spans="1:17" ht="25.5">
      <c r="A118" s="129">
        <v>65</v>
      </c>
      <c r="B118" s="130" t="s">
        <v>154</v>
      </c>
      <c r="C118" s="131" t="s">
        <v>2211</v>
      </c>
      <c r="D118" s="59"/>
      <c r="E118" s="130" t="s">
        <v>56</v>
      </c>
      <c r="F118" s="132">
        <v>0.57000000000000006</v>
      </c>
      <c r="G118" s="62"/>
      <c r="H118" s="62"/>
      <c r="I118" s="62"/>
      <c r="J118" s="62"/>
      <c r="K118" s="62"/>
      <c r="L118" s="62"/>
      <c r="M118" s="62"/>
      <c r="N118" s="62"/>
      <c r="O118" s="62"/>
      <c r="P118" s="62"/>
      <c r="Q118" s="62"/>
    </row>
    <row r="119" spans="1:17" ht="25.5">
      <c r="A119" s="129">
        <v>66</v>
      </c>
      <c r="B119" s="130" t="s">
        <v>154</v>
      </c>
      <c r="C119" s="131" t="s">
        <v>2212</v>
      </c>
      <c r="D119" s="59"/>
      <c r="E119" s="130" t="s">
        <v>56</v>
      </c>
      <c r="F119" s="132">
        <v>0.55000000000000004</v>
      </c>
      <c r="G119" s="62"/>
      <c r="H119" s="62"/>
      <c r="I119" s="62"/>
      <c r="J119" s="62"/>
      <c r="K119" s="62"/>
      <c r="L119" s="62"/>
      <c r="M119" s="62"/>
      <c r="N119" s="62"/>
      <c r="O119" s="62"/>
      <c r="P119" s="62"/>
      <c r="Q119" s="62"/>
    </row>
    <row r="120" spans="1:17">
      <c r="A120" s="58" t="s">
        <v>28</v>
      </c>
      <c r="B120" s="59"/>
      <c r="C120" s="60"/>
      <c r="D120" s="59"/>
      <c r="E120" s="61"/>
      <c r="F120" s="62">
        <v>0</v>
      </c>
      <c r="G120" s="62"/>
      <c r="H120" s="62"/>
      <c r="I120" s="62"/>
      <c r="J120" s="62"/>
      <c r="K120" s="62"/>
      <c r="L120" s="62"/>
      <c r="M120" s="62"/>
      <c r="N120" s="62"/>
      <c r="O120" s="62"/>
      <c r="P120" s="62"/>
      <c r="Q120" s="62"/>
    </row>
    <row r="121" spans="1:17">
      <c r="A121" s="58" t="s">
        <v>28</v>
      </c>
      <c r="B121" s="59"/>
      <c r="C121" s="72" t="s">
        <v>174</v>
      </c>
      <c r="D121" s="59"/>
      <c r="E121" s="61"/>
      <c r="F121" s="62">
        <v>0</v>
      </c>
      <c r="G121" s="62"/>
      <c r="H121" s="62"/>
      <c r="I121" s="62"/>
      <c r="J121" s="62"/>
      <c r="K121" s="62"/>
      <c r="L121" s="62"/>
      <c r="M121" s="62"/>
      <c r="N121" s="62"/>
      <c r="O121" s="62"/>
      <c r="P121" s="62"/>
      <c r="Q121" s="62"/>
    </row>
    <row r="122" spans="1:17" ht="25.5">
      <c r="A122" s="58">
        <v>67</v>
      </c>
      <c r="B122" s="59" t="s">
        <v>175</v>
      </c>
      <c r="C122" s="60" t="s">
        <v>176</v>
      </c>
      <c r="D122" s="59"/>
      <c r="E122" s="61" t="s">
        <v>108</v>
      </c>
      <c r="F122" s="62">
        <v>3.5</v>
      </c>
      <c r="G122" s="62"/>
      <c r="H122" s="62"/>
      <c r="I122" s="62"/>
      <c r="J122" s="62"/>
      <c r="K122" s="62"/>
      <c r="L122" s="62"/>
      <c r="M122" s="62"/>
      <c r="N122" s="62"/>
      <c r="O122" s="62"/>
      <c r="P122" s="62"/>
      <c r="Q122" s="62"/>
    </row>
    <row r="123" spans="1:17">
      <c r="A123" s="129"/>
      <c r="B123" s="130"/>
      <c r="C123" s="131" t="s">
        <v>2213</v>
      </c>
      <c r="D123" s="130"/>
      <c r="E123" s="130" t="s">
        <v>55</v>
      </c>
      <c r="F123" s="132">
        <v>156</v>
      </c>
      <c r="G123" s="62"/>
      <c r="H123" s="62"/>
      <c r="I123" s="62"/>
      <c r="J123" s="62"/>
      <c r="K123" s="62"/>
      <c r="L123" s="62"/>
      <c r="M123" s="62"/>
      <c r="N123" s="62"/>
      <c r="O123" s="62"/>
      <c r="P123" s="62"/>
      <c r="Q123" s="62"/>
    </row>
    <row r="124" spans="1:17" ht="25.5">
      <c r="A124" s="129"/>
      <c r="B124" s="130"/>
      <c r="C124" s="131" t="s">
        <v>2214</v>
      </c>
      <c r="D124" s="130"/>
      <c r="E124" s="130" t="s">
        <v>55</v>
      </c>
      <c r="F124" s="132">
        <v>86</v>
      </c>
      <c r="G124" s="62"/>
      <c r="H124" s="62"/>
      <c r="I124" s="62"/>
      <c r="J124" s="62"/>
      <c r="K124" s="62"/>
      <c r="L124" s="62"/>
      <c r="M124" s="62"/>
      <c r="N124" s="62"/>
      <c r="O124" s="62"/>
      <c r="P124" s="62"/>
      <c r="Q124" s="62"/>
    </row>
    <row r="125" spans="1:17">
      <c r="A125" s="58" t="s">
        <v>28</v>
      </c>
      <c r="B125" s="59"/>
      <c r="C125" s="60"/>
      <c r="D125" s="59"/>
      <c r="E125" s="61"/>
      <c r="F125" s="62">
        <v>0</v>
      </c>
      <c r="G125" s="62"/>
      <c r="H125" s="62"/>
      <c r="I125" s="62"/>
      <c r="J125" s="62"/>
      <c r="K125" s="62"/>
      <c r="L125" s="62"/>
      <c r="M125" s="62"/>
      <c r="N125" s="62"/>
      <c r="O125" s="62"/>
      <c r="P125" s="62"/>
      <c r="Q125" s="62"/>
    </row>
    <row r="126" spans="1:17" ht="25.5">
      <c r="A126" s="58" t="s">
        <v>28</v>
      </c>
      <c r="B126" s="59"/>
      <c r="C126" s="72" t="s">
        <v>177</v>
      </c>
      <c r="D126" s="59"/>
      <c r="E126" s="61"/>
      <c r="F126" s="62">
        <v>0</v>
      </c>
      <c r="G126" s="62"/>
      <c r="H126" s="62"/>
      <c r="I126" s="62"/>
      <c r="J126" s="62"/>
      <c r="K126" s="62"/>
      <c r="L126" s="62"/>
      <c r="M126" s="62"/>
      <c r="N126" s="62"/>
      <c r="O126" s="62"/>
      <c r="P126" s="62"/>
      <c r="Q126" s="62"/>
    </row>
    <row r="127" spans="1:17" ht="25.5">
      <c r="A127" s="58">
        <v>68</v>
      </c>
      <c r="B127" s="59" t="s">
        <v>116</v>
      </c>
      <c r="C127" s="60" t="s">
        <v>169</v>
      </c>
      <c r="D127" s="59"/>
      <c r="E127" s="61" t="s">
        <v>262</v>
      </c>
      <c r="F127" s="128">
        <v>0.25</v>
      </c>
      <c r="G127" s="62"/>
      <c r="H127" s="62"/>
      <c r="I127" s="62"/>
      <c r="J127" s="62"/>
      <c r="K127" s="62"/>
      <c r="L127" s="62"/>
      <c r="M127" s="62"/>
      <c r="N127" s="62"/>
      <c r="O127" s="62"/>
      <c r="P127" s="62"/>
      <c r="Q127" s="62"/>
    </row>
    <row r="128" spans="1:17" ht="25.5">
      <c r="A128" s="58">
        <v>69</v>
      </c>
      <c r="B128" s="59" t="s">
        <v>116</v>
      </c>
      <c r="C128" s="60" t="s">
        <v>178</v>
      </c>
      <c r="D128" s="59"/>
      <c r="E128" s="61" t="s">
        <v>108</v>
      </c>
      <c r="F128" s="62">
        <v>4.9000000000000004</v>
      </c>
      <c r="G128" s="62"/>
      <c r="H128" s="62"/>
      <c r="I128" s="62"/>
      <c r="J128" s="62"/>
      <c r="K128" s="62"/>
      <c r="L128" s="62"/>
      <c r="M128" s="62"/>
      <c r="N128" s="62"/>
      <c r="O128" s="62"/>
      <c r="P128" s="62"/>
      <c r="Q128" s="62"/>
    </row>
    <row r="129" spans="1:17" ht="25.5">
      <c r="A129" s="58">
        <v>70</v>
      </c>
      <c r="B129" s="59" t="s">
        <v>175</v>
      </c>
      <c r="C129" s="60" t="s">
        <v>179</v>
      </c>
      <c r="D129" s="59"/>
      <c r="E129" s="61" t="s">
        <v>108</v>
      </c>
      <c r="F129" s="62">
        <v>2.6</v>
      </c>
      <c r="G129" s="62"/>
      <c r="H129" s="62"/>
      <c r="I129" s="62"/>
      <c r="J129" s="62"/>
      <c r="K129" s="62"/>
      <c r="L129" s="62"/>
      <c r="M129" s="62"/>
      <c r="N129" s="62"/>
      <c r="O129" s="62"/>
      <c r="P129" s="62"/>
      <c r="Q129" s="62"/>
    </row>
    <row r="130" spans="1:17" ht="25.5">
      <c r="A130" s="58">
        <v>71</v>
      </c>
      <c r="B130" s="59" t="s">
        <v>175</v>
      </c>
      <c r="C130" s="60" t="s">
        <v>180</v>
      </c>
      <c r="D130" s="59"/>
      <c r="E130" s="61" t="s">
        <v>57</v>
      </c>
      <c r="F130" s="62">
        <v>2</v>
      </c>
      <c r="G130" s="62"/>
      <c r="H130" s="62"/>
      <c r="I130" s="62"/>
      <c r="J130" s="62"/>
      <c r="K130" s="62"/>
      <c r="L130" s="62"/>
      <c r="M130" s="62"/>
      <c r="N130" s="62"/>
      <c r="O130" s="62"/>
      <c r="P130" s="62"/>
      <c r="Q130" s="62"/>
    </row>
    <row r="131" spans="1:17">
      <c r="A131" s="58" t="s">
        <v>28</v>
      </c>
      <c r="B131" s="59"/>
      <c r="C131" s="60"/>
      <c r="D131" s="59"/>
      <c r="E131" s="61"/>
      <c r="F131" s="62">
        <v>0</v>
      </c>
      <c r="G131" s="62"/>
      <c r="H131" s="62"/>
      <c r="I131" s="62"/>
      <c r="J131" s="62"/>
      <c r="K131" s="62"/>
      <c r="L131" s="62"/>
      <c r="M131" s="62"/>
      <c r="N131" s="62"/>
      <c r="O131" s="62"/>
      <c r="P131" s="62"/>
      <c r="Q131" s="62"/>
    </row>
    <row r="132" spans="1:17" ht="38.25">
      <c r="A132" s="58" t="s">
        <v>28</v>
      </c>
      <c r="B132" s="59"/>
      <c r="C132" s="72" t="s">
        <v>181</v>
      </c>
      <c r="D132" s="59"/>
      <c r="E132" s="61"/>
      <c r="F132" s="62">
        <v>0</v>
      </c>
      <c r="G132" s="62"/>
      <c r="H132" s="62"/>
      <c r="I132" s="62"/>
      <c r="J132" s="62"/>
      <c r="K132" s="62"/>
      <c r="L132" s="62"/>
      <c r="M132" s="62"/>
      <c r="N132" s="62"/>
      <c r="O132" s="62"/>
      <c r="P132" s="62"/>
      <c r="Q132" s="62"/>
    </row>
    <row r="133" spans="1:17" ht="51">
      <c r="A133" s="58">
        <v>72</v>
      </c>
      <c r="B133" s="59" t="s">
        <v>154</v>
      </c>
      <c r="C133" s="60" t="s">
        <v>182</v>
      </c>
      <c r="D133" s="59"/>
      <c r="E133" s="61" t="s">
        <v>262</v>
      </c>
      <c r="F133" s="128">
        <v>0.42</v>
      </c>
      <c r="G133" s="62"/>
      <c r="H133" s="62"/>
      <c r="I133" s="62"/>
      <c r="J133" s="62"/>
      <c r="K133" s="62"/>
      <c r="L133" s="62"/>
      <c r="M133" s="62"/>
      <c r="N133" s="62"/>
      <c r="O133" s="62"/>
      <c r="P133" s="62"/>
      <c r="Q133" s="62"/>
    </row>
    <row r="134" spans="1:17" ht="25.5">
      <c r="A134" s="58">
        <v>73</v>
      </c>
      <c r="B134" s="59" t="s">
        <v>116</v>
      </c>
      <c r="C134" s="60" t="s">
        <v>183</v>
      </c>
      <c r="D134" s="59"/>
      <c r="E134" s="61" t="s">
        <v>108</v>
      </c>
      <c r="F134" s="62">
        <v>0.4</v>
      </c>
      <c r="G134" s="62"/>
      <c r="H134" s="62"/>
      <c r="I134" s="62"/>
      <c r="J134" s="62"/>
      <c r="K134" s="62"/>
      <c r="L134" s="62"/>
      <c r="M134" s="62"/>
      <c r="N134" s="62"/>
      <c r="O134" s="62"/>
      <c r="P134" s="62"/>
      <c r="Q134" s="62"/>
    </row>
    <row r="135" spans="1:17" ht="38.25">
      <c r="A135" s="129">
        <v>74</v>
      </c>
      <c r="B135" s="130" t="s">
        <v>116</v>
      </c>
      <c r="C135" s="131" t="s">
        <v>2215</v>
      </c>
      <c r="D135" s="59"/>
      <c r="E135" s="130" t="s">
        <v>56</v>
      </c>
      <c r="F135" s="132">
        <v>1.7</v>
      </c>
      <c r="G135" s="62"/>
      <c r="H135" s="62"/>
      <c r="I135" s="62"/>
      <c r="J135" s="62"/>
      <c r="K135" s="62"/>
      <c r="L135" s="62"/>
      <c r="M135" s="62"/>
      <c r="N135" s="62"/>
      <c r="O135" s="62"/>
      <c r="P135" s="62"/>
      <c r="Q135" s="62"/>
    </row>
    <row r="136" spans="1:17">
      <c r="A136" s="129">
        <v>75</v>
      </c>
      <c r="B136" s="130" t="s">
        <v>116</v>
      </c>
      <c r="C136" s="131" t="s">
        <v>2216</v>
      </c>
      <c r="D136" s="59"/>
      <c r="E136" s="130" t="s">
        <v>57</v>
      </c>
      <c r="F136" s="132">
        <v>28</v>
      </c>
      <c r="G136" s="62"/>
      <c r="H136" s="62"/>
      <c r="I136" s="62"/>
      <c r="J136" s="62"/>
      <c r="K136" s="62"/>
      <c r="L136" s="62"/>
      <c r="M136" s="62"/>
      <c r="N136" s="62"/>
      <c r="O136" s="62"/>
      <c r="P136" s="62"/>
      <c r="Q136" s="62"/>
    </row>
    <row r="137" spans="1:17" ht="25.5">
      <c r="A137" s="129">
        <v>76</v>
      </c>
      <c r="B137" s="130" t="s">
        <v>116</v>
      </c>
      <c r="C137" s="131" t="s">
        <v>2217</v>
      </c>
      <c r="D137" s="59"/>
      <c r="E137" s="130" t="s">
        <v>57</v>
      </c>
      <c r="F137" s="132">
        <v>8</v>
      </c>
      <c r="G137" s="62"/>
      <c r="H137" s="62"/>
      <c r="I137" s="62"/>
      <c r="J137" s="62"/>
      <c r="K137" s="62"/>
      <c r="L137" s="62"/>
      <c r="M137" s="62"/>
      <c r="N137" s="62"/>
      <c r="O137" s="62"/>
      <c r="P137" s="62"/>
      <c r="Q137" s="62"/>
    </row>
    <row r="138" spans="1:17">
      <c r="A138" s="58">
        <v>77</v>
      </c>
      <c r="B138" s="59" t="s">
        <v>116</v>
      </c>
      <c r="C138" s="60" t="s">
        <v>184</v>
      </c>
      <c r="D138" s="59"/>
      <c r="E138" s="61" t="s">
        <v>56</v>
      </c>
      <c r="F138" s="62">
        <v>32.1</v>
      </c>
      <c r="G138" s="62"/>
      <c r="H138" s="62"/>
      <c r="I138" s="62"/>
      <c r="J138" s="62"/>
      <c r="K138" s="62"/>
      <c r="L138" s="62"/>
      <c r="M138" s="62"/>
      <c r="N138" s="62"/>
      <c r="O138" s="62"/>
      <c r="P138" s="62"/>
      <c r="Q138" s="62"/>
    </row>
    <row r="139" spans="1:17">
      <c r="A139" s="58" t="s">
        <v>28</v>
      </c>
      <c r="B139" s="59"/>
      <c r="C139" s="60"/>
      <c r="D139" s="59"/>
      <c r="E139" s="61"/>
      <c r="F139" s="62">
        <v>0</v>
      </c>
      <c r="G139" s="62"/>
      <c r="H139" s="62"/>
      <c r="I139" s="62"/>
      <c r="J139" s="62"/>
      <c r="K139" s="62"/>
      <c r="L139" s="62"/>
      <c r="M139" s="62"/>
      <c r="N139" s="62"/>
      <c r="O139" s="62"/>
      <c r="P139" s="62"/>
      <c r="Q139" s="62"/>
    </row>
    <row r="140" spans="1:17">
      <c r="A140" s="58" t="s">
        <v>28</v>
      </c>
      <c r="B140" s="59"/>
      <c r="C140" s="72" t="s">
        <v>185</v>
      </c>
      <c r="D140" s="59"/>
      <c r="E140" s="61"/>
      <c r="F140" s="62">
        <v>0</v>
      </c>
      <c r="G140" s="62"/>
      <c r="H140" s="62"/>
      <c r="I140" s="62"/>
      <c r="J140" s="62"/>
      <c r="K140" s="62"/>
      <c r="L140" s="62"/>
      <c r="M140" s="62"/>
      <c r="N140" s="62"/>
      <c r="O140" s="62"/>
      <c r="P140" s="62"/>
      <c r="Q140" s="62"/>
    </row>
    <row r="141" spans="1:17" ht="25.5">
      <c r="A141" s="58">
        <v>78</v>
      </c>
      <c r="B141" s="59" t="s">
        <v>154</v>
      </c>
      <c r="C141" s="92" t="s">
        <v>2406</v>
      </c>
      <c r="D141" s="59"/>
      <c r="E141" s="61" t="s">
        <v>262</v>
      </c>
      <c r="F141" s="62">
        <v>0.69</v>
      </c>
      <c r="G141" s="62"/>
      <c r="H141" s="62"/>
      <c r="I141" s="171"/>
      <c r="J141" s="62"/>
      <c r="K141" s="62"/>
      <c r="L141" s="62"/>
      <c r="M141" s="62"/>
      <c r="N141" s="62"/>
      <c r="O141" s="62"/>
      <c r="P141" s="62"/>
      <c r="Q141" s="62"/>
    </row>
    <row r="142" spans="1:17" ht="25.5">
      <c r="A142" s="129">
        <v>79</v>
      </c>
      <c r="B142" s="130" t="s">
        <v>154</v>
      </c>
      <c r="C142" s="131" t="s">
        <v>198</v>
      </c>
      <c r="D142" s="130"/>
      <c r="E142" s="130" t="s">
        <v>56</v>
      </c>
      <c r="F142" s="132">
        <v>20.7</v>
      </c>
      <c r="G142" s="62"/>
      <c r="H142" s="62"/>
      <c r="I142" s="62"/>
      <c r="J142" s="62"/>
      <c r="K142" s="62"/>
      <c r="L142" s="62"/>
      <c r="M142" s="62"/>
      <c r="N142" s="62"/>
      <c r="O142" s="62"/>
      <c r="P142" s="62"/>
      <c r="Q142" s="62"/>
    </row>
    <row r="143" spans="1:17" ht="38.25">
      <c r="A143" s="58">
        <v>80</v>
      </c>
      <c r="B143" s="59" t="s">
        <v>158</v>
      </c>
      <c r="C143" s="60" t="s">
        <v>186</v>
      </c>
      <c r="D143" s="59"/>
      <c r="E143" s="61" t="s">
        <v>56</v>
      </c>
      <c r="F143" s="62">
        <v>82</v>
      </c>
      <c r="G143" s="62"/>
      <c r="H143" s="62"/>
      <c r="I143" s="62"/>
      <c r="J143" s="62"/>
      <c r="K143" s="62"/>
      <c r="L143" s="62"/>
      <c r="M143" s="62"/>
      <c r="N143" s="62"/>
      <c r="O143" s="62"/>
      <c r="P143" s="62"/>
      <c r="Q143" s="62"/>
    </row>
    <row r="144" spans="1:17">
      <c r="A144" s="58" t="s">
        <v>28</v>
      </c>
      <c r="B144" s="59"/>
      <c r="C144" s="60"/>
      <c r="D144" s="59"/>
      <c r="E144" s="61"/>
      <c r="F144" s="62">
        <v>0</v>
      </c>
      <c r="G144" s="62"/>
      <c r="H144" s="62"/>
      <c r="I144" s="62"/>
      <c r="J144" s="62"/>
      <c r="K144" s="62"/>
      <c r="L144" s="62"/>
      <c r="M144" s="62"/>
      <c r="N144" s="62"/>
      <c r="O144" s="62"/>
      <c r="P144" s="62"/>
      <c r="Q144" s="62"/>
    </row>
    <row r="145" spans="1:17" ht="25.5">
      <c r="A145" s="58" t="s">
        <v>28</v>
      </c>
      <c r="B145" s="59"/>
      <c r="C145" s="72" t="s">
        <v>187</v>
      </c>
      <c r="D145" s="59"/>
      <c r="E145" s="61"/>
      <c r="F145" s="62">
        <v>0</v>
      </c>
      <c r="G145" s="62"/>
      <c r="H145" s="62"/>
      <c r="I145" s="62"/>
      <c r="J145" s="62"/>
      <c r="K145" s="62"/>
      <c r="L145" s="62"/>
      <c r="M145" s="62"/>
      <c r="N145" s="62"/>
      <c r="O145" s="62"/>
      <c r="P145" s="62"/>
      <c r="Q145" s="62"/>
    </row>
    <row r="146" spans="1:17" ht="38.25">
      <c r="A146" s="58">
        <v>81</v>
      </c>
      <c r="B146" s="59" t="s">
        <v>154</v>
      </c>
      <c r="C146" s="92" t="s">
        <v>2405</v>
      </c>
      <c r="D146" s="59"/>
      <c r="E146" s="61" t="s">
        <v>262</v>
      </c>
      <c r="F146" s="62">
        <f>+ROUND(0.049*12,2)</f>
        <v>0.59</v>
      </c>
      <c r="G146" s="62"/>
      <c r="H146" s="62"/>
      <c r="I146" s="171"/>
      <c r="J146" s="62"/>
      <c r="K146" s="62"/>
      <c r="L146" s="62"/>
      <c r="M146" s="62"/>
      <c r="N146" s="62"/>
      <c r="O146" s="62"/>
      <c r="P146" s="62"/>
      <c r="Q146" s="62"/>
    </row>
    <row r="147" spans="1:17" ht="25.5">
      <c r="A147" s="129">
        <v>82</v>
      </c>
      <c r="B147" s="130" t="s">
        <v>154</v>
      </c>
      <c r="C147" s="131" t="s">
        <v>198</v>
      </c>
      <c r="D147" s="130"/>
      <c r="E147" s="130" t="s">
        <v>56</v>
      </c>
      <c r="F147" s="132">
        <f>+ROUND(F146*30,2)</f>
        <v>17.7</v>
      </c>
      <c r="G147" s="62"/>
      <c r="H147" s="62"/>
      <c r="I147" s="62"/>
      <c r="J147" s="62"/>
      <c r="K147" s="62"/>
      <c r="L147" s="62"/>
      <c r="M147" s="62"/>
      <c r="N147" s="62"/>
      <c r="O147" s="62"/>
      <c r="P147" s="62"/>
      <c r="Q147" s="62"/>
    </row>
    <row r="148" spans="1:17">
      <c r="A148" s="58" t="s">
        <v>28</v>
      </c>
      <c r="B148" s="59"/>
      <c r="C148" s="60"/>
      <c r="D148" s="59"/>
      <c r="E148" s="61"/>
      <c r="F148" s="62">
        <v>0</v>
      </c>
      <c r="G148" s="62"/>
      <c r="H148" s="62"/>
      <c r="I148" s="62"/>
      <c r="J148" s="62"/>
      <c r="K148" s="62"/>
      <c r="L148" s="62"/>
      <c r="M148" s="62"/>
      <c r="N148" s="62"/>
      <c r="O148" s="62"/>
      <c r="P148" s="62"/>
      <c r="Q148" s="62"/>
    </row>
    <row r="149" spans="1:17">
      <c r="A149" s="58" t="s">
        <v>28</v>
      </c>
      <c r="B149" s="59"/>
      <c r="C149" s="72" t="s">
        <v>188</v>
      </c>
      <c r="D149" s="59"/>
      <c r="E149" s="61"/>
      <c r="F149" s="62">
        <v>0</v>
      </c>
      <c r="G149" s="62"/>
      <c r="H149" s="62"/>
      <c r="I149" s="62"/>
      <c r="J149" s="62"/>
      <c r="K149" s="62"/>
      <c r="L149" s="62"/>
      <c r="M149" s="62"/>
      <c r="N149" s="62"/>
      <c r="O149" s="62"/>
      <c r="P149" s="62"/>
      <c r="Q149" s="62"/>
    </row>
    <row r="150" spans="1:17" ht="25.5">
      <c r="A150" s="58">
        <v>83</v>
      </c>
      <c r="B150" s="59" t="s">
        <v>116</v>
      </c>
      <c r="C150" s="60" t="s">
        <v>189</v>
      </c>
      <c r="D150" s="59"/>
      <c r="E150" s="61" t="s">
        <v>262</v>
      </c>
      <c r="F150" s="62">
        <v>0.22</v>
      </c>
      <c r="G150" s="62"/>
      <c r="H150" s="62"/>
      <c r="I150" s="62"/>
      <c r="J150" s="62"/>
      <c r="K150" s="62"/>
      <c r="L150" s="62"/>
      <c r="M150" s="62"/>
      <c r="N150" s="62"/>
      <c r="O150" s="62"/>
      <c r="P150" s="62"/>
      <c r="Q150" s="62"/>
    </row>
    <row r="151" spans="1:17" ht="38.25">
      <c r="A151" s="58">
        <v>84</v>
      </c>
      <c r="B151" s="59" t="s">
        <v>116</v>
      </c>
      <c r="C151" s="60" t="s">
        <v>137</v>
      </c>
      <c r="D151" s="59"/>
      <c r="E151" s="61" t="s">
        <v>108</v>
      </c>
      <c r="F151" s="62">
        <v>1.8</v>
      </c>
      <c r="G151" s="62"/>
      <c r="H151" s="62"/>
      <c r="I151" s="62"/>
      <c r="J151" s="62"/>
      <c r="K151" s="62"/>
      <c r="L151" s="62"/>
      <c r="M151" s="62"/>
      <c r="N151" s="62"/>
      <c r="O151" s="62"/>
      <c r="P151" s="62"/>
      <c r="Q151" s="62"/>
    </row>
    <row r="152" spans="1:17">
      <c r="A152" s="58">
        <v>85</v>
      </c>
      <c r="B152" s="59" t="s">
        <v>116</v>
      </c>
      <c r="C152" s="60" t="s">
        <v>190</v>
      </c>
      <c r="D152" s="59"/>
      <c r="E152" s="61" t="s">
        <v>56</v>
      </c>
      <c r="F152" s="62">
        <v>5</v>
      </c>
      <c r="G152" s="62"/>
      <c r="H152" s="62"/>
      <c r="I152" s="62"/>
      <c r="J152" s="62"/>
      <c r="K152" s="62"/>
      <c r="L152" s="62"/>
      <c r="M152" s="62"/>
      <c r="N152" s="62"/>
      <c r="O152" s="62"/>
      <c r="P152" s="62"/>
      <c r="Q152" s="62"/>
    </row>
    <row r="153" spans="1:17">
      <c r="A153" s="58" t="s">
        <v>28</v>
      </c>
      <c r="B153" s="59"/>
      <c r="C153" s="60"/>
      <c r="D153" s="59"/>
      <c r="E153" s="61"/>
      <c r="F153" s="62">
        <v>0</v>
      </c>
      <c r="G153" s="62"/>
      <c r="H153" s="62"/>
      <c r="I153" s="62"/>
      <c r="J153" s="62"/>
      <c r="K153" s="62"/>
      <c r="L153" s="62"/>
      <c r="M153" s="62"/>
      <c r="N153" s="62"/>
      <c r="O153" s="62"/>
      <c r="P153" s="62"/>
      <c r="Q153" s="62"/>
    </row>
    <row r="154" spans="1:17">
      <c r="A154" s="58" t="s">
        <v>28</v>
      </c>
      <c r="B154" s="59"/>
      <c r="C154" s="72" t="s">
        <v>191</v>
      </c>
      <c r="D154" s="59"/>
      <c r="E154" s="61"/>
      <c r="F154" s="62">
        <v>0</v>
      </c>
      <c r="G154" s="62"/>
      <c r="H154" s="62"/>
      <c r="I154" s="62"/>
      <c r="J154" s="62"/>
      <c r="K154" s="62"/>
      <c r="L154" s="62"/>
      <c r="M154" s="62"/>
      <c r="N154" s="62"/>
      <c r="O154" s="62"/>
      <c r="P154" s="62"/>
      <c r="Q154" s="62"/>
    </row>
    <row r="155" spans="1:17" ht="25.5">
      <c r="A155" s="58">
        <v>86</v>
      </c>
      <c r="B155" s="59" t="s">
        <v>154</v>
      </c>
      <c r="C155" s="92" t="s">
        <v>2612</v>
      </c>
      <c r="D155" s="59"/>
      <c r="E155" s="61" t="s">
        <v>59</v>
      </c>
      <c r="F155" s="62">
        <v>1</v>
      </c>
      <c r="G155" s="62"/>
      <c r="H155" s="62"/>
      <c r="I155" s="62"/>
      <c r="J155" s="62"/>
      <c r="K155" s="62"/>
      <c r="L155" s="62"/>
      <c r="M155" s="62"/>
      <c r="N155" s="62"/>
      <c r="O155" s="62"/>
      <c r="P155" s="62"/>
      <c r="Q155" s="62"/>
    </row>
    <row r="156" spans="1:17" ht="25.5">
      <c r="A156" s="58" t="s">
        <v>28</v>
      </c>
      <c r="B156" s="59"/>
      <c r="C156" s="75" t="s">
        <v>192</v>
      </c>
      <c r="D156" s="59"/>
      <c r="E156" s="61"/>
      <c r="F156" s="62">
        <v>0</v>
      </c>
      <c r="G156" s="62"/>
      <c r="H156" s="62"/>
      <c r="I156" s="62"/>
      <c r="J156" s="62"/>
      <c r="K156" s="62"/>
      <c r="L156" s="62"/>
      <c r="M156" s="62"/>
      <c r="N156" s="62"/>
      <c r="O156" s="62"/>
      <c r="P156" s="62"/>
      <c r="Q156" s="62"/>
    </row>
    <row r="157" spans="1:17">
      <c r="A157" s="58" t="s">
        <v>28</v>
      </c>
      <c r="B157" s="59"/>
      <c r="C157" s="60"/>
      <c r="D157" s="59"/>
      <c r="E157" s="61"/>
      <c r="F157" s="62">
        <v>0</v>
      </c>
      <c r="G157" s="62"/>
      <c r="H157" s="62"/>
      <c r="I157" s="62"/>
      <c r="J157" s="62"/>
      <c r="K157" s="62"/>
      <c r="L157" s="62"/>
      <c r="M157" s="62"/>
      <c r="N157" s="62"/>
      <c r="O157" s="62"/>
      <c r="P157" s="62"/>
      <c r="Q157" s="62"/>
    </row>
    <row r="158" spans="1:17">
      <c r="A158" s="58" t="s">
        <v>28</v>
      </c>
      <c r="B158" s="59"/>
      <c r="C158" s="72" t="s">
        <v>193</v>
      </c>
      <c r="D158" s="59"/>
      <c r="E158" s="61"/>
      <c r="F158" s="62">
        <v>0</v>
      </c>
      <c r="G158" s="62"/>
      <c r="H158" s="62"/>
      <c r="I158" s="62"/>
      <c r="J158" s="62"/>
      <c r="K158" s="62"/>
      <c r="L158" s="62"/>
      <c r="M158" s="62"/>
      <c r="N158" s="62"/>
      <c r="O158" s="62"/>
      <c r="P158" s="62"/>
      <c r="Q158" s="62"/>
    </row>
    <row r="159" spans="1:17">
      <c r="A159" s="58" t="s">
        <v>28</v>
      </c>
      <c r="B159" s="59"/>
      <c r="C159" s="72" t="s">
        <v>194</v>
      </c>
      <c r="D159" s="59"/>
      <c r="E159" s="61"/>
      <c r="F159" s="62">
        <v>0</v>
      </c>
      <c r="G159" s="62"/>
      <c r="H159" s="62"/>
      <c r="I159" s="62"/>
      <c r="J159" s="62"/>
      <c r="K159" s="62"/>
      <c r="L159" s="62"/>
      <c r="M159" s="62"/>
      <c r="N159" s="62"/>
      <c r="O159" s="62"/>
      <c r="P159" s="62"/>
      <c r="Q159" s="62"/>
    </row>
    <row r="160" spans="1:17" ht="25.5">
      <c r="A160" s="58">
        <v>87</v>
      </c>
      <c r="B160" s="59" t="s">
        <v>154</v>
      </c>
      <c r="C160" s="92" t="s">
        <v>2613</v>
      </c>
      <c r="D160" s="59"/>
      <c r="E160" s="61" t="s">
        <v>262</v>
      </c>
      <c r="F160" s="62">
        <v>0.96</v>
      </c>
      <c r="G160" s="62"/>
      <c r="H160" s="62"/>
      <c r="I160" s="62"/>
      <c r="J160" s="62"/>
      <c r="K160" s="62"/>
      <c r="L160" s="62"/>
      <c r="M160" s="62"/>
      <c r="N160" s="62"/>
      <c r="O160" s="62"/>
      <c r="P160" s="62"/>
      <c r="Q160" s="62"/>
    </row>
    <row r="161" spans="1:17" ht="25.5">
      <c r="A161" s="58">
        <v>88</v>
      </c>
      <c r="B161" s="59" t="s">
        <v>154</v>
      </c>
      <c r="C161" s="92" t="s">
        <v>2614</v>
      </c>
      <c r="D161" s="59"/>
      <c r="E161" s="61" t="s">
        <v>263</v>
      </c>
      <c r="F161" s="62">
        <v>156</v>
      </c>
      <c r="G161" s="62"/>
      <c r="H161" s="62"/>
      <c r="I161" s="62"/>
      <c r="J161" s="62"/>
      <c r="K161" s="62"/>
      <c r="L161" s="62"/>
      <c r="M161" s="62"/>
      <c r="N161" s="62"/>
      <c r="O161" s="62"/>
      <c r="P161" s="62"/>
      <c r="Q161" s="62"/>
    </row>
    <row r="162" spans="1:17">
      <c r="A162" s="58" t="s">
        <v>28</v>
      </c>
      <c r="B162" s="59"/>
      <c r="C162" s="60"/>
      <c r="D162" s="59"/>
      <c r="E162" s="61"/>
      <c r="F162" s="62">
        <v>0</v>
      </c>
      <c r="G162" s="62"/>
      <c r="H162" s="62"/>
      <c r="I162" s="62"/>
      <c r="J162" s="62"/>
      <c r="K162" s="62"/>
      <c r="L162" s="62"/>
      <c r="M162" s="62"/>
      <c r="N162" s="62"/>
      <c r="O162" s="62"/>
      <c r="P162" s="62"/>
      <c r="Q162" s="62"/>
    </row>
    <row r="163" spans="1:17" ht="25.5">
      <c r="A163" s="58" t="s">
        <v>28</v>
      </c>
      <c r="B163" s="59"/>
      <c r="C163" s="72" t="s">
        <v>195</v>
      </c>
      <c r="D163" s="59"/>
      <c r="E163" s="61"/>
      <c r="F163" s="62">
        <v>0</v>
      </c>
      <c r="G163" s="62"/>
      <c r="H163" s="62"/>
      <c r="I163" s="62"/>
      <c r="J163" s="62"/>
      <c r="K163" s="62"/>
      <c r="L163" s="62"/>
      <c r="M163" s="62"/>
      <c r="N163" s="62"/>
      <c r="O163" s="62"/>
      <c r="P163" s="62"/>
      <c r="Q163" s="62"/>
    </row>
    <row r="164" spans="1:17" ht="25.5">
      <c r="A164" s="58">
        <v>89</v>
      </c>
      <c r="B164" s="59" t="s">
        <v>154</v>
      </c>
      <c r="C164" s="92" t="s">
        <v>2403</v>
      </c>
      <c r="D164" s="59"/>
      <c r="E164" s="61" t="s">
        <v>262</v>
      </c>
      <c r="F164" s="62">
        <v>0.74</v>
      </c>
      <c r="G164" s="62"/>
      <c r="H164" s="62"/>
      <c r="I164" s="62"/>
      <c r="J164" s="62"/>
      <c r="K164" s="62"/>
      <c r="L164" s="62"/>
      <c r="M164" s="62"/>
      <c r="N164" s="62"/>
      <c r="O164" s="62"/>
      <c r="P164" s="62"/>
      <c r="Q164" s="62"/>
    </row>
    <row r="165" spans="1:17" ht="51">
      <c r="A165" s="58">
        <v>90</v>
      </c>
      <c r="B165" s="59" t="s">
        <v>154</v>
      </c>
      <c r="C165" s="60" t="s">
        <v>196</v>
      </c>
      <c r="D165" s="59"/>
      <c r="E165" s="61" t="s">
        <v>57</v>
      </c>
      <c r="F165" s="62">
        <v>16</v>
      </c>
      <c r="G165" s="62"/>
      <c r="H165" s="62"/>
      <c r="I165" s="62"/>
      <c r="J165" s="62"/>
      <c r="K165" s="62"/>
      <c r="L165" s="62"/>
      <c r="M165" s="62"/>
      <c r="N165" s="62"/>
      <c r="O165" s="62"/>
      <c r="P165" s="62"/>
      <c r="Q165" s="62"/>
    </row>
    <row r="166" spans="1:17" ht="25.5">
      <c r="A166" s="129">
        <v>91</v>
      </c>
      <c r="B166" s="130" t="s">
        <v>154</v>
      </c>
      <c r="C166" s="131" t="s">
        <v>2218</v>
      </c>
      <c r="D166" s="59"/>
      <c r="E166" s="130" t="s">
        <v>57</v>
      </c>
      <c r="F166" s="132">
        <v>8</v>
      </c>
      <c r="G166" s="62"/>
      <c r="H166" s="62"/>
      <c r="I166" s="62"/>
      <c r="J166" s="62"/>
      <c r="K166" s="62"/>
      <c r="L166" s="62"/>
      <c r="M166" s="62"/>
      <c r="N166" s="62"/>
      <c r="O166" s="62"/>
      <c r="P166" s="62"/>
      <c r="Q166" s="62"/>
    </row>
    <row r="167" spans="1:17" ht="25.5">
      <c r="A167" s="129">
        <v>92</v>
      </c>
      <c r="B167" s="130" t="s">
        <v>154</v>
      </c>
      <c r="C167" s="131" t="s">
        <v>2218</v>
      </c>
      <c r="D167" s="59"/>
      <c r="E167" s="130" t="s">
        <v>57</v>
      </c>
      <c r="F167" s="132">
        <v>36</v>
      </c>
      <c r="G167" s="62"/>
      <c r="H167" s="62"/>
      <c r="I167" s="62"/>
      <c r="J167" s="62"/>
      <c r="K167" s="62"/>
      <c r="L167" s="62"/>
      <c r="M167" s="62"/>
      <c r="N167" s="62"/>
      <c r="O167" s="62"/>
      <c r="P167" s="62"/>
      <c r="Q167" s="62"/>
    </row>
    <row r="168" spans="1:17">
      <c r="A168" s="129">
        <v>93</v>
      </c>
      <c r="B168" s="130" t="s">
        <v>154</v>
      </c>
      <c r="C168" s="131" t="s">
        <v>2219</v>
      </c>
      <c r="D168" s="59"/>
      <c r="E168" s="130" t="s">
        <v>57</v>
      </c>
      <c r="F168" s="132">
        <v>96</v>
      </c>
      <c r="G168" s="62"/>
      <c r="H168" s="62"/>
      <c r="I168" s="62"/>
      <c r="J168" s="62"/>
      <c r="K168" s="62"/>
      <c r="L168" s="62"/>
      <c r="M168" s="62"/>
      <c r="N168" s="62"/>
      <c r="O168" s="62"/>
      <c r="P168" s="62"/>
      <c r="Q168" s="62"/>
    </row>
    <row r="169" spans="1:17">
      <c r="A169" s="58" t="s">
        <v>28</v>
      </c>
      <c r="B169" s="59"/>
      <c r="C169" s="60"/>
      <c r="D169" s="59"/>
      <c r="E169" s="61"/>
      <c r="F169" s="62">
        <v>0</v>
      </c>
      <c r="G169" s="62"/>
      <c r="H169" s="62"/>
      <c r="I169" s="62"/>
      <c r="J169" s="62"/>
      <c r="K169" s="62"/>
      <c r="L169" s="62"/>
      <c r="M169" s="62"/>
      <c r="N169" s="62"/>
      <c r="O169" s="62"/>
      <c r="P169" s="62"/>
      <c r="Q169" s="62"/>
    </row>
    <row r="170" spans="1:17" ht="38.25">
      <c r="A170" s="58" t="s">
        <v>28</v>
      </c>
      <c r="B170" s="59"/>
      <c r="C170" s="167" t="s">
        <v>2220</v>
      </c>
      <c r="D170" s="59"/>
      <c r="E170" s="61"/>
      <c r="F170" s="62">
        <v>0</v>
      </c>
      <c r="G170" s="62"/>
      <c r="H170" s="62"/>
      <c r="I170" s="62"/>
      <c r="J170" s="62"/>
      <c r="K170" s="62"/>
      <c r="L170" s="62"/>
      <c r="M170" s="62"/>
      <c r="N170" s="62"/>
      <c r="O170" s="62"/>
      <c r="P170" s="62"/>
      <c r="Q170" s="62"/>
    </row>
    <row r="171" spans="1:17" ht="38.25">
      <c r="A171" s="58">
        <v>94</v>
      </c>
      <c r="B171" s="59" t="s">
        <v>154</v>
      </c>
      <c r="C171" s="92" t="s">
        <v>2404</v>
      </c>
      <c r="D171" s="59"/>
      <c r="E171" s="61" t="s">
        <v>262</v>
      </c>
      <c r="F171" s="62">
        <v>13.2</v>
      </c>
      <c r="G171" s="62"/>
      <c r="H171" s="62"/>
      <c r="I171" s="62"/>
      <c r="J171" s="62"/>
      <c r="K171" s="62"/>
      <c r="L171" s="62"/>
      <c r="M171" s="62"/>
      <c r="N171" s="62"/>
      <c r="O171" s="62"/>
      <c r="P171" s="62"/>
      <c r="Q171" s="62"/>
    </row>
    <row r="172" spans="1:17" ht="25.5">
      <c r="A172" s="129">
        <v>95</v>
      </c>
      <c r="B172" s="130" t="s">
        <v>154</v>
      </c>
      <c r="C172" s="131" t="s">
        <v>214</v>
      </c>
      <c r="D172" s="59"/>
      <c r="E172" s="130" t="s">
        <v>56</v>
      </c>
      <c r="F172" s="132">
        <v>1044</v>
      </c>
      <c r="G172" s="62"/>
      <c r="H172" s="62"/>
      <c r="I172" s="62"/>
      <c r="J172" s="62"/>
      <c r="K172" s="62"/>
      <c r="L172" s="62"/>
      <c r="M172" s="62"/>
      <c r="N172" s="62"/>
      <c r="O172" s="62"/>
      <c r="P172" s="62"/>
      <c r="Q172" s="62"/>
    </row>
    <row r="173" spans="1:17">
      <c r="A173" s="58" t="s">
        <v>28</v>
      </c>
      <c r="B173" s="59"/>
      <c r="C173" s="60"/>
      <c r="D173" s="59"/>
      <c r="E173" s="61"/>
      <c r="F173" s="62">
        <v>0</v>
      </c>
      <c r="G173" s="62"/>
      <c r="H173" s="62"/>
      <c r="I173" s="62"/>
      <c r="J173" s="62"/>
      <c r="K173" s="62"/>
      <c r="L173" s="62"/>
      <c r="M173" s="62"/>
      <c r="N173" s="62"/>
      <c r="O173" s="62"/>
      <c r="P173" s="62"/>
      <c r="Q173" s="62"/>
    </row>
    <row r="174" spans="1:17" ht="25.5">
      <c r="A174" s="58" t="s">
        <v>28</v>
      </c>
      <c r="B174" s="59"/>
      <c r="C174" s="72" t="s">
        <v>197</v>
      </c>
      <c r="D174" s="59"/>
      <c r="E174" s="61"/>
      <c r="F174" s="62">
        <v>0</v>
      </c>
      <c r="G174" s="62"/>
      <c r="H174" s="62"/>
      <c r="I174" s="62"/>
      <c r="J174" s="62"/>
      <c r="K174" s="62"/>
      <c r="L174" s="62"/>
      <c r="M174" s="62"/>
      <c r="N174" s="62"/>
      <c r="O174" s="62"/>
      <c r="P174" s="62"/>
      <c r="Q174" s="62"/>
    </row>
    <row r="175" spans="1:17" ht="38.25">
      <c r="A175" s="58">
        <v>96</v>
      </c>
      <c r="B175" s="59" t="s">
        <v>154</v>
      </c>
      <c r="C175" s="92" t="s">
        <v>2404</v>
      </c>
      <c r="D175" s="59"/>
      <c r="E175" s="61" t="s">
        <v>262</v>
      </c>
      <c r="F175" s="62">
        <v>7.9</v>
      </c>
      <c r="G175" s="62"/>
      <c r="H175" s="62"/>
      <c r="I175" s="62"/>
      <c r="J175" s="62"/>
      <c r="K175" s="62"/>
      <c r="L175" s="62"/>
      <c r="M175" s="62"/>
      <c r="N175" s="62"/>
      <c r="O175" s="62"/>
      <c r="P175" s="62"/>
      <c r="Q175" s="62"/>
    </row>
    <row r="176" spans="1:17" ht="38.25">
      <c r="A176" s="58">
        <v>97</v>
      </c>
      <c r="B176" s="59" t="s">
        <v>154</v>
      </c>
      <c r="C176" s="92" t="s">
        <v>2221</v>
      </c>
      <c r="D176" s="59"/>
      <c r="E176" s="61" t="s">
        <v>56</v>
      </c>
      <c r="F176" s="128">
        <v>835.2</v>
      </c>
      <c r="G176" s="62"/>
      <c r="H176" s="62"/>
      <c r="I176" s="62"/>
      <c r="J176" s="62"/>
      <c r="K176" s="62"/>
      <c r="L176" s="62"/>
      <c r="M176" s="62"/>
      <c r="N176" s="62"/>
      <c r="O176" s="62"/>
      <c r="P176" s="62"/>
      <c r="Q176" s="62"/>
    </row>
    <row r="177" spans="1:17">
      <c r="A177" s="129">
        <v>98</v>
      </c>
      <c r="B177" s="130" t="s">
        <v>154</v>
      </c>
      <c r="C177" s="131" t="s">
        <v>2222</v>
      </c>
      <c r="D177" s="130"/>
      <c r="E177" s="130" t="s">
        <v>56</v>
      </c>
      <c r="F177" s="132">
        <v>835.2</v>
      </c>
      <c r="G177" s="62"/>
      <c r="H177" s="62"/>
      <c r="I177" s="62"/>
      <c r="J177" s="62"/>
      <c r="K177" s="62"/>
      <c r="L177" s="62"/>
      <c r="M177" s="62"/>
      <c r="N177" s="62"/>
      <c r="O177" s="62"/>
      <c r="P177" s="62"/>
      <c r="Q177" s="62"/>
    </row>
    <row r="178" spans="1:17">
      <c r="A178" s="58" t="s">
        <v>28</v>
      </c>
      <c r="B178" s="59"/>
      <c r="C178" s="60"/>
      <c r="D178" s="59"/>
      <c r="E178" s="61"/>
      <c r="F178" s="62">
        <v>0</v>
      </c>
      <c r="G178" s="62"/>
      <c r="H178" s="62"/>
      <c r="I178" s="62"/>
      <c r="J178" s="62"/>
      <c r="K178" s="62"/>
      <c r="L178" s="62"/>
      <c r="M178" s="62"/>
      <c r="N178" s="62"/>
      <c r="O178" s="62"/>
      <c r="P178" s="62"/>
      <c r="Q178" s="62"/>
    </row>
    <row r="179" spans="1:17">
      <c r="A179" s="58" t="s">
        <v>28</v>
      </c>
      <c r="B179" s="59"/>
      <c r="C179" s="72" t="s">
        <v>199</v>
      </c>
      <c r="D179" s="59"/>
      <c r="E179" s="61"/>
      <c r="F179" s="62">
        <v>0</v>
      </c>
      <c r="G179" s="62"/>
      <c r="H179" s="62"/>
      <c r="I179" s="62"/>
      <c r="J179" s="62"/>
      <c r="K179" s="62"/>
      <c r="L179" s="62"/>
      <c r="M179" s="62"/>
      <c r="N179" s="62"/>
      <c r="O179" s="62"/>
      <c r="P179" s="62"/>
      <c r="Q179" s="62"/>
    </row>
    <row r="180" spans="1:17" ht="38.25">
      <c r="A180" s="58">
        <v>99</v>
      </c>
      <c r="B180" s="59" t="s">
        <v>154</v>
      </c>
      <c r="C180" s="92" t="s">
        <v>2404</v>
      </c>
      <c r="D180" s="59"/>
      <c r="E180" s="61" t="s">
        <v>262</v>
      </c>
      <c r="F180" s="62">
        <v>0.49</v>
      </c>
      <c r="G180" s="62"/>
      <c r="H180" s="62"/>
      <c r="I180" s="171"/>
      <c r="J180" s="62"/>
      <c r="K180" s="62"/>
      <c r="L180" s="62"/>
      <c r="M180" s="62"/>
      <c r="N180" s="62"/>
      <c r="O180" s="62"/>
      <c r="P180" s="62"/>
      <c r="Q180" s="62"/>
    </row>
    <row r="181" spans="1:17" ht="25.5">
      <c r="A181" s="129">
        <v>100</v>
      </c>
      <c r="B181" s="130" t="s">
        <v>154</v>
      </c>
      <c r="C181" s="131" t="s">
        <v>198</v>
      </c>
      <c r="D181" s="130"/>
      <c r="E181" s="130" t="s">
        <v>56</v>
      </c>
      <c r="F181" s="132">
        <v>14.7</v>
      </c>
      <c r="G181" s="62"/>
      <c r="H181" s="62"/>
      <c r="I181" s="62"/>
      <c r="J181" s="62"/>
      <c r="K181" s="62"/>
      <c r="L181" s="62"/>
      <c r="M181" s="62"/>
      <c r="N181" s="62"/>
      <c r="O181" s="62"/>
      <c r="P181" s="62"/>
      <c r="Q181" s="62"/>
    </row>
    <row r="182" spans="1:17">
      <c r="A182" s="58" t="s">
        <v>28</v>
      </c>
      <c r="B182" s="59"/>
      <c r="C182" s="60"/>
      <c r="D182" s="59"/>
      <c r="E182" s="61"/>
      <c r="F182" s="62">
        <v>0</v>
      </c>
      <c r="G182" s="62"/>
      <c r="H182" s="62"/>
      <c r="I182" s="62"/>
      <c r="J182" s="62"/>
      <c r="K182" s="62"/>
      <c r="L182" s="62"/>
      <c r="M182" s="62"/>
      <c r="N182" s="62"/>
      <c r="O182" s="62"/>
      <c r="P182" s="62"/>
      <c r="Q182" s="62"/>
    </row>
    <row r="183" spans="1:17" ht="25.5">
      <c r="A183" s="58" t="s">
        <v>28</v>
      </c>
      <c r="B183" s="59"/>
      <c r="C183" s="72" t="s">
        <v>200</v>
      </c>
      <c r="D183" s="59"/>
      <c r="E183" s="61"/>
      <c r="F183" s="62">
        <v>0</v>
      </c>
      <c r="G183" s="62"/>
      <c r="H183" s="62"/>
      <c r="I183" s="62"/>
      <c r="J183" s="62"/>
      <c r="K183" s="62"/>
      <c r="L183" s="62"/>
      <c r="M183" s="62"/>
      <c r="N183" s="62"/>
      <c r="O183" s="62"/>
      <c r="P183" s="62"/>
      <c r="Q183" s="62"/>
    </row>
    <row r="184" spans="1:17" ht="38.25">
      <c r="A184" s="58">
        <v>101</v>
      </c>
      <c r="B184" s="59" t="s">
        <v>154</v>
      </c>
      <c r="C184" s="92" t="s">
        <v>2404</v>
      </c>
      <c r="D184" s="59"/>
      <c r="E184" s="61" t="s">
        <v>262</v>
      </c>
      <c r="F184" s="62">
        <v>1.28</v>
      </c>
      <c r="G184" s="62"/>
      <c r="H184" s="62"/>
      <c r="I184" s="171"/>
      <c r="J184" s="62"/>
      <c r="K184" s="62"/>
      <c r="L184" s="62"/>
      <c r="M184" s="62"/>
      <c r="N184" s="62"/>
      <c r="O184" s="62"/>
      <c r="P184" s="62"/>
      <c r="Q184" s="62"/>
    </row>
    <row r="185" spans="1:17" ht="25.5">
      <c r="A185" s="129">
        <v>102</v>
      </c>
      <c r="B185" s="130" t="s">
        <v>154</v>
      </c>
      <c r="C185" s="131" t="s">
        <v>198</v>
      </c>
      <c r="D185" s="130"/>
      <c r="E185" s="130" t="s">
        <v>56</v>
      </c>
      <c r="F185" s="132">
        <v>38.4</v>
      </c>
      <c r="G185" s="62"/>
      <c r="H185" s="62"/>
      <c r="I185" s="62"/>
      <c r="J185" s="62"/>
      <c r="K185" s="62"/>
      <c r="L185" s="62"/>
      <c r="M185" s="62"/>
      <c r="N185" s="62"/>
      <c r="O185" s="62"/>
      <c r="P185" s="62"/>
      <c r="Q185" s="62"/>
    </row>
    <row r="186" spans="1:17">
      <c r="A186" s="58" t="s">
        <v>28</v>
      </c>
      <c r="B186" s="59"/>
      <c r="C186" s="60"/>
      <c r="D186" s="59"/>
      <c r="E186" s="61"/>
      <c r="F186" s="62">
        <v>0</v>
      </c>
      <c r="G186" s="62"/>
      <c r="H186" s="62"/>
      <c r="I186" s="62"/>
      <c r="J186" s="62"/>
      <c r="K186" s="62"/>
      <c r="L186" s="62"/>
      <c r="M186" s="62"/>
      <c r="N186" s="62"/>
      <c r="O186" s="62"/>
      <c r="P186" s="62"/>
      <c r="Q186" s="62"/>
    </row>
    <row r="187" spans="1:17" ht="25.5">
      <c r="A187" s="58" t="s">
        <v>28</v>
      </c>
      <c r="B187" s="59"/>
      <c r="C187" s="72" t="s">
        <v>201</v>
      </c>
      <c r="D187" s="59"/>
      <c r="E187" s="61"/>
      <c r="F187" s="62">
        <v>0</v>
      </c>
      <c r="G187" s="62"/>
      <c r="H187" s="62"/>
      <c r="I187" s="62"/>
      <c r="J187" s="62"/>
      <c r="K187" s="62"/>
      <c r="L187" s="62"/>
      <c r="M187" s="62"/>
      <c r="N187" s="62"/>
      <c r="O187" s="62"/>
      <c r="P187" s="62"/>
      <c r="Q187" s="62"/>
    </row>
    <row r="188" spans="1:17" ht="38.25">
      <c r="A188" s="58">
        <v>103</v>
      </c>
      <c r="B188" s="59" t="s">
        <v>154</v>
      </c>
      <c r="C188" s="92" t="s">
        <v>2404</v>
      </c>
      <c r="D188" s="59"/>
      <c r="E188" s="61" t="s">
        <v>262</v>
      </c>
      <c r="F188" s="62">
        <v>6.16</v>
      </c>
      <c r="G188" s="62"/>
      <c r="H188" s="62"/>
      <c r="I188" s="171"/>
      <c r="J188" s="62"/>
      <c r="K188" s="62"/>
      <c r="L188" s="62"/>
      <c r="M188" s="62"/>
      <c r="N188" s="62"/>
      <c r="O188" s="62"/>
      <c r="P188" s="62"/>
      <c r="Q188" s="62"/>
    </row>
    <row r="189" spans="1:17" ht="25.5">
      <c r="A189" s="129">
        <v>104</v>
      </c>
      <c r="B189" s="130" t="s">
        <v>154</v>
      </c>
      <c r="C189" s="131" t="s">
        <v>198</v>
      </c>
      <c r="D189" s="130"/>
      <c r="E189" s="130" t="s">
        <v>56</v>
      </c>
      <c r="F189" s="132">
        <v>184.8</v>
      </c>
      <c r="G189" s="62"/>
      <c r="H189" s="62"/>
      <c r="I189" s="62"/>
      <c r="J189" s="62"/>
      <c r="K189" s="62"/>
      <c r="L189" s="62"/>
      <c r="M189" s="62"/>
      <c r="N189" s="62"/>
      <c r="O189" s="62"/>
      <c r="P189" s="62"/>
      <c r="Q189" s="62"/>
    </row>
    <row r="190" spans="1:17">
      <c r="A190" s="58" t="s">
        <v>28</v>
      </c>
      <c r="B190" s="59"/>
      <c r="C190" s="60"/>
      <c r="D190" s="59"/>
      <c r="E190" s="61"/>
      <c r="F190" s="62">
        <v>0</v>
      </c>
      <c r="G190" s="62"/>
      <c r="H190" s="62"/>
      <c r="I190" s="62"/>
      <c r="J190" s="62"/>
      <c r="K190" s="62"/>
      <c r="L190" s="62"/>
      <c r="M190" s="62"/>
      <c r="N190" s="62"/>
      <c r="O190" s="62"/>
      <c r="P190" s="62"/>
      <c r="Q190" s="62"/>
    </row>
    <row r="191" spans="1:17" ht="25.5">
      <c r="A191" s="58" t="s">
        <v>28</v>
      </c>
      <c r="B191" s="59"/>
      <c r="C191" s="72" t="s">
        <v>202</v>
      </c>
      <c r="D191" s="59"/>
      <c r="E191" s="61"/>
      <c r="F191" s="62">
        <v>0</v>
      </c>
      <c r="G191" s="62"/>
      <c r="H191" s="62"/>
      <c r="I191" s="62"/>
      <c r="J191" s="62"/>
      <c r="K191" s="62"/>
      <c r="L191" s="62"/>
      <c r="M191" s="62"/>
      <c r="N191" s="62"/>
      <c r="O191" s="62"/>
      <c r="P191" s="62"/>
      <c r="Q191" s="62"/>
    </row>
    <row r="192" spans="1:17" ht="38.25">
      <c r="A192" s="58">
        <v>105</v>
      </c>
      <c r="B192" s="59" t="s">
        <v>154</v>
      </c>
      <c r="C192" s="92" t="s">
        <v>2404</v>
      </c>
      <c r="D192" s="59"/>
      <c r="E192" s="61" t="s">
        <v>262</v>
      </c>
      <c r="F192" s="62">
        <v>0.74</v>
      </c>
      <c r="G192" s="62"/>
      <c r="H192" s="62"/>
      <c r="I192" s="62"/>
      <c r="J192" s="62"/>
      <c r="K192" s="62"/>
      <c r="L192" s="62"/>
      <c r="M192" s="62"/>
      <c r="N192" s="62"/>
      <c r="O192" s="62"/>
      <c r="P192" s="62"/>
      <c r="Q192" s="62"/>
    </row>
    <row r="193" spans="1:17" ht="25.5">
      <c r="A193" s="58">
        <v>106</v>
      </c>
      <c r="B193" s="59" t="s">
        <v>154</v>
      </c>
      <c r="C193" s="60" t="s">
        <v>198</v>
      </c>
      <c r="D193" s="59"/>
      <c r="E193" s="61" t="s">
        <v>56</v>
      </c>
      <c r="F193" s="62">
        <v>22.29</v>
      </c>
      <c r="G193" s="62"/>
      <c r="H193" s="62"/>
      <c r="I193" s="62"/>
      <c r="J193" s="62"/>
      <c r="K193" s="62"/>
      <c r="L193" s="62"/>
      <c r="M193" s="62"/>
      <c r="N193" s="62"/>
      <c r="O193" s="62"/>
      <c r="P193" s="62"/>
      <c r="Q193" s="62"/>
    </row>
    <row r="194" spans="1:17">
      <c r="A194" s="129">
        <v>107</v>
      </c>
      <c r="B194" s="130" t="s">
        <v>154</v>
      </c>
      <c r="C194" s="131" t="s">
        <v>2222</v>
      </c>
      <c r="D194" s="130"/>
      <c r="E194" s="130" t="s">
        <v>56</v>
      </c>
      <c r="F194" s="132">
        <v>22.29</v>
      </c>
      <c r="G194" s="62"/>
      <c r="H194" s="62"/>
      <c r="I194" s="62"/>
      <c r="J194" s="62"/>
      <c r="K194" s="62"/>
      <c r="L194" s="62"/>
      <c r="M194" s="62"/>
      <c r="N194" s="62"/>
      <c r="O194" s="62"/>
      <c r="P194" s="62"/>
      <c r="Q194" s="62"/>
    </row>
    <row r="195" spans="1:17">
      <c r="A195" s="58" t="s">
        <v>28</v>
      </c>
      <c r="B195" s="59"/>
      <c r="C195" s="60"/>
      <c r="D195" s="59"/>
      <c r="E195" s="61"/>
      <c r="F195" s="62">
        <v>0</v>
      </c>
      <c r="G195" s="62"/>
      <c r="H195" s="62"/>
      <c r="I195" s="62"/>
      <c r="J195" s="62"/>
      <c r="K195" s="62"/>
      <c r="L195" s="62"/>
      <c r="M195" s="62"/>
      <c r="N195" s="62"/>
      <c r="O195" s="62"/>
      <c r="P195" s="62"/>
      <c r="Q195" s="62"/>
    </row>
    <row r="196" spans="1:17" ht="25.5">
      <c r="A196" s="58" t="s">
        <v>28</v>
      </c>
      <c r="B196" s="59"/>
      <c r="C196" s="72" t="s">
        <v>203</v>
      </c>
      <c r="D196" s="59"/>
      <c r="E196" s="61"/>
      <c r="F196" s="62">
        <v>0</v>
      </c>
      <c r="G196" s="62"/>
      <c r="H196" s="62"/>
      <c r="I196" s="62"/>
      <c r="J196" s="62"/>
      <c r="K196" s="62"/>
      <c r="L196" s="62"/>
      <c r="M196" s="62"/>
      <c r="N196" s="62"/>
      <c r="O196" s="62"/>
      <c r="P196" s="62"/>
      <c r="Q196" s="62"/>
    </row>
    <row r="197" spans="1:17" ht="38.25">
      <c r="A197" s="58">
        <v>108</v>
      </c>
      <c r="B197" s="59" t="s">
        <v>154</v>
      </c>
      <c r="C197" s="92" t="s">
        <v>2404</v>
      </c>
      <c r="D197" s="59"/>
      <c r="E197" s="61" t="s">
        <v>262</v>
      </c>
      <c r="F197" s="62">
        <v>1.61</v>
      </c>
      <c r="G197" s="62"/>
      <c r="H197" s="62"/>
      <c r="I197" s="62"/>
      <c r="J197" s="62"/>
      <c r="K197" s="62"/>
      <c r="L197" s="62"/>
      <c r="M197" s="62"/>
      <c r="N197" s="62"/>
      <c r="O197" s="62"/>
      <c r="P197" s="62"/>
      <c r="Q197" s="62"/>
    </row>
    <row r="198" spans="1:17" ht="25.5">
      <c r="A198" s="58">
        <v>109</v>
      </c>
      <c r="B198" s="59" t="s">
        <v>154</v>
      </c>
      <c r="C198" s="60" t="s">
        <v>198</v>
      </c>
      <c r="D198" s="59"/>
      <c r="E198" s="61" t="s">
        <v>56</v>
      </c>
      <c r="F198" s="62">
        <v>48.36</v>
      </c>
      <c r="G198" s="62"/>
      <c r="H198" s="62"/>
      <c r="I198" s="62"/>
      <c r="J198" s="62"/>
      <c r="K198" s="62"/>
      <c r="L198" s="62"/>
      <c r="M198" s="62"/>
      <c r="N198" s="62"/>
      <c r="O198" s="62"/>
      <c r="P198" s="62"/>
      <c r="Q198" s="62"/>
    </row>
    <row r="199" spans="1:17">
      <c r="A199" s="129">
        <v>110</v>
      </c>
      <c r="B199" s="130" t="s">
        <v>154</v>
      </c>
      <c r="C199" s="131" t="s">
        <v>2222</v>
      </c>
      <c r="D199" s="130"/>
      <c r="E199" s="130" t="s">
        <v>56</v>
      </c>
      <c r="F199" s="132">
        <v>48.36</v>
      </c>
      <c r="G199" s="62"/>
      <c r="H199" s="62"/>
      <c r="I199" s="62"/>
      <c r="J199" s="62"/>
      <c r="K199" s="62"/>
      <c r="L199" s="62"/>
      <c r="M199" s="62"/>
      <c r="N199" s="62"/>
      <c r="O199" s="62"/>
      <c r="P199" s="62"/>
      <c r="Q199" s="62"/>
    </row>
    <row r="200" spans="1:17">
      <c r="A200" s="58" t="s">
        <v>28</v>
      </c>
      <c r="B200" s="59"/>
      <c r="C200" s="60"/>
      <c r="D200" s="59"/>
      <c r="E200" s="61"/>
      <c r="F200" s="62">
        <v>0</v>
      </c>
      <c r="G200" s="62"/>
      <c r="H200" s="62"/>
      <c r="I200" s="62"/>
      <c r="J200" s="62"/>
      <c r="K200" s="62"/>
      <c r="L200" s="62"/>
      <c r="M200" s="62"/>
      <c r="N200" s="62"/>
      <c r="O200" s="62"/>
      <c r="P200" s="62"/>
      <c r="Q200" s="62"/>
    </row>
    <row r="201" spans="1:17" ht="25.5">
      <c r="A201" s="58" t="s">
        <v>28</v>
      </c>
      <c r="B201" s="59"/>
      <c r="C201" s="72" t="s">
        <v>204</v>
      </c>
      <c r="D201" s="59"/>
      <c r="E201" s="61"/>
      <c r="F201" s="62">
        <v>0</v>
      </c>
      <c r="G201" s="62"/>
      <c r="H201" s="62"/>
      <c r="I201" s="62"/>
      <c r="J201" s="62"/>
      <c r="K201" s="62"/>
      <c r="L201" s="62"/>
      <c r="M201" s="62"/>
      <c r="N201" s="62"/>
      <c r="O201" s="62"/>
      <c r="P201" s="62"/>
      <c r="Q201" s="62"/>
    </row>
    <row r="202" spans="1:17" ht="38.25">
      <c r="A202" s="58">
        <v>111</v>
      </c>
      <c r="B202" s="59" t="s">
        <v>154</v>
      </c>
      <c r="C202" s="92" t="s">
        <v>2404</v>
      </c>
      <c r="D202" s="59"/>
      <c r="E202" s="61" t="s">
        <v>262</v>
      </c>
      <c r="F202" s="62">
        <v>4.13</v>
      </c>
      <c r="G202" s="62"/>
      <c r="H202" s="62"/>
      <c r="I202" s="62"/>
      <c r="J202" s="62"/>
      <c r="K202" s="62"/>
      <c r="L202" s="62"/>
      <c r="M202" s="62"/>
      <c r="N202" s="62"/>
      <c r="O202" s="62"/>
      <c r="P202" s="62"/>
      <c r="Q202" s="62"/>
    </row>
    <row r="203" spans="1:17" ht="25.5">
      <c r="A203" s="58">
        <v>112</v>
      </c>
      <c r="B203" s="59" t="s">
        <v>154</v>
      </c>
      <c r="C203" s="60" t="s">
        <v>198</v>
      </c>
      <c r="D203" s="59"/>
      <c r="E203" s="61" t="s">
        <v>56</v>
      </c>
      <c r="F203" s="62">
        <v>123.87</v>
      </c>
      <c r="G203" s="62"/>
      <c r="H203" s="62"/>
      <c r="I203" s="62"/>
      <c r="J203" s="62"/>
      <c r="K203" s="62"/>
      <c r="L203" s="62"/>
      <c r="M203" s="62"/>
      <c r="N203" s="62"/>
      <c r="O203" s="62"/>
      <c r="P203" s="62"/>
      <c r="Q203" s="62"/>
    </row>
    <row r="204" spans="1:17">
      <c r="A204" s="129">
        <v>113</v>
      </c>
      <c r="B204" s="130" t="s">
        <v>154</v>
      </c>
      <c r="C204" s="131" t="s">
        <v>2222</v>
      </c>
      <c r="D204" s="130"/>
      <c r="E204" s="130" t="s">
        <v>56</v>
      </c>
      <c r="F204" s="132">
        <v>123.87</v>
      </c>
      <c r="G204" s="62"/>
      <c r="H204" s="62"/>
      <c r="I204" s="62"/>
      <c r="J204" s="62"/>
      <c r="K204" s="62"/>
      <c r="L204" s="62"/>
      <c r="M204" s="62"/>
      <c r="N204" s="62"/>
      <c r="O204" s="62"/>
      <c r="P204" s="62"/>
      <c r="Q204" s="62"/>
    </row>
    <row r="205" spans="1:17">
      <c r="A205" s="58" t="s">
        <v>28</v>
      </c>
      <c r="B205" s="59"/>
      <c r="C205" s="60"/>
      <c r="D205" s="59"/>
      <c r="E205" s="61"/>
      <c r="F205" s="62">
        <v>0</v>
      </c>
      <c r="G205" s="62"/>
      <c r="H205" s="62"/>
      <c r="I205" s="62"/>
      <c r="J205" s="62"/>
      <c r="K205" s="62"/>
      <c r="L205" s="62"/>
      <c r="M205" s="62"/>
      <c r="N205" s="62"/>
      <c r="O205" s="62"/>
      <c r="P205" s="62"/>
      <c r="Q205" s="62"/>
    </row>
    <row r="206" spans="1:17">
      <c r="A206" s="58" t="s">
        <v>28</v>
      </c>
      <c r="B206" s="59"/>
      <c r="C206" s="72" t="s">
        <v>205</v>
      </c>
      <c r="D206" s="59"/>
      <c r="E206" s="61"/>
      <c r="F206" s="62">
        <v>0</v>
      </c>
      <c r="G206" s="62"/>
      <c r="H206" s="62"/>
      <c r="I206" s="62"/>
      <c r="J206" s="62"/>
      <c r="K206" s="62"/>
      <c r="L206" s="62"/>
      <c r="M206" s="62"/>
      <c r="N206" s="62"/>
      <c r="O206" s="62"/>
      <c r="P206" s="62"/>
      <c r="Q206" s="62"/>
    </row>
    <row r="207" spans="1:17" ht="25.5">
      <c r="A207" s="58">
        <v>114</v>
      </c>
      <c r="B207" s="59" t="s">
        <v>154</v>
      </c>
      <c r="C207" s="92" t="s">
        <v>2615</v>
      </c>
      <c r="D207" s="59"/>
      <c r="E207" s="61" t="s">
        <v>262</v>
      </c>
      <c r="F207" s="62">
        <v>7.0000000000000007E-2</v>
      </c>
      <c r="G207" s="62"/>
      <c r="H207" s="62"/>
      <c r="I207" s="62"/>
      <c r="J207" s="62"/>
      <c r="K207" s="62"/>
      <c r="L207" s="62"/>
      <c r="M207" s="62"/>
      <c r="N207" s="62"/>
      <c r="O207" s="62"/>
      <c r="P207" s="62"/>
      <c r="Q207" s="62"/>
    </row>
    <row r="208" spans="1:17">
      <c r="A208" s="58" t="s">
        <v>28</v>
      </c>
      <c r="B208" s="59"/>
      <c r="C208" s="60"/>
      <c r="D208" s="59"/>
      <c r="E208" s="61"/>
      <c r="F208" s="62">
        <v>0</v>
      </c>
      <c r="G208" s="62"/>
      <c r="H208" s="62"/>
      <c r="I208" s="62"/>
      <c r="J208" s="62"/>
      <c r="K208" s="62"/>
      <c r="L208" s="62"/>
      <c r="M208" s="62"/>
      <c r="N208" s="62"/>
      <c r="O208" s="62"/>
      <c r="P208" s="62"/>
      <c r="Q208" s="62"/>
    </row>
    <row r="209" spans="1:17">
      <c r="A209" s="58" t="s">
        <v>28</v>
      </c>
      <c r="B209" s="59"/>
      <c r="C209" s="72" t="s">
        <v>206</v>
      </c>
      <c r="D209" s="59"/>
      <c r="E209" s="61"/>
      <c r="F209" s="62">
        <v>0</v>
      </c>
      <c r="G209" s="62"/>
      <c r="H209" s="62"/>
      <c r="I209" s="62"/>
      <c r="J209" s="62"/>
      <c r="K209" s="62"/>
      <c r="L209" s="62"/>
      <c r="M209" s="62"/>
      <c r="N209" s="62"/>
      <c r="O209" s="62"/>
      <c r="P209" s="62"/>
      <c r="Q209" s="62"/>
    </row>
    <row r="210" spans="1:17">
      <c r="A210" s="58">
        <v>115</v>
      </c>
      <c r="B210" s="59" t="s">
        <v>77</v>
      </c>
      <c r="C210" s="60" t="s">
        <v>207</v>
      </c>
      <c r="D210" s="59"/>
      <c r="E210" s="61" t="s">
        <v>108</v>
      </c>
      <c r="F210" s="62">
        <v>1</v>
      </c>
      <c r="G210" s="62"/>
      <c r="H210" s="62"/>
      <c r="I210" s="62"/>
      <c r="J210" s="62"/>
      <c r="K210" s="62"/>
      <c r="L210" s="62"/>
      <c r="M210" s="62"/>
      <c r="N210" s="62"/>
      <c r="O210" s="62"/>
      <c r="P210" s="62"/>
      <c r="Q210" s="62"/>
    </row>
    <row r="211" spans="1:17" ht="38.25">
      <c r="A211" s="58">
        <v>116</v>
      </c>
      <c r="B211" s="59" t="s">
        <v>154</v>
      </c>
      <c r="C211" s="92" t="s">
        <v>2404</v>
      </c>
      <c r="D211" s="59"/>
      <c r="E211" s="61" t="s">
        <v>262</v>
      </c>
      <c r="F211" s="62">
        <v>2.2200000000000002</v>
      </c>
      <c r="G211" s="62"/>
      <c r="H211" s="62"/>
      <c r="I211" s="62"/>
      <c r="J211" s="62"/>
      <c r="K211" s="62"/>
      <c r="L211" s="62"/>
      <c r="M211" s="62"/>
      <c r="N211" s="62"/>
      <c r="O211" s="62"/>
      <c r="P211" s="62"/>
      <c r="Q211" s="62"/>
    </row>
    <row r="212" spans="1:17" ht="25.5">
      <c r="A212" s="58">
        <v>117</v>
      </c>
      <c r="B212" s="59" t="s">
        <v>154</v>
      </c>
      <c r="C212" s="60" t="s">
        <v>198</v>
      </c>
      <c r="D212" s="59"/>
      <c r="E212" s="61" t="s">
        <v>56</v>
      </c>
      <c r="F212" s="62">
        <v>66.48</v>
      </c>
      <c r="G212" s="62"/>
      <c r="H212" s="62"/>
      <c r="I212" s="62"/>
      <c r="J212" s="62"/>
      <c r="K212" s="62"/>
      <c r="L212" s="62"/>
      <c r="M212" s="62"/>
      <c r="N212" s="62"/>
      <c r="O212" s="62"/>
      <c r="P212" s="62"/>
      <c r="Q212" s="62"/>
    </row>
    <row r="213" spans="1:17">
      <c r="A213" s="129">
        <v>118</v>
      </c>
      <c r="B213" s="130" t="s">
        <v>154</v>
      </c>
      <c r="C213" s="131" t="s">
        <v>2222</v>
      </c>
      <c r="D213" s="130"/>
      <c r="E213" s="130" t="s">
        <v>56</v>
      </c>
      <c r="F213" s="132">
        <v>66.48</v>
      </c>
      <c r="G213" s="62"/>
      <c r="H213" s="62"/>
      <c r="I213" s="62"/>
      <c r="J213" s="62"/>
      <c r="K213" s="62"/>
      <c r="L213" s="62"/>
      <c r="M213" s="62"/>
      <c r="N213" s="62"/>
      <c r="O213" s="62"/>
      <c r="P213" s="62"/>
      <c r="Q213" s="62"/>
    </row>
    <row r="214" spans="1:17" ht="51">
      <c r="A214" s="58">
        <v>119</v>
      </c>
      <c r="B214" s="59" t="s">
        <v>116</v>
      </c>
      <c r="C214" s="60" t="s">
        <v>208</v>
      </c>
      <c r="D214" s="59"/>
      <c r="E214" s="61" t="s">
        <v>57</v>
      </c>
      <c r="F214" s="62">
        <v>24</v>
      </c>
      <c r="G214" s="62"/>
      <c r="H214" s="62"/>
      <c r="I214" s="62"/>
      <c r="J214" s="62"/>
      <c r="K214" s="62"/>
      <c r="L214" s="62"/>
      <c r="M214" s="62"/>
      <c r="N214" s="62"/>
      <c r="O214" s="62"/>
      <c r="P214" s="62"/>
      <c r="Q214" s="62"/>
    </row>
    <row r="215" spans="1:17" ht="38.25">
      <c r="A215" s="58">
        <v>120</v>
      </c>
      <c r="B215" s="59" t="s">
        <v>154</v>
      </c>
      <c r="C215" s="60" t="s">
        <v>209</v>
      </c>
      <c r="D215" s="59"/>
      <c r="E215" s="61" t="s">
        <v>57</v>
      </c>
      <c r="F215" s="62">
        <v>18</v>
      </c>
      <c r="G215" s="62"/>
      <c r="H215" s="62"/>
      <c r="I215" s="62"/>
      <c r="J215" s="62"/>
      <c r="K215" s="62"/>
      <c r="L215" s="62"/>
      <c r="M215" s="62"/>
      <c r="N215" s="62"/>
      <c r="O215" s="62"/>
      <c r="P215" s="62"/>
      <c r="Q215" s="62"/>
    </row>
    <row r="216" spans="1:17" ht="25.5">
      <c r="A216" s="58">
        <v>121</v>
      </c>
      <c r="B216" s="59" t="s">
        <v>154</v>
      </c>
      <c r="C216" s="60" t="s">
        <v>210</v>
      </c>
      <c r="D216" s="59"/>
      <c r="E216" s="61" t="s">
        <v>57</v>
      </c>
      <c r="F216" s="62">
        <v>1</v>
      </c>
      <c r="G216" s="62"/>
      <c r="H216" s="62"/>
      <c r="I216" s="62"/>
      <c r="J216" s="62"/>
      <c r="K216" s="62"/>
      <c r="L216" s="62"/>
      <c r="M216" s="62"/>
      <c r="N216" s="62"/>
      <c r="O216" s="62"/>
      <c r="P216" s="62"/>
      <c r="Q216" s="62"/>
    </row>
    <row r="217" spans="1:17" ht="25.5">
      <c r="A217" s="58">
        <v>122</v>
      </c>
      <c r="B217" s="59" t="s">
        <v>154</v>
      </c>
      <c r="C217" s="60" t="s">
        <v>211</v>
      </c>
      <c r="D217" s="59"/>
      <c r="E217" s="61" t="s">
        <v>57</v>
      </c>
      <c r="F217" s="62">
        <v>1</v>
      </c>
      <c r="G217" s="62"/>
      <c r="H217" s="62"/>
      <c r="I217" s="62"/>
      <c r="J217" s="62"/>
      <c r="K217" s="62"/>
      <c r="L217" s="62"/>
      <c r="M217" s="62"/>
      <c r="N217" s="62"/>
      <c r="O217" s="62"/>
      <c r="P217" s="62"/>
      <c r="Q217" s="62"/>
    </row>
    <row r="218" spans="1:17" ht="25.5">
      <c r="A218" s="58">
        <v>123</v>
      </c>
      <c r="B218" s="59" t="s">
        <v>175</v>
      </c>
      <c r="C218" s="60" t="s">
        <v>212</v>
      </c>
      <c r="D218" s="59"/>
      <c r="E218" s="61" t="s">
        <v>108</v>
      </c>
      <c r="F218" s="62">
        <v>11</v>
      </c>
      <c r="G218" s="62"/>
      <c r="H218" s="62"/>
      <c r="I218" s="62"/>
      <c r="J218" s="62"/>
      <c r="K218" s="62"/>
      <c r="L218" s="62"/>
      <c r="M218" s="62"/>
      <c r="N218" s="62"/>
      <c r="O218" s="62"/>
      <c r="P218" s="62"/>
      <c r="Q218" s="62"/>
    </row>
    <row r="219" spans="1:17" ht="25.5">
      <c r="A219" s="58">
        <v>124</v>
      </c>
      <c r="B219" s="59" t="s">
        <v>175</v>
      </c>
      <c r="C219" s="60" t="s">
        <v>213</v>
      </c>
      <c r="D219" s="59"/>
      <c r="E219" s="61" t="s">
        <v>108</v>
      </c>
      <c r="F219" s="62">
        <v>12</v>
      </c>
      <c r="G219" s="62"/>
      <c r="H219" s="62"/>
      <c r="I219" s="62"/>
      <c r="J219" s="62"/>
      <c r="K219" s="62"/>
      <c r="L219" s="62"/>
      <c r="M219" s="62"/>
      <c r="N219" s="62"/>
      <c r="O219" s="62"/>
      <c r="P219" s="62"/>
      <c r="Q219" s="62"/>
    </row>
    <row r="220" spans="1:17" ht="25.5">
      <c r="A220" s="58">
        <v>125</v>
      </c>
      <c r="B220" s="59" t="s">
        <v>154</v>
      </c>
      <c r="C220" s="60" t="s">
        <v>214</v>
      </c>
      <c r="D220" s="59"/>
      <c r="E220" s="61" t="s">
        <v>56</v>
      </c>
      <c r="F220" s="128">
        <v>19</v>
      </c>
      <c r="G220" s="62"/>
      <c r="H220" s="62"/>
      <c r="I220" s="62"/>
      <c r="J220" s="62"/>
      <c r="K220" s="62"/>
      <c r="L220" s="62"/>
      <c r="M220" s="62"/>
      <c r="N220" s="62"/>
      <c r="O220" s="62"/>
      <c r="P220" s="62"/>
      <c r="Q220" s="62"/>
    </row>
    <row r="221" spans="1:17" ht="25.5">
      <c r="A221" s="129">
        <v>126</v>
      </c>
      <c r="B221" s="130" t="s">
        <v>154</v>
      </c>
      <c r="C221" s="131" t="s">
        <v>2223</v>
      </c>
      <c r="D221" s="130"/>
      <c r="E221" s="130" t="s">
        <v>57</v>
      </c>
      <c r="F221" s="132">
        <f>18+12+12</f>
        <v>42</v>
      </c>
      <c r="G221" s="62"/>
      <c r="H221" s="62"/>
      <c r="I221" s="62"/>
      <c r="J221" s="62"/>
      <c r="K221" s="62"/>
      <c r="L221" s="62"/>
      <c r="M221" s="62"/>
      <c r="N221" s="62"/>
      <c r="O221" s="62"/>
      <c r="P221" s="62"/>
      <c r="Q221" s="62"/>
    </row>
    <row r="222" spans="1:17" ht="25.5">
      <c r="A222" s="129">
        <v>127</v>
      </c>
      <c r="B222" s="130" t="s">
        <v>154</v>
      </c>
      <c r="C222" s="131" t="s">
        <v>2224</v>
      </c>
      <c r="D222" s="130"/>
      <c r="E222" s="130" t="s">
        <v>57</v>
      </c>
      <c r="F222" s="132">
        <f>4+8+8</f>
        <v>20</v>
      </c>
      <c r="G222" s="62"/>
      <c r="H222" s="62"/>
      <c r="I222" s="62"/>
      <c r="J222" s="62"/>
      <c r="K222" s="62"/>
      <c r="L222" s="62"/>
      <c r="M222" s="62"/>
      <c r="N222" s="62"/>
      <c r="O222" s="62"/>
      <c r="P222" s="62"/>
      <c r="Q222" s="62"/>
    </row>
    <row r="223" spans="1:17">
      <c r="A223" s="58" t="s">
        <v>28</v>
      </c>
      <c r="B223" s="59"/>
      <c r="C223" s="60"/>
      <c r="D223" s="59"/>
      <c r="E223" s="61"/>
      <c r="F223" s="62">
        <v>0</v>
      </c>
      <c r="G223" s="62"/>
      <c r="H223" s="62"/>
      <c r="I223" s="62"/>
      <c r="J223" s="62"/>
      <c r="K223" s="62"/>
      <c r="L223" s="62"/>
      <c r="M223" s="62"/>
      <c r="N223" s="62"/>
      <c r="O223" s="62"/>
      <c r="P223" s="62"/>
      <c r="Q223" s="62"/>
    </row>
    <row r="224" spans="1:17" ht="25.5">
      <c r="A224" s="58" t="s">
        <v>28</v>
      </c>
      <c r="B224" s="59"/>
      <c r="C224" s="72" t="s">
        <v>215</v>
      </c>
      <c r="D224" s="59"/>
      <c r="E224" s="61"/>
      <c r="F224" s="62">
        <v>0</v>
      </c>
      <c r="G224" s="62"/>
      <c r="H224" s="62"/>
      <c r="I224" s="62"/>
      <c r="J224" s="62"/>
      <c r="K224" s="62"/>
      <c r="L224" s="62"/>
      <c r="M224" s="62"/>
      <c r="N224" s="62"/>
      <c r="O224" s="62"/>
      <c r="P224" s="62"/>
      <c r="Q224" s="62"/>
    </row>
    <row r="225" spans="1:17">
      <c r="A225" s="58" t="s">
        <v>28</v>
      </c>
      <c r="B225" s="59"/>
      <c r="C225" s="72" t="s">
        <v>216</v>
      </c>
      <c r="D225" s="59"/>
      <c r="E225" s="61"/>
      <c r="F225" s="62">
        <v>0</v>
      </c>
      <c r="G225" s="62"/>
      <c r="H225" s="62"/>
      <c r="I225" s="62"/>
      <c r="J225" s="62"/>
      <c r="K225" s="62"/>
      <c r="L225" s="62"/>
      <c r="M225" s="62"/>
      <c r="N225" s="62"/>
      <c r="O225" s="62"/>
      <c r="P225" s="62"/>
      <c r="Q225" s="62"/>
    </row>
    <row r="226" spans="1:17" ht="25.5">
      <c r="A226" s="58">
        <v>128</v>
      </c>
      <c r="B226" s="59" t="s">
        <v>116</v>
      </c>
      <c r="C226" s="60" t="s">
        <v>217</v>
      </c>
      <c r="D226" s="59"/>
      <c r="E226" s="61" t="s">
        <v>262</v>
      </c>
      <c r="F226" s="62">
        <v>0.02</v>
      </c>
      <c r="G226" s="62"/>
      <c r="H226" s="62"/>
      <c r="I226" s="62"/>
      <c r="J226" s="62"/>
      <c r="K226" s="62"/>
      <c r="L226" s="62"/>
      <c r="M226" s="62"/>
      <c r="N226" s="62"/>
      <c r="O226" s="62"/>
      <c r="P226" s="62"/>
      <c r="Q226" s="62"/>
    </row>
    <row r="227" spans="1:17" ht="25.5">
      <c r="A227" s="58">
        <v>129</v>
      </c>
      <c r="B227" s="59" t="s">
        <v>116</v>
      </c>
      <c r="C227" s="60" t="s">
        <v>218</v>
      </c>
      <c r="D227" s="59"/>
      <c r="E227" s="61" t="s">
        <v>108</v>
      </c>
      <c r="F227" s="62">
        <v>0.24</v>
      </c>
      <c r="G227" s="62"/>
      <c r="H227" s="62"/>
      <c r="I227" s="62"/>
      <c r="J227" s="62"/>
      <c r="K227" s="62"/>
      <c r="L227" s="62"/>
      <c r="M227" s="62"/>
      <c r="N227" s="62"/>
      <c r="O227" s="62"/>
      <c r="P227" s="62"/>
      <c r="Q227" s="62"/>
    </row>
    <row r="228" spans="1:17">
      <c r="A228" s="58" t="s">
        <v>28</v>
      </c>
      <c r="B228" s="59"/>
      <c r="C228" s="60"/>
      <c r="D228" s="59"/>
      <c r="E228" s="61"/>
      <c r="F228" s="62">
        <v>0</v>
      </c>
      <c r="G228" s="62"/>
      <c r="H228" s="62"/>
      <c r="I228" s="62"/>
      <c r="J228" s="62"/>
      <c r="K228" s="62"/>
      <c r="L228" s="62"/>
      <c r="M228" s="62"/>
      <c r="N228" s="62"/>
      <c r="O228" s="62"/>
      <c r="P228" s="62"/>
      <c r="Q228" s="62"/>
    </row>
    <row r="229" spans="1:17">
      <c r="A229" s="58" t="s">
        <v>28</v>
      </c>
      <c r="B229" s="59"/>
      <c r="C229" s="72" t="s">
        <v>219</v>
      </c>
      <c r="D229" s="59"/>
      <c r="E229" s="61"/>
      <c r="F229" s="62">
        <v>0</v>
      </c>
      <c r="G229" s="62"/>
      <c r="H229" s="62"/>
      <c r="I229" s="62"/>
      <c r="J229" s="62"/>
      <c r="K229" s="62"/>
      <c r="L229" s="62"/>
      <c r="M229" s="62"/>
      <c r="N229" s="62"/>
      <c r="O229" s="62"/>
      <c r="P229" s="62"/>
      <c r="Q229" s="62"/>
    </row>
    <row r="230" spans="1:17" ht="25.5">
      <c r="A230" s="58">
        <v>130</v>
      </c>
      <c r="B230" s="59" t="s">
        <v>116</v>
      </c>
      <c r="C230" s="60" t="s">
        <v>220</v>
      </c>
      <c r="D230" s="59"/>
      <c r="E230" s="61" t="s">
        <v>262</v>
      </c>
      <c r="F230" s="62">
        <v>7.0000000000000007E-2</v>
      </c>
      <c r="G230" s="62"/>
      <c r="H230" s="62"/>
      <c r="I230" s="62"/>
      <c r="J230" s="62"/>
      <c r="K230" s="62"/>
      <c r="L230" s="62"/>
      <c r="M230" s="62"/>
      <c r="N230" s="62"/>
      <c r="O230" s="62"/>
      <c r="P230" s="62"/>
      <c r="Q230" s="62"/>
    </row>
    <row r="231" spans="1:17" ht="25.5">
      <c r="A231" s="58">
        <v>131</v>
      </c>
      <c r="B231" s="59" t="s">
        <v>116</v>
      </c>
      <c r="C231" s="60" t="s">
        <v>221</v>
      </c>
      <c r="D231" s="59"/>
      <c r="E231" s="61" t="s">
        <v>108</v>
      </c>
      <c r="F231" s="62">
        <v>0.79</v>
      </c>
      <c r="G231" s="62"/>
      <c r="H231" s="62"/>
      <c r="I231" s="62"/>
      <c r="J231" s="62"/>
      <c r="K231" s="62"/>
      <c r="L231" s="62"/>
      <c r="M231" s="62"/>
      <c r="N231" s="62"/>
      <c r="O231" s="62"/>
      <c r="P231" s="62"/>
      <c r="Q231" s="62"/>
    </row>
    <row r="232" spans="1:17">
      <c r="A232" s="58" t="s">
        <v>28</v>
      </c>
      <c r="B232" s="59"/>
      <c r="C232" s="60"/>
      <c r="D232" s="59"/>
      <c r="E232" s="61"/>
      <c r="F232" s="62">
        <v>0</v>
      </c>
      <c r="G232" s="62"/>
      <c r="H232" s="62"/>
      <c r="I232" s="62"/>
      <c r="J232" s="62"/>
      <c r="K232" s="62"/>
      <c r="L232" s="62"/>
      <c r="M232" s="62"/>
      <c r="N232" s="62"/>
      <c r="O232" s="62"/>
      <c r="P232" s="62"/>
      <c r="Q232" s="62"/>
    </row>
    <row r="233" spans="1:17">
      <c r="A233" s="58" t="s">
        <v>28</v>
      </c>
      <c r="B233" s="59"/>
      <c r="C233" s="72" t="s">
        <v>222</v>
      </c>
      <c r="D233" s="59"/>
      <c r="E233" s="61"/>
      <c r="F233" s="62">
        <v>0</v>
      </c>
      <c r="G233" s="62"/>
      <c r="H233" s="62"/>
      <c r="I233" s="62"/>
      <c r="J233" s="62"/>
      <c r="K233" s="62"/>
      <c r="L233" s="62"/>
      <c r="M233" s="62"/>
      <c r="N233" s="62"/>
      <c r="O233" s="62"/>
      <c r="P233" s="62"/>
      <c r="Q233" s="62"/>
    </row>
    <row r="234" spans="1:17" ht="25.5">
      <c r="A234" s="58">
        <v>132</v>
      </c>
      <c r="B234" s="59" t="s">
        <v>116</v>
      </c>
      <c r="C234" s="60" t="s">
        <v>223</v>
      </c>
      <c r="D234" s="59"/>
      <c r="E234" s="61" t="s">
        <v>262</v>
      </c>
      <c r="F234" s="62">
        <v>0.27</v>
      </c>
      <c r="G234" s="62"/>
      <c r="H234" s="62"/>
      <c r="I234" s="62"/>
      <c r="J234" s="62"/>
      <c r="K234" s="62"/>
      <c r="L234" s="62"/>
      <c r="M234" s="62"/>
      <c r="N234" s="62"/>
      <c r="O234" s="62"/>
      <c r="P234" s="62"/>
      <c r="Q234" s="62"/>
    </row>
    <row r="235" spans="1:17" ht="25.5">
      <c r="A235" s="58">
        <v>133</v>
      </c>
      <c r="B235" s="59" t="s">
        <v>116</v>
      </c>
      <c r="C235" s="60" t="s">
        <v>224</v>
      </c>
      <c r="D235" s="59"/>
      <c r="E235" s="61" t="s">
        <v>108</v>
      </c>
      <c r="F235" s="62">
        <v>2.2400000000000002</v>
      </c>
      <c r="G235" s="62"/>
      <c r="H235" s="62"/>
      <c r="I235" s="62"/>
      <c r="J235" s="62"/>
      <c r="K235" s="62"/>
      <c r="L235" s="62"/>
      <c r="M235" s="62"/>
      <c r="N235" s="62"/>
      <c r="O235" s="62"/>
      <c r="P235" s="62"/>
      <c r="Q235" s="62"/>
    </row>
    <row r="236" spans="1:17">
      <c r="A236" s="58">
        <v>134</v>
      </c>
      <c r="B236" s="59" t="s">
        <v>116</v>
      </c>
      <c r="C236" s="60" t="s">
        <v>225</v>
      </c>
      <c r="D236" s="59"/>
      <c r="E236" s="61" t="s">
        <v>57</v>
      </c>
      <c r="F236" s="62">
        <v>27</v>
      </c>
      <c r="G236" s="62"/>
      <c r="H236" s="62"/>
      <c r="I236" s="62"/>
      <c r="J236" s="62"/>
      <c r="K236" s="62"/>
      <c r="L236" s="62"/>
      <c r="M236" s="62"/>
      <c r="N236" s="62"/>
      <c r="O236" s="62"/>
      <c r="P236" s="62"/>
      <c r="Q236" s="62"/>
    </row>
    <row r="237" spans="1:17">
      <c r="A237" s="129">
        <v>135</v>
      </c>
      <c r="B237" s="130" t="s">
        <v>116</v>
      </c>
      <c r="C237" s="131" t="s">
        <v>2225</v>
      </c>
      <c r="D237" s="130"/>
      <c r="E237" s="130" t="s">
        <v>55</v>
      </c>
      <c r="F237" s="132">
        <v>5.5</v>
      </c>
      <c r="G237" s="62"/>
      <c r="H237" s="62"/>
      <c r="I237" s="62"/>
      <c r="J237" s="62"/>
      <c r="K237" s="62"/>
      <c r="L237" s="62"/>
      <c r="M237" s="62"/>
      <c r="N237" s="62"/>
      <c r="O237" s="62"/>
      <c r="P237" s="62"/>
      <c r="Q237" s="62"/>
    </row>
    <row r="238" spans="1:17">
      <c r="A238" s="58" t="s">
        <v>28</v>
      </c>
      <c r="B238" s="59"/>
      <c r="C238" s="60"/>
      <c r="D238" s="59"/>
      <c r="E238" s="61"/>
      <c r="F238" s="62">
        <v>0</v>
      </c>
      <c r="G238" s="62"/>
      <c r="H238" s="62"/>
      <c r="I238" s="62"/>
      <c r="J238" s="62"/>
      <c r="K238" s="62"/>
      <c r="L238" s="62"/>
      <c r="M238" s="62"/>
      <c r="N238" s="62"/>
      <c r="O238" s="62"/>
      <c r="P238" s="62"/>
      <c r="Q238" s="62"/>
    </row>
    <row r="239" spans="1:17" ht="25.5">
      <c r="A239" s="58" t="s">
        <v>28</v>
      </c>
      <c r="B239" s="59"/>
      <c r="C239" s="72" t="s">
        <v>226</v>
      </c>
      <c r="D239" s="59"/>
      <c r="E239" s="61"/>
      <c r="F239" s="62">
        <v>0</v>
      </c>
      <c r="G239" s="62"/>
      <c r="H239" s="62"/>
      <c r="I239" s="62"/>
      <c r="J239" s="62"/>
      <c r="K239" s="62"/>
      <c r="L239" s="62"/>
      <c r="M239" s="62"/>
      <c r="N239" s="62"/>
      <c r="O239" s="62"/>
      <c r="P239" s="62"/>
      <c r="Q239" s="62"/>
    </row>
    <row r="240" spans="1:17" ht="25.5">
      <c r="A240" s="58">
        <v>136</v>
      </c>
      <c r="B240" s="59" t="s">
        <v>116</v>
      </c>
      <c r="C240" s="60" t="s">
        <v>227</v>
      </c>
      <c r="D240" s="59"/>
      <c r="E240" s="61" t="s">
        <v>262</v>
      </c>
      <c r="F240" s="62">
        <v>0.34</v>
      </c>
      <c r="G240" s="62"/>
      <c r="H240" s="62"/>
      <c r="I240" s="62"/>
      <c r="J240" s="62"/>
      <c r="K240" s="62"/>
      <c r="L240" s="62"/>
      <c r="M240" s="62"/>
      <c r="N240" s="62"/>
      <c r="O240" s="62"/>
      <c r="P240" s="62"/>
      <c r="Q240" s="62"/>
    </row>
    <row r="241" spans="1:17" ht="38.25">
      <c r="A241" s="58">
        <v>137</v>
      </c>
      <c r="B241" s="59" t="s">
        <v>116</v>
      </c>
      <c r="C241" s="60" t="s">
        <v>228</v>
      </c>
      <c r="D241" s="59"/>
      <c r="E241" s="61" t="s">
        <v>108</v>
      </c>
      <c r="F241" s="62">
        <v>1.62</v>
      </c>
      <c r="G241" s="62"/>
      <c r="H241" s="62"/>
      <c r="I241" s="62"/>
      <c r="J241" s="62"/>
      <c r="K241" s="62"/>
      <c r="L241" s="62"/>
      <c r="M241" s="62"/>
      <c r="N241" s="62"/>
      <c r="O241" s="62"/>
      <c r="P241" s="62"/>
      <c r="Q241" s="62"/>
    </row>
    <row r="242" spans="1:17">
      <c r="A242" s="58" t="s">
        <v>28</v>
      </c>
      <c r="B242" s="59"/>
      <c r="C242" s="60"/>
      <c r="D242" s="59"/>
      <c r="E242" s="61"/>
      <c r="F242" s="62">
        <v>0</v>
      </c>
      <c r="G242" s="62"/>
      <c r="H242" s="62"/>
      <c r="I242" s="62"/>
      <c r="J242" s="62"/>
      <c r="K242" s="62"/>
      <c r="L242" s="62"/>
      <c r="M242" s="62"/>
      <c r="N242" s="62"/>
      <c r="O242" s="62"/>
      <c r="P242" s="62"/>
      <c r="Q242" s="62"/>
    </row>
    <row r="243" spans="1:17">
      <c r="A243" s="58" t="s">
        <v>28</v>
      </c>
      <c r="B243" s="59"/>
      <c r="C243" s="72" t="s">
        <v>229</v>
      </c>
      <c r="D243" s="59"/>
      <c r="E243" s="61"/>
      <c r="F243" s="62">
        <v>0</v>
      </c>
      <c r="G243" s="62"/>
      <c r="H243" s="62"/>
      <c r="I243" s="62"/>
      <c r="J243" s="62"/>
      <c r="K243" s="62"/>
      <c r="L243" s="62"/>
      <c r="M243" s="62"/>
      <c r="N243" s="62"/>
      <c r="O243" s="62"/>
      <c r="P243" s="62"/>
      <c r="Q243" s="62"/>
    </row>
    <row r="244" spans="1:17" ht="25.5">
      <c r="A244" s="58">
        <v>138</v>
      </c>
      <c r="B244" s="59" t="s">
        <v>116</v>
      </c>
      <c r="C244" s="60" t="s">
        <v>230</v>
      </c>
      <c r="D244" s="59"/>
      <c r="E244" s="61" t="s">
        <v>262</v>
      </c>
      <c r="F244" s="62">
        <v>0.03</v>
      </c>
      <c r="G244" s="62"/>
      <c r="H244" s="62"/>
      <c r="I244" s="62"/>
      <c r="J244" s="62"/>
      <c r="K244" s="62"/>
      <c r="L244" s="62"/>
      <c r="M244" s="62"/>
      <c r="N244" s="62"/>
      <c r="O244" s="62"/>
      <c r="P244" s="62"/>
      <c r="Q244" s="62"/>
    </row>
    <row r="245" spans="1:17" ht="38.25">
      <c r="A245" s="58">
        <v>139</v>
      </c>
      <c r="B245" s="59" t="s">
        <v>116</v>
      </c>
      <c r="C245" s="60" t="s">
        <v>231</v>
      </c>
      <c r="D245" s="59"/>
      <c r="E245" s="61" t="s">
        <v>108</v>
      </c>
      <c r="F245" s="62">
        <v>0.34</v>
      </c>
      <c r="G245" s="62"/>
      <c r="H245" s="62"/>
      <c r="I245" s="62"/>
      <c r="J245" s="62"/>
      <c r="K245" s="62"/>
      <c r="L245" s="62"/>
      <c r="M245" s="62"/>
      <c r="N245" s="62"/>
      <c r="O245" s="62"/>
      <c r="P245" s="62"/>
      <c r="Q245" s="62"/>
    </row>
    <row r="246" spans="1:17">
      <c r="A246" s="58" t="s">
        <v>28</v>
      </c>
      <c r="B246" s="59"/>
      <c r="C246" s="60"/>
      <c r="D246" s="59"/>
      <c r="E246" s="61"/>
      <c r="F246" s="62">
        <v>0</v>
      </c>
      <c r="G246" s="62"/>
      <c r="H246" s="62"/>
      <c r="I246" s="62"/>
      <c r="J246" s="62"/>
      <c r="K246" s="62"/>
      <c r="L246" s="62"/>
      <c r="M246" s="62"/>
      <c r="N246" s="62"/>
      <c r="O246" s="62"/>
      <c r="P246" s="62"/>
      <c r="Q246" s="62"/>
    </row>
    <row r="247" spans="1:17">
      <c r="A247" s="58" t="s">
        <v>28</v>
      </c>
      <c r="B247" s="59"/>
      <c r="C247" s="72" t="s">
        <v>232</v>
      </c>
      <c r="D247" s="59"/>
      <c r="E247" s="61"/>
      <c r="F247" s="62">
        <v>0</v>
      </c>
      <c r="G247" s="62"/>
      <c r="H247" s="62"/>
      <c r="I247" s="62"/>
      <c r="J247" s="62"/>
      <c r="K247" s="62"/>
      <c r="L247" s="62"/>
      <c r="M247" s="62"/>
      <c r="N247" s="62"/>
      <c r="O247" s="62"/>
      <c r="P247" s="62"/>
      <c r="Q247" s="62"/>
    </row>
    <row r="248" spans="1:17" ht="38.25">
      <c r="A248" s="58">
        <v>140</v>
      </c>
      <c r="B248" s="59" t="s">
        <v>154</v>
      </c>
      <c r="C248" s="92" t="s">
        <v>2404</v>
      </c>
      <c r="D248" s="59"/>
      <c r="E248" s="61" t="s">
        <v>262</v>
      </c>
      <c r="F248" s="62">
        <v>0.15</v>
      </c>
      <c r="G248" s="62"/>
      <c r="H248" s="62"/>
      <c r="I248" s="62"/>
      <c r="J248" s="62"/>
      <c r="K248" s="62"/>
      <c r="L248" s="62"/>
      <c r="M248" s="62"/>
      <c r="N248" s="62"/>
      <c r="O248" s="62"/>
      <c r="P248" s="62"/>
      <c r="Q248" s="62"/>
    </row>
    <row r="249" spans="1:17" ht="25.5">
      <c r="A249" s="58">
        <v>141</v>
      </c>
      <c r="B249" s="59" t="s">
        <v>154</v>
      </c>
      <c r="C249" s="60" t="s">
        <v>198</v>
      </c>
      <c r="D249" s="59"/>
      <c r="E249" s="61" t="s">
        <v>56</v>
      </c>
      <c r="F249" s="62">
        <v>4.53</v>
      </c>
      <c r="G249" s="62"/>
      <c r="H249" s="62"/>
      <c r="I249" s="62"/>
      <c r="J249" s="62"/>
      <c r="K249" s="62"/>
      <c r="L249" s="62"/>
      <c r="M249" s="62"/>
      <c r="N249" s="62"/>
      <c r="O249" s="62"/>
      <c r="P249" s="62"/>
      <c r="Q249" s="62"/>
    </row>
    <row r="250" spans="1:17">
      <c r="A250" s="58" t="s">
        <v>28</v>
      </c>
      <c r="B250" s="59"/>
      <c r="C250" s="60"/>
      <c r="D250" s="59"/>
      <c r="E250" s="61"/>
      <c r="F250" s="62">
        <v>0</v>
      </c>
      <c r="G250" s="62"/>
      <c r="H250" s="62"/>
      <c r="I250" s="62"/>
      <c r="J250" s="62"/>
      <c r="K250" s="62"/>
      <c r="L250" s="62"/>
      <c r="M250" s="62"/>
      <c r="N250" s="62"/>
      <c r="O250" s="62"/>
      <c r="P250" s="62"/>
      <c r="Q250" s="62"/>
    </row>
    <row r="251" spans="1:17">
      <c r="A251" s="58" t="s">
        <v>28</v>
      </c>
      <c r="B251" s="59"/>
      <c r="C251" s="72" t="s">
        <v>233</v>
      </c>
      <c r="D251" s="59"/>
      <c r="E251" s="61"/>
      <c r="F251" s="62">
        <v>0</v>
      </c>
      <c r="G251" s="62"/>
      <c r="H251" s="62"/>
      <c r="I251" s="62"/>
      <c r="J251" s="62"/>
      <c r="K251" s="62"/>
      <c r="L251" s="62"/>
      <c r="M251" s="62"/>
      <c r="N251" s="62"/>
      <c r="O251" s="62"/>
      <c r="P251" s="62"/>
      <c r="Q251" s="62"/>
    </row>
    <row r="252" spans="1:17">
      <c r="A252" s="58" t="s">
        <v>28</v>
      </c>
      <c r="B252" s="59"/>
      <c r="C252" s="72" t="s">
        <v>234</v>
      </c>
      <c r="D252" s="59"/>
      <c r="E252" s="61"/>
      <c r="F252" s="62">
        <v>0</v>
      </c>
      <c r="G252" s="62"/>
      <c r="H252" s="62"/>
      <c r="I252" s="62"/>
      <c r="J252" s="62"/>
      <c r="K252" s="62"/>
      <c r="L252" s="62"/>
      <c r="M252" s="62"/>
      <c r="N252" s="62"/>
      <c r="O252" s="62"/>
      <c r="P252" s="62"/>
      <c r="Q252" s="62"/>
    </row>
    <row r="253" spans="1:17" ht="25.5">
      <c r="A253" s="58">
        <v>142</v>
      </c>
      <c r="B253" s="59" t="s">
        <v>154</v>
      </c>
      <c r="C253" s="92" t="s">
        <v>2615</v>
      </c>
      <c r="D253" s="59"/>
      <c r="E253" s="61" t="s">
        <v>262</v>
      </c>
      <c r="F253" s="62">
        <v>0.06</v>
      </c>
      <c r="G253" s="62"/>
      <c r="H253" s="62"/>
      <c r="I253" s="62"/>
      <c r="J253" s="62"/>
      <c r="K253" s="62"/>
      <c r="L253" s="62"/>
      <c r="M253" s="62"/>
      <c r="N253" s="62"/>
      <c r="O253" s="62"/>
      <c r="P253" s="62"/>
      <c r="Q253" s="62"/>
    </row>
    <row r="254" spans="1:17" ht="25.5">
      <c r="A254" s="58">
        <v>143</v>
      </c>
      <c r="B254" s="59" t="s">
        <v>158</v>
      </c>
      <c r="C254" s="60" t="s">
        <v>235</v>
      </c>
      <c r="D254" s="59"/>
      <c r="E254" s="61" t="s">
        <v>108</v>
      </c>
      <c r="F254" s="62">
        <v>10</v>
      </c>
      <c r="G254" s="62"/>
      <c r="H254" s="62"/>
      <c r="I254" s="62"/>
      <c r="J254" s="62"/>
      <c r="K254" s="62"/>
      <c r="L254" s="62"/>
      <c r="M254" s="62"/>
      <c r="N254" s="62"/>
      <c r="O254" s="62"/>
      <c r="P254" s="62"/>
      <c r="Q254" s="62"/>
    </row>
    <row r="255" spans="1:17">
      <c r="A255" s="58">
        <v>144</v>
      </c>
      <c r="B255" s="59" t="s">
        <v>158</v>
      </c>
      <c r="C255" s="60" t="s">
        <v>236</v>
      </c>
      <c r="D255" s="59"/>
      <c r="E255" s="61" t="s">
        <v>56</v>
      </c>
      <c r="F255" s="62">
        <v>1</v>
      </c>
      <c r="G255" s="62"/>
      <c r="H255" s="62"/>
      <c r="I255" s="62"/>
      <c r="J255" s="62"/>
      <c r="K255" s="62"/>
      <c r="L255" s="62"/>
      <c r="M255" s="62"/>
      <c r="N255" s="62"/>
      <c r="O255" s="62"/>
      <c r="P255" s="62"/>
      <c r="Q255" s="62"/>
    </row>
    <row r="256" spans="1:17" ht="25.5">
      <c r="A256" s="129">
        <v>145</v>
      </c>
      <c r="B256" s="130" t="s">
        <v>158</v>
      </c>
      <c r="C256" s="131" t="s">
        <v>2226</v>
      </c>
      <c r="D256" s="59"/>
      <c r="E256" s="130" t="s">
        <v>57</v>
      </c>
      <c r="F256" s="132">
        <v>28</v>
      </c>
      <c r="G256" s="62"/>
      <c r="H256" s="62"/>
      <c r="I256" s="62"/>
      <c r="J256" s="62"/>
      <c r="K256" s="62"/>
      <c r="L256" s="62"/>
      <c r="M256" s="62"/>
      <c r="N256" s="62"/>
      <c r="O256" s="62"/>
      <c r="P256" s="62"/>
      <c r="Q256" s="62"/>
    </row>
    <row r="257" spans="1:17" ht="25.5">
      <c r="A257" s="58">
        <v>146</v>
      </c>
      <c r="B257" s="59" t="s">
        <v>158</v>
      </c>
      <c r="C257" s="60" t="s">
        <v>237</v>
      </c>
      <c r="D257" s="59"/>
      <c r="E257" s="61" t="s">
        <v>57</v>
      </c>
      <c r="F257" s="62">
        <v>6</v>
      </c>
      <c r="G257" s="62"/>
      <c r="H257" s="62"/>
      <c r="I257" s="62"/>
      <c r="J257" s="62"/>
      <c r="K257" s="62"/>
      <c r="L257" s="62"/>
      <c r="M257" s="62"/>
      <c r="N257" s="62"/>
      <c r="O257" s="62"/>
      <c r="P257" s="62"/>
      <c r="Q257" s="62"/>
    </row>
    <row r="258" spans="1:17" ht="25.5">
      <c r="A258" s="58">
        <v>147</v>
      </c>
      <c r="B258" s="59" t="s">
        <v>158</v>
      </c>
      <c r="C258" s="60" t="s">
        <v>238</v>
      </c>
      <c r="D258" s="59"/>
      <c r="E258" s="61" t="s">
        <v>57</v>
      </c>
      <c r="F258" s="62">
        <v>1</v>
      </c>
      <c r="G258" s="62"/>
      <c r="H258" s="62"/>
      <c r="I258" s="62"/>
      <c r="J258" s="62"/>
      <c r="K258" s="62"/>
      <c r="L258" s="62"/>
      <c r="M258" s="62"/>
      <c r="N258" s="62"/>
      <c r="O258" s="62"/>
      <c r="P258" s="62"/>
      <c r="Q258" s="62"/>
    </row>
    <row r="259" spans="1:17">
      <c r="A259" s="58"/>
      <c r="B259" s="59"/>
      <c r="C259" s="72" t="s">
        <v>239</v>
      </c>
      <c r="D259" s="59"/>
      <c r="E259" s="61"/>
      <c r="F259" s="62">
        <v>0</v>
      </c>
      <c r="G259" s="62"/>
      <c r="H259" s="62"/>
      <c r="I259" s="62"/>
      <c r="J259" s="62"/>
      <c r="K259" s="62"/>
      <c r="L259" s="62"/>
      <c r="M259" s="62"/>
      <c r="N259" s="62"/>
      <c r="O259" s="62"/>
      <c r="P259" s="62"/>
      <c r="Q259" s="62"/>
    </row>
    <row r="260" spans="1:17" ht="25.5">
      <c r="A260" s="58">
        <v>148</v>
      </c>
      <c r="B260" s="59" t="s">
        <v>116</v>
      </c>
      <c r="C260" s="92" t="s">
        <v>2227</v>
      </c>
      <c r="D260" s="59"/>
      <c r="E260" s="61" t="s">
        <v>108</v>
      </c>
      <c r="F260" s="62">
        <v>0.8</v>
      </c>
      <c r="G260" s="62"/>
      <c r="H260" s="62"/>
      <c r="I260" s="62"/>
      <c r="J260" s="62"/>
      <c r="K260" s="62"/>
      <c r="L260" s="62"/>
      <c r="M260" s="62"/>
      <c r="N260" s="62"/>
      <c r="O260" s="62"/>
      <c r="P260" s="62"/>
      <c r="Q260" s="62"/>
    </row>
    <row r="261" spans="1:17" ht="38.25">
      <c r="A261" s="58">
        <v>149</v>
      </c>
      <c r="B261" s="59" t="s">
        <v>116</v>
      </c>
      <c r="C261" s="60" t="s">
        <v>240</v>
      </c>
      <c r="D261" s="59"/>
      <c r="E261" s="61" t="s">
        <v>262</v>
      </c>
      <c r="F261" s="62">
        <v>0.04</v>
      </c>
      <c r="G261" s="62"/>
      <c r="H261" s="62"/>
      <c r="I261" s="62"/>
      <c r="J261" s="62"/>
      <c r="K261" s="62"/>
      <c r="L261" s="62"/>
      <c r="M261" s="62"/>
      <c r="N261" s="62"/>
      <c r="O261" s="62"/>
      <c r="P261" s="62"/>
      <c r="Q261" s="62"/>
    </row>
    <row r="262" spans="1:17" ht="38.25">
      <c r="A262" s="58">
        <v>150</v>
      </c>
      <c r="B262" s="59" t="s">
        <v>116</v>
      </c>
      <c r="C262" s="60" t="s">
        <v>241</v>
      </c>
      <c r="D262" s="59"/>
      <c r="E262" s="61" t="s">
        <v>108</v>
      </c>
      <c r="F262" s="62">
        <v>0.8</v>
      </c>
      <c r="G262" s="62"/>
      <c r="H262" s="62"/>
      <c r="I262" s="62"/>
      <c r="J262" s="62"/>
      <c r="K262" s="62"/>
      <c r="L262" s="62"/>
      <c r="M262" s="62"/>
      <c r="N262" s="62"/>
      <c r="O262" s="62"/>
      <c r="P262" s="62"/>
      <c r="Q262" s="62"/>
    </row>
    <row r="263" spans="1:17" ht="25.5">
      <c r="A263" s="129">
        <v>151</v>
      </c>
      <c r="B263" s="130" t="s">
        <v>154</v>
      </c>
      <c r="C263" s="131" t="s">
        <v>2615</v>
      </c>
      <c r="D263" s="59"/>
      <c r="E263" s="130" t="s">
        <v>262</v>
      </c>
      <c r="F263" s="132">
        <v>1.2E-2</v>
      </c>
      <c r="G263" s="62"/>
      <c r="H263" s="62"/>
      <c r="I263" s="62"/>
      <c r="J263" s="62"/>
      <c r="K263" s="62"/>
      <c r="L263" s="62"/>
      <c r="M263" s="62"/>
      <c r="N263" s="62"/>
      <c r="O263" s="62"/>
      <c r="P263" s="62"/>
      <c r="Q263" s="62"/>
    </row>
    <row r="264" spans="1:17">
      <c r="A264" s="129">
        <v>152</v>
      </c>
      <c r="B264" s="130" t="s">
        <v>154</v>
      </c>
      <c r="C264" s="131" t="s">
        <v>2228</v>
      </c>
      <c r="D264" s="59"/>
      <c r="E264" s="130" t="s">
        <v>57</v>
      </c>
      <c r="F264" s="132">
        <v>8</v>
      </c>
      <c r="G264" s="62"/>
      <c r="H264" s="62"/>
      <c r="I264" s="62"/>
      <c r="J264" s="62"/>
      <c r="K264" s="62"/>
      <c r="L264" s="62"/>
      <c r="M264" s="62"/>
      <c r="N264" s="62"/>
      <c r="O264" s="62"/>
      <c r="P264" s="62"/>
      <c r="Q264" s="62"/>
    </row>
    <row r="265" spans="1:17">
      <c r="A265" s="58">
        <v>153</v>
      </c>
      <c r="B265" s="59" t="s">
        <v>158</v>
      </c>
      <c r="C265" s="60" t="s">
        <v>242</v>
      </c>
      <c r="D265" s="59"/>
      <c r="E265" s="61" t="s">
        <v>108</v>
      </c>
      <c r="F265" s="62">
        <v>0.11</v>
      </c>
      <c r="G265" s="62"/>
      <c r="H265" s="62"/>
      <c r="I265" s="62"/>
      <c r="J265" s="62"/>
      <c r="K265" s="62"/>
      <c r="L265" s="62"/>
      <c r="M265" s="62"/>
      <c r="N265" s="62"/>
      <c r="O265" s="62"/>
      <c r="P265" s="62"/>
      <c r="Q265" s="62"/>
    </row>
    <row r="266" spans="1:17">
      <c r="A266" s="58" t="s">
        <v>28</v>
      </c>
      <c r="B266" s="59"/>
      <c r="C266" s="72" t="s">
        <v>243</v>
      </c>
      <c r="D266" s="59"/>
      <c r="E266" s="61"/>
      <c r="F266" s="62">
        <v>0</v>
      </c>
      <c r="G266" s="62"/>
      <c r="H266" s="62"/>
      <c r="I266" s="62"/>
      <c r="J266" s="62"/>
      <c r="K266" s="62"/>
      <c r="L266" s="62"/>
      <c r="M266" s="62"/>
      <c r="N266" s="62"/>
      <c r="O266" s="62"/>
      <c r="P266" s="62"/>
      <c r="Q266" s="62"/>
    </row>
    <row r="267" spans="1:17" ht="25.5">
      <c r="A267" s="58">
        <v>154</v>
      </c>
      <c r="B267" s="59" t="s">
        <v>116</v>
      </c>
      <c r="C267" s="92" t="s">
        <v>2227</v>
      </c>
      <c r="D267" s="59"/>
      <c r="E267" s="61" t="s">
        <v>108</v>
      </c>
      <c r="F267" s="62">
        <v>8.06</v>
      </c>
      <c r="G267" s="62"/>
      <c r="H267" s="62"/>
      <c r="I267" s="62"/>
      <c r="J267" s="62"/>
      <c r="K267" s="62"/>
      <c r="L267" s="62"/>
      <c r="M267" s="62"/>
      <c r="N267" s="62"/>
      <c r="O267" s="62"/>
      <c r="P267" s="62"/>
      <c r="Q267" s="62"/>
    </row>
    <row r="268" spans="1:17" ht="38.25">
      <c r="A268" s="58">
        <v>155</v>
      </c>
      <c r="B268" s="59" t="s">
        <v>116</v>
      </c>
      <c r="C268" s="60" t="s">
        <v>240</v>
      </c>
      <c r="D268" s="59"/>
      <c r="E268" s="61" t="s">
        <v>262</v>
      </c>
      <c r="F268" s="62">
        <v>7.26</v>
      </c>
      <c r="G268" s="62"/>
      <c r="H268" s="62"/>
      <c r="I268" s="62"/>
      <c r="J268" s="62"/>
      <c r="K268" s="62"/>
      <c r="L268" s="62"/>
      <c r="M268" s="62"/>
      <c r="N268" s="62"/>
      <c r="O268" s="62"/>
      <c r="P268" s="62"/>
      <c r="Q268" s="62"/>
    </row>
    <row r="269" spans="1:17" ht="38.25">
      <c r="A269" s="58">
        <v>156</v>
      </c>
      <c r="B269" s="59" t="s">
        <v>116</v>
      </c>
      <c r="C269" s="60" t="s">
        <v>241</v>
      </c>
      <c r="D269" s="59"/>
      <c r="E269" s="61" t="s">
        <v>108</v>
      </c>
      <c r="F269" s="62">
        <v>60.51</v>
      </c>
      <c r="G269" s="62"/>
      <c r="H269" s="62"/>
      <c r="I269" s="62"/>
      <c r="J269" s="62"/>
      <c r="K269" s="62"/>
      <c r="L269" s="62"/>
      <c r="M269" s="62"/>
      <c r="N269" s="62"/>
      <c r="O269" s="62"/>
      <c r="P269" s="62"/>
      <c r="Q269" s="62"/>
    </row>
    <row r="270" spans="1:17">
      <c r="A270" s="58">
        <v>157</v>
      </c>
      <c r="B270" s="59" t="s">
        <v>116</v>
      </c>
      <c r="C270" s="60" t="s">
        <v>244</v>
      </c>
      <c r="D270" s="59"/>
      <c r="E270" s="61" t="s">
        <v>56</v>
      </c>
      <c r="F270" s="62">
        <v>3.3</v>
      </c>
      <c r="G270" s="62"/>
      <c r="H270" s="62"/>
      <c r="I270" s="62"/>
      <c r="J270" s="62"/>
      <c r="K270" s="62"/>
      <c r="L270" s="62"/>
      <c r="M270" s="62"/>
      <c r="N270" s="62"/>
      <c r="O270" s="62"/>
      <c r="P270" s="62"/>
      <c r="Q270" s="62"/>
    </row>
    <row r="271" spans="1:17">
      <c r="A271" s="58" t="s">
        <v>28</v>
      </c>
      <c r="B271" s="59"/>
      <c r="C271" s="72" t="s">
        <v>245</v>
      </c>
      <c r="D271" s="59"/>
      <c r="E271" s="61"/>
      <c r="F271" s="62">
        <v>0</v>
      </c>
      <c r="G271" s="62"/>
      <c r="H271" s="62"/>
      <c r="I271" s="62"/>
      <c r="J271" s="62"/>
      <c r="K271" s="62"/>
      <c r="L271" s="62"/>
      <c r="M271" s="62"/>
      <c r="N271" s="62"/>
      <c r="O271" s="62"/>
      <c r="P271" s="62"/>
      <c r="Q271" s="62"/>
    </row>
    <row r="272" spans="1:17">
      <c r="A272" s="58">
        <v>158</v>
      </c>
      <c r="B272" s="59" t="s">
        <v>116</v>
      </c>
      <c r="C272" s="92" t="s">
        <v>2229</v>
      </c>
      <c r="D272" s="59"/>
      <c r="E272" s="61" t="s">
        <v>108</v>
      </c>
      <c r="F272" s="62">
        <v>30.82</v>
      </c>
      <c r="G272" s="62"/>
      <c r="H272" s="62"/>
      <c r="I272" s="62"/>
      <c r="J272" s="62"/>
      <c r="K272" s="62"/>
      <c r="L272" s="62"/>
      <c r="M272" s="62"/>
      <c r="N272" s="62"/>
      <c r="O272" s="62"/>
      <c r="P272" s="62"/>
      <c r="Q272" s="62"/>
    </row>
    <row r="273" spans="1:17" ht="25.5">
      <c r="A273" s="58">
        <v>159</v>
      </c>
      <c r="B273" s="59" t="s">
        <v>116</v>
      </c>
      <c r="C273" s="60" t="s">
        <v>246</v>
      </c>
      <c r="D273" s="59"/>
      <c r="E273" s="61" t="s">
        <v>262</v>
      </c>
      <c r="F273" s="62">
        <v>0.71</v>
      </c>
      <c r="G273" s="62"/>
      <c r="H273" s="62"/>
      <c r="I273" s="62"/>
      <c r="J273" s="62"/>
      <c r="K273" s="62"/>
      <c r="L273" s="62"/>
      <c r="M273" s="62"/>
      <c r="N273" s="62"/>
      <c r="O273" s="62"/>
      <c r="P273" s="62"/>
      <c r="Q273" s="62"/>
    </row>
    <row r="274" spans="1:17" ht="38.25">
      <c r="A274" s="58">
        <v>160</v>
      </c>
      <c r="B274" s="59" t="s">
        <v>116</v>
      </c>
      <c r="C274" s="60" t="s">
        <v>247</v>
      </c>
      <c r="D274" s="59"/>
      <c r="E274" s="61" t="s">
        <v>108</v>
      </c>
      <c r="F274" s="62">
        <v>5.83</v>
      </c>
      <c r="G274" s="62"/>
      <c r="H274" s="62"/>
      <c r="I274" s="62"/>
      <c r="J274" s="62"/>
      <c r="K274" s="62"/>
      <c r="L274" s="62"/>
      <c r="M274" s="62"/>
      <c r="N274" s="62"/>
      <c r="O274" s="62"/>
      <c r="P274" s="62"/>
      <c r="Q274" s="62"/>
    </row>
    <row r="275" spans="1:17" ht="25.5">
      <c r="A275" s="58" t="s">
        <v>28</v>
      </c>
      <c r="B275" s="59"/>
      <c r="C275" s="72" t="s">
        <v>248</v>
      </c>
      <c r="D275" s="59"/>
      <c r="E275" s="61"/>
      <c r="F275" s="62">
        <v>0</v>
      </c>
      <c r="G275" s="62"/>
      <c r="H275" s="62"/>
      <c r="I275" s="62"/>
      <c r="J275" s="62"/>
      <c r="K275" s="62"/>
      <c r="L275" s="62"/>
      <c r="M275" s="62"/>
      <c r="N275" s="62"/>
      <c r="O275" s="62"/>
      <c r="P275" s="62"/>
      <c r="Q275" s="62"/>
    </row>
    <row r="276" spans="1:17" ht="25.5">
      <c r="A276" s="58">
        <v>161</v>
      </c>
      <c r="B276" s="59" t="s">
        <v>116</v>
      </c>
      <c r="C276" s="92" t="s">
        <v>2230</v>
      </c>
      <c r="D276" s="59"/>
      <c r="E276" s="61" t="s">
        <v>108</v>
      </c>
      <c r="F276" s="62">
        <v>1</v>
      </c>
      <c r="G276" s="62"/>
      <c r="H276" s="62"/>
      <c r="I276" s="62"/>
      <c r="J276" s="62"/>
      <c r="K276" s="62"/>
      <c r="L276" s="62"/>
      <c r="M276" s="62"/>
      <c r="N276" s="62"/>
      <c r="O276" s="62"/>
      <c r="P276" s="62"/>
      <c r="Q276" s="62"/>
    </row>
    <row r="277" spans="1:17">
      <c r="A277" s="58">
        <v>162</v>
      </c>
      <c r="B277" s="59" t="s">
        <v>116</v>
      </c>
      <c r="C277" s="60" t="s">
        <v>249</v>
      </c>
      <c r="D277" s="59"/>
      <c r="E277" s="61" t="s">
        <v>108</v>
      </c>
      <c r="F277" s="62">
        <v>0.4</v>
      </c>
      <c r="G277" s="62"/>
      <c r="H277" s="62"/>
      <c r="I277" s="62"/>
      <c r="J277" s="62"/>
      <c r="K277" s="62"/>
      <c r="L277" s="62"/>
      <c r="M277" s="62"/>
      <c r="N277" s="62"/>
      <c r="O277" s="62"/>
      <c r="P277" s="62"/>
      <c r="Q277" s="62"/>
    </row>
    <row r="278" spans="1:17" ht="38.25">
      <c r="A278" s="58">
        <v>163</v>
      </c>
      <c r="B278" s="59" t="s">
        <v>116</v>
      </c>
      <c r="C278" s="60" t="s">
        <v>250</v>
      </c>
      <c r="D278" s="59"/>
      <c r="E278" s="61" t="s">
        <v>262</v>
      </c>
      <c r="F278" s="62">
        <v>3.3</v>
      </c>
      <c r="G278" s="62"/>
      <c r="H278" s="62"/>
      <c r="I278" s="62"/>
      <c r="J278" s="62"/>
      <c r="K278" s="62"/>
      <c r="L278" s="62"/>
      <c r="M278" s="62"/>
      <c r="N278" s="62"/>
      <c r="O278" s="62"/>
      <c r="P278" s="62"/>
      <c r="Q278" s="62"/>
    </row>
    <row r="279" spans="1:17" ht="38.25">
      <c r="A279" s="58">
        <v>164</v>
      </c>
      <c r="B279" s="59" t="s">
        <v>116</v>
      </c>
      <c r="C279" s="60" t="s">
        <v>251</v>
      </c>
      <c r="D279" s="59"/>
      <c r="E279" s="61" t="s">
        <v>108</v>
      </c>
      <c r="F279" s="62">
        <v>30</v>
      </c>
      <c r="G279" s="62"/>
      <c r="H279" s="62"/>
      <c r="I279" s="62"/>
      <c r="J279" s="62"/>
      <c r="K279" s="62"/>
      <c r="L279" s="62"/>
      <c r="M279" s="62"/>
      <c r="N279" s="62"/>
      <c r="O279" s="62"/>
      <c r="P279" s="62"/>
      <c r="Q279" s="62"/>
    </row>
    <row r="280" spans="1:17">
      <c r="A280" s="129">
        <v>165</v>
      </c>
      <c r="B280" s="130" t="s">
        <v>116</v>
      </c>
      <c r="C280" s="131" t="s">
        <v>2231</v>
      </c>
      <c r="D280" s="59"/>
      <c r="E280" s="130" t="s">
        <v>56</v>
      </c>
      <c r="F280" s="132">
        <v>60.2</v>
      </c>
      <c r="G280" s="62"/>
      <c r="H280" s="62"/>
      <c r="I280" s="62"/>
      <c r="J280" s="62"/>
      <c r="K280" s="62"/>
      <c r="L280" s="62"/>
      <c r="M280" s="62"/>
      <c r="N280" s="62"/>
      <c r="O280" s="62"/>
      <c r="P280" s="62"/>
      <c r="Q280" s="62"/>
    </row>
    <row r="281" spans="1:17">
      <c r="A281" s="129">
        <v>166</v>
      </c>
      <c r="B281" s="130" t="s">
        <v>116</v>
      </c>
      <c r="C281" s="131" t="s">
        <v>2232</v>
      </c>
      <c r="D281" s="59"/>
      <c r="E281" s="130" t="s">
        <v>55</v>
      </c>
      <c r="F281" s="132">
        <v>53.6</v>
      </c>
      <c r="G281" s="62"/>
      <c r="H281" s="62"/>
      <c r="I281" s="62"/>
      <c r="J281" s="62"/>
      <c r="K281" s="62"/>
      <c r="L281" s="62"/>
      <c r="M281" s="62"/>
      <c r="N281" s="62"/>
      <c r="O281" s="62"/>
      <c r="P281" s="62"/>
      <c r="Q281" s="62"/>
    </row>
    <row r="282" spans="1:17">
      <c r="A282" s="58" t="s">
        <v>28</v>
      </c>
      <c r="B282" s="59"/>
      <c r="C282" s="60"/>
      <c r="D282" s="59"/>
      <c r="E282" s="61"/>
      <c r="F282" s="62">
        <v>0</v>
      </c>
      <c r="G282" s="62"/>
      <c r="H282" s="62"/>
      <c r="I282" s="62"/>
      <c r="J282" s="62"/>
      <c r="K282" s="62"/>
      <c r="L282" s="62"/>
      <c r="M282" s="62"/>
      <c r="N282" s="62"/>
      <c r="O282" s="62"/>
      <c r="P282" s="62"/>
      <c r="Q282" s="62"/>
    </row>
    <row r="283" spans="1:17">
      <c r="A283" s="58" t="s">
        <v>28</v>
      </c>
      <c r="B283" s="59"/>
      <c r="C283" s="72" t="s">
        <v>252</v>
      </c>
      <c r="D283" s="59"/>
      <c r="E283" s="61"/>
      <c r="F283" s="62">
        <v>0</v>
      </c>
      <c r="G283" s="62"/>
      <c r="H283" s="62"/>
      <c r="I283" s="62"/>
      <c r="J283" s="62"/>
      <c r="K283" s="62"/>
      <c r="L283" s="62"/>
      <c r="M283" s="62"/>
      <c r="N283" s="62"/>
      <c r="O283" s="62"/>
      <c r="P283" s="62"/>
      <c r="Q283" s="62"/>
    </row>
    <row r="284" spans="1:17" ht="25.5">
      <c r="A284" s="58">
        <v>167</v>
      </c>
      <c r="B284" s="59" t="s">
        <v>116</v>
      </c>
      <c r="C284" s="92" t="s">
        <v>2233</v>
      </c>
      <c r="D284" s="59"/>
      <c r="E284" s="61" t="s">
        <v>108</v>
      </c>
      <c r="F284" s="62">
        <v>0.4</v>
      </c>
      <c r="G284" s="62"/>
      <c r="H284" s="62"/>
      <c r="I284" s="62"/>
      <c r="J284" s="62"/>
      <c r="K284" s="62"/>
      <c r="L284" s="62"/>
      <c r="M284" s="62"/>
      <c r="N284" s="62"/>
      <c r="O284" s="62"/>
      <c r="P284" s="62"/>
      <c r="Q284" s="62"/>
    </row>
    <row r="285" spans="1:17" ht="25.5">
      <c r="A285" s="58">
        <v>168</v>
      </c>
      <c r="B285" s="59" t="s">
        <v>116</v>
      </c>
      <c r="C285" s="60" t="s">
        <v>253</v>
      </c>
      <c r="D285" s="59"/>
      <c r="E285" s="61" t="s">
        <v>262</v>
      </c>
      <c r="F285" s="62">
        <v>0.1</v>
      </c>
      <c r="G285" s="62"/>
      <c r="H285" s="62"/>
      <c r="I285" s="62"/>
      <c r="J285" s="62"/>
      <c r="K285" s="62"/>
      <c r="L285" s="62"/>
      <c r="M285" s="62"/>
      <c r="N285" s="62"/>
      <c r="O285" s="62"/>
      <c r="P285" s="62"/>
      <c r="Q285" s="62"/>
    </row>
    <row r="286" spans="1:17" ht="25.5">
      <c r="A286" s="58">
        <v>169</v>
      </c>
      <c r="B286" s="59" t="s">
        <v>116</v>
      </c>
      <c r="C286" s="60" t="s">
        <v>254</v>
      </c>
      <c r="D286" s="59"/>
      <c r="E286" s="61" t="s">
        <v>108</v>
      </c>
      <c r="F286" s="62">
        <v>1.1599999999999999</v>
      </c>
      <c r="G286" s="62"/>
      <c r="H286" s="62"/>
      <c r="I286" s="62"/>
      <c r="J286" s="62"/>
      <c r="K286" s="62"/>
      <c r="L286" s="62"/>
      <c r="M286" s="62"/>
      <c r="N286" s="62"/>
      <c r="O286" s="62"/>
      <c r="P286" s="62"/>
      <c r="Q286" s="62"/>
    </row>
    <row r="287" spans="1:17">
      <c r="A287" s="58" t="s">
        <v>28</v>
      </c>
      <c r="B287" s="59"/>
      <c r="C287" s="60"/>
      <c r="D287" s="59"/>
      <c r="E287" s="61"/>
      <c r="F287" s="62">
        <v>0</v>
      </c>
      <c r="G287" s="62"/>
      <c r="H287" s="62"/>
      <c r="I287" s="62"/>
      <c r="J287" s="62"/>
      <c r="K287" s="62"/>
      <c r="L287" s="62"/>
      <c r="M287" s="62"/>
      <c r="N287" s="62"/>
      <c r="O287" s="62"/>
      <c r="P287" s="62"/>
      <c r="Q287" s="62"/>
    </row>
    <row r="288" spans="1:17" ht="38.25">
      <c r="A288" s="58">
        <v>170</v>
      </c>
      <c r="B288" s="59" t="s">
        <v>154</v>
      </c>
      <c r="C288" s="92" t="s">
        <v>2404</v>
      </c>
      <c r="D288" s="59"/>
      <c r="E288" s="61" t="s">
        <v>262</v>
      </c>
      <c r="F288" s="62">
        <v>0.28000000000000003</v>
      </c>
      <c r="G288" s="62"/>
      <c r="H288" s="62"/>
      <c r="I288" s="62"/>
      <c r="J288" s="62"/>
      <c r="K288" s="62"/>
      <c r="L288" s="62"/>
      <c r="M288" s="62"/>
      <c r="N288" s="62"/>
      <c r="O288" s="62"/>
      <c r="P288" s="62"/>
      <c r="Q288" s="62"/>
    </row>
    <row r="289" spans="1:17" ht="51">
      <c r="A289" s="58">
        <v>171</v>
      </c>
      <c r="B289" s="59" t="s">
        <v>154</v>
      </c>
      <c r="C289" s="60" t="s">
        <v>255</v>
      </c>
      <c r="D289" s="59"/>
      <c r="E289" s="61" t="s">
        <v>57</v>
      </c>
      <c r="F289" s="62">
        <v>5</v>
      </c>
      <c r="G289" s="62"/>
      <c r="H289" s="62"/>
      <c r="I289" s="62"/>
      <c r="J289" s="62"/>
      <c r="K289" s="62"/>
      <c r="L289" s="62"/>
      <c r="M289" s="62"/>
      <c r="N289" s="62"/>
      <c r="O289" s="62"/>
      <c r="P289" s="62"/>
      <c r="Q289" s="62"/>
    </row>
    <row r="290" spans="1:17" ht="25.5">
      <c r="A290" s="58">
        <v>172</v>
      </c>
      <c r="B290" s="59" t="s">
        <v>154</v>
      </c>
      <c r="C290" s="60" t="s">
        <v>256</v>
      </c>
      <c r="D290" s="59"/>
      <c r="E290" s="61" t="s">
        <v>57</v>
      </c>
      <c r="F290" s="62">
        <v>1</v>
      </c>
      <c r="G290" s="62"/>
      <c r="H290" s="62"/>
      <c r="I290" s="62"/>
      <c r="J290" s="62"/>
      <c r="K290" s="62"/>
      <c r="L290" s="62"/>
      <c r="M290" s="62"/>
      <c r="N290" s="62"/>
      <c r="O290" s="62"/>
      <c r="P290" s="62"/>
      <c r="Q290" s="62"/>
    </row>
    <row r="291" spans="1:17">
      <c r="A291" s="58">
        <v>173</v>
      </c>
      <c r="B291" s="59" t="s">
        <v>154</v>
      </c>
      <c r="C291" s="60" t="s">
        <v>257</v>
      </c>
      <c r="D291" s="59"/>
      <c r="E291" s="61" t="s">
        <v>55</v>
      </c>
      <c r="F291" s="62">
        <v>5</v>
      </c>
      <c r="G291" s="62"/>
      <c r="H291" s="62"/>
      <c r="I291" s="62"/>
      <c r="J291" s="62"/>
      <c r="K291" s="62"/>
      <c r="L291" s="62"/>
      <c r="M291" s="62"/>
      <c r="N291" s="62"/>
      <c r="O291" s="62"/>
      <c r="P291" s="62"/>
      <c r="Q291" s="62"/>
    </row>
    <row r="292" spans="1:17">
      <c r="A292" s="129">
        <v>174</v>
      </c>
      <c r="B292" s="130" t="s">
        <v>154</v>
      </c>
      <c r="C292" s="131" t="s">
        <v>2234</v>
      </c>
      <c r="D292" s="59"/>
      <c r="E292" s="130" t="s">
        <v>57</v>
      </c>
      <c r="F292" s="132">
        <v>24</v>
      </c>
      <c r="G292" s="62"/>
      <c r="H292" s="62"/>
      <c r="I292" s="62"/>
      <c r="J292" s="62"/>
      <c r="K292" s="62"/>
      <c r="L292" s="62"/>
      <c r="M292" s="62"/>
      <c r="N292" s="62"/>
      <c r="O292" s="62"/>
      <c r="P292" s="62"/>
      <c r="Q292" s="62"/>
    </row>
    <row r="293" spans="1:17" ht="25.5">
      <c r="A293" s="129">
        <v>175</v>
      </c>
      <c r="B293" s="130" t="s">
        <v>154</v>
      </c>
      <c r="C293" s="131" t="s">
        <v>2235</v>
      </c>
      <c r="D293" s="59"/>
      <c r="E293" s="130" t="s">
        <v>57</v>
      </c>
      <c r="F293" s="132">
        <v>16</v>
      </c>
      <c r="G293" s="62"/>
      <c r="H293" s="62"/>
      <c r="I293" s="62"/>
      <c r="J293" s="62"/>
      <c r="K293" s="62"/>
      <c r="L293" s="62"/>
      <c r="M293" s="62"/>
      <c r="N293" s="62"/>
      <c r="O293" s="62"/>
      <c r="P293" s="62"/>
      <c r="Q293" s="62"/>
    </row>
    <row r="294" spans="1:17">
      <c r="A294" s="58" t="s">
        <v>28</v>
      </c>
      <c r="B294" s="59"/>
      <c r="C294" s="60"/>
      <c r="D294" s="59"/>
      <c r="E294" s="61"/>
      <c r="F294" s="62">
        <v>0</v>
      </c>
      <c r="G294" s="62"/>
      <c r="H294" s="62"/>
      <c r="I294" s="62"/>
      <c r="J294" s="62"/>
      <c r="K294" s="62"/>
      <c r="L294" s="62"/>
      <c r="M294" s="62"/>
      <c r="N294" s="62"/>
      <c r="O294" s="62"/>
      <c r="P294" s="62"/>
      <c r="Q294" s="62"/>
    </row>
    <row r="295" spans="1:17" ht="25.5">
      <c r="A295" s="58" t="s">
        <v>28</v>
      </c>
      <c r="B295" s="59"/>
      <c r="C295" s="72" t="s">
        <v>258</v>
      </c>
      <c r="D295" s="59"/>
      <c r="E295" s="61"/>
      <c r="F295" s="62">
        <v>0</v>
      </c>
      <c r="G295" s="62"/>
      <c r="H295" s="62"/>
      <c r="I295" s="62"/>
      <c r="J295" s="62"/>
      <c r="K295" s="62"/>
      <c r="L295" s="62"/>
      <c r="M295" s="62"/>
      <c r="N295" s="62"/>
      <c r="O295" s="62"/>
      <c r="P295" s="62"/>
      <c r="Q295" s="62"/>
    </row>
    <row r="296" spans="1:17" ht="38.25">
      <c r="A296" s="58">
        <v>176</v>
      </c>
      <c r="B296" s="59" t="s">
        <v>116</v>
      </c>
      <c r="C296" s="60" t="s">
        <v>259</v>
      </c>
      <c r="D296" s="59"/>
      <c r="E296" s="61" t="s">
        <v>262</v>
      </c>
      <c r="F296" s="62">
        <v>0.27</v>
      </c>
      <c r="G296" s="62"/>
      <c r="H296" s="62"/>
      <c r="I296" s="62"/>
      <c r="J296" s="62"/>
      <c r="K296" s="62"/>
      <c r="L296" s="62"/>
      <c r="M296" s="62"/>
      <c r="N296" s="62"/>
      <c r="O296" s="62"/>
      <c r="P296" s="62"/>
      <c r="Q296" s="62"/>
    </row>
    <row r="297" spans="1:17" ht="38.25">
      <c r="A297" s="58">
        <v>177</v>
      </c>
      <c r="B297" s="59" t="s">
        <v>116</v>
      </c>
      <c r="C297" s="60" t="s">
        <v>260</v>
      </c>
      <c r="D297" s="59"/>
      <c r="E297" s="61" t="s">
        <v>108</v>
      </c>
      <c r="F297" s="62">
        <v>2.68</v>
      </c>
      <c r="G297" s="62"/>
      <c r="H297" s="62"/>
      <c r="I297" s="62"/>
      <c r="J297" s="62"/>
      <c r="K297" s="62"/>
      <c r="L297" s="62"/>
      <c r="M297" s="62"/>
      <c r="N297" s="62"/>
      <c r="O297" s="62"/>
      <c r="P297" s="62"/>
      <c r="Q297" s="62"/>
    </row>
    <row r="298" spans="1:17">
      <c r="A298" s="129">
        <v>178</v>
      </c>
      <c r="B298" s="130" t="s">
        <v>175</v>
      </c>
      <c r="C298" s="131" t="s">
        <v>2237</v>
      </c>
      <c r="D298" s="130"/>
      <c r="E298" s="130" t="s">
        <v>108</v>
      </c>
      <c r="F298" s="132">
        <v>1.1000000000000001</v>
      </c>
      <c r="G298" s="62"/>
      <c r="H298" s="62"/>
      <c r="I298" s="62"/>
      <c r="J298" s="62"/>
      <c r="K298" s="62"/>
      <c r="L298" s="62"/>
      <c r="M298" s="62"/>
      <c r="N298" s="62"/>
      <c r="O298" s="62"/>
      <c r="P298" s="62"/>
      <c r="Q298" s="62"/>
    </row>
    <row r="299" spans="1:17">
      <c r="A299" s="129" t="s">
        <v>28</v>
      </c>
      <c r="B299" s="130"/>
      <c r="C299" s="131" t="s">
        <v>2236</v>
      </c>
      <c r="D299" s="130"/>
      <c r="E299" s="130" t="s">
        <v>55</v>
      </c>
      <c r="F299" s="132">
        <v>14</v>
      </c>
      <c r="G299" s="62"/>
      <c r="H299" s="62"/>
      <c r="I299" s="62"/>
      <c r="J299" s="62"/>
      <c r="K299" s="62"/>
      <c r="L299" s="62"/>
      <c r="M299" s="62"/>
      <c r="N299" s="62"/>
      <c r="O299" s="62"/>
      <c r="P299" s="62"/>
      <c r="Q299" s="62"/>
    </row>
    <row r="300" spans="1:17">
      <c r="A300" s="58" t="s">
        <v>28</v>
      </c>
      <c r="B300" s="59"/>
      <c r="C300" s="60"/>
      <c r="D300" s="59"/>
      <c r="E300" s="61"/>
      <c r="F300" s="62">
        <v>0</v>
      </c>
      <c r="G300" s="62"/>
      <c r="H300" s="62"/>
      <c r="I300" s="62"/>
      <c r="J300" s="62"/>
      <c r="K300" s="62"/>
      <c r="L300" s="62"/>
      <c r="M300" s="62"/>
      <c r="N300" s="62"/>
      <c r="O300" s="62"/>
      <c r="P300" s="62"/>
      <c r="Q300" s="62"/>
    </row>
    <row r="301" spans="1:17">
      <c r="A301" s="58" t="s">
        <v>28</v>
      </c>
      <c r="B301" s="59"/>
      <c r="C301" s="60"/>
      <c r="D301" s="59"/>
      <c r="E301" s="61"/>
      <c r="F301" s="62">
        <v>0</v>
      </c>
      <c r="G301" s="62">
        <v>0</v>
      </c>
      <c r="H301" s="62">
        <v>0</v>
      </c>
      <c r="I301" s="62">
        <f t="shared" ref="I301" si="7">+ROUND(H301*G301,2)</f>
        <v>0</v>
      </c>
      <c r="J301" s="62">
        <v>0</v>
      </c>
      <c r="K301" s="62">
        <v>0</v>
      </c>
      <c r="L301" s="62">
        <f t="shared" ref="L301" si="8">+I301+J301+K301</f>
        <v>0</v>
      </c>
      <c r="M301" s="62">
        <f t="shared" ref="M301" si="9">+ROUND(G301*$F301,2)</f>
        <v>0</v>
      </c>
      <c r="N301" s="62">
        <f t="shared" ref="N301" si="10">+ROUND(I301*$F301,2)</f>
        <v>0</v>
      </c>
      <c r="O301" s="62">
        <f t="shared" ref="O301" si="11">+ROUND(J301*$F301,2)</f>
        <v>0</v>
      </c>
      <c r="P301" s="62">
        <f t="shared" ref="P301" si="12">+ROUND(K301*$F301,2)</f>
        <v>0</v>
      </c>
      <c r="Q301" s="62">
        <f t="shared" ref="Q301" si="13">+N301+O301+P301</f>
        <v>0</v>
      </c>
    </row>
    <row r="302" spans="1:17">
      <c r="A302" s="63"/>
      <c r="B302" s="63"/>
      <c r="C302" s="64" t="s">
        <v>52</v>
      </c>
      <c r="D302" s="63"/>
      <c r="E302" s="63"/>
      <c r="F302" s="65"/>
      <c r="G302" s="65"/>
      <c r="H302" s="65"/>
      <c r="I302" s="65"/>
      <c r="J302" s="65"/>
      <c r="K302" s="65"/>
      <c r="L302" s="65"/>
      <c r="M302" s="65">
        <f>SUM(M9:M301)</f>
        <v>0</v>
      </c>
      <c r="N302" s="65">
        <f>SUM(N9:N301)</f>
        <v>0</v>
      </c>
      <c r="O302" s="65">
        <f>SUM(O9:O301)</f>
        <v>0</v>
      </c>
      <c r="P302" s="65">
        <f>SUM(P9:P301)</f>
        <v>0</v>
      </c>
      <c r="Q302" s="65">
        <f>SUM(Q9:Q301)</f>
        <v>0</v>
      </c>
    </row>
    <row r="303" spans="1:17">
      <c r="A303" s="66"/>
      <c r="B303" s="66"/>
      <c r="C303" s="92" t="s">
        <v>2198</v>
      </c>
      <c r="D303" s="66"/>
      <c r="E303" s="66" t="s">
        <v>60</v>
      </c>
      <c r="F303" s="127">
        <f>' 1-1'!$F$35</f>
        <v>0</v>
      </c>
      <c r="G303" s="68"/>
      <c r="H303" s="68"/>
      <c r="I303" s="68"/>
      <c r="J303" s="68"/>
      <c r="K303" s="68"/>
      <c r="L303" s="68"/>
      <c r="M303" s="68"/>
      <c r="N303" s="68"/>
      <c r="O303" s="62">
        <f>ROUND(O302*F303%,2)</f>
        <v>0</v>
      </c>
      <c r="P303" s="68"/>
      <c r="Q303" s="62">
        <f>O303</f>
        <v>0</v>
      </c>
    </row>
    <row r="304" spans="1:17">
      <c r="A304" s="63"/>
      <c r="B304" s="63"/>
      <c r="C304" s="64" t="s">
        <v>261</v>
      </c>
      <c r="D304" s="63"/>
      <c r="E304" s="63" t="s">
        <v>61</v>
      </c>
      <c r="F304" s="65"/>
      <c r="G304" s="65"/>
      <c r="H304" s="65"/>
      <c r="I304" s="65"/>
      <c r="J304" s="65"/>
      <c r="K304" s="65"/>
      <c r="L304" s="65"/>
      <c r="M304" s="65">
        <f t="shared" ref="M304:Q304" si="14">SUM(M302:M303)</f>
        <v>0</v>
      </c>
      <c r="N304" s="65">
        <f t="shared" si="14"/>
        <v>0</v>
      </c>
      <c r="O304" s="65">
        <f t="shared" si="14"/>
        <v>0</v>
      </c>
      <c r="P304" s="65">
        <f t="shared" si="14"/>
        <v>0</v>
      </c>
      <c r="Q304" s="65">
        <f t="shared" si="14"/>
        <v>0</v>
      </c>
    </row>
  </sheetData>
  <autoFilter ref="A9:Q304"/>
  <mergeCells count="8">
    <mergeCell ref="G7:L7"/>
    <mergeCell ref="M7:Q7"/>
    <mergeCell ref="A7:A8"/>
    <mergeCell ref="B7:B8"/>
    <mergeCell ref="C7:C8"/>
    <mergeCell ref="D7:D8"/>
    <mergeCell ref="E7:E8"/>
    <mergeCell ref="F7:F8"/>
  </mergeCells>
  <conditionalFormatting sqref="C9:C301">
    <cfRule type="expression" dxfId="113" priority="444"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35"/>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6.28515625" style="44" customWidth="1"/>
    <col min="2" max="2" width="8.5703125" style="44" customWidth="1" outlineLevel="1"/>
    <col min="3" max="3" width="40.28515625" style="69" customWidth="1"/>
    <col min="4" max="4" width="4.28515625" style="44" hidden="1" customWidth="1" outlineLevel="1"/>
    <col min="5" max="5" width="5.28515625" style="44" customWidth="1" collapsed="1"/>
    <col min="6" max="6" width="7.85546875" style="44" bestFit="1" customWidth="1"/>
    <col min="7" max="7" width="6.28515625" style="44" customWidth="1"/>
    <col min="8" max="8" width="9" style="44" customWidth="1"/>
    <col min="9" max="9" width="7.85546875" style="44" customWidth="1"/>
    <col min="10" max="10" width="8.140625" style="44" customWidth="1"/>
    <col min="11" max="11" width="7.7109375" style="44" customWidth="1"/>
    <col min="12" max="12" width="9.28515625" style="44" customWidth="1"/>
    <col min="13" max="13" width="9.85546875" style="44" customWidth="1"/>
    <col min="14" max="14" width="9.7109375" style="44" customWidth="1"/>
    <col min="15" max="15" width="9.42578125" style="44" customWidth="1"/>
    <col min="16" max="16" width="10" style="44" customWidth="1"/>
    <col min="17" max="17" width="9.85546875" style="44" customWidth="1"/>
    <col min="18" max="16384" width="9.140625" style="44"/>
  </cols>
  <sheetData>
    <row r="1" spans="1:17" ht="25.5">
      <c r="A1" s="48"/>
      <c r="B1" s="48"/>
      <c r="C1" s="18" t="s">
        <v>264</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Q35</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c r="A9" s="58" t="s">
        <v>28</v>
      </c>
      <c r="B9" s="59"/>
      <c r="C9" s="75"/>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ht="38.25">
      <c r="A10" s="58">
        <v>1</v>
      </c>
      <c r="B10" s="59" t="s">
        <v>77</v>
      </c>
      <c r="C10" s="60" t="s">
        <v>266</v>
      </c>
      <c r="D10" s="59"/>
      <c r="E10" s="61" t="s">
        <v>56</v>
      </c>
      <c r="F10" s="62">
        <v>9280.1</v>
      </c>
      <c r="G10" s="62"/>
      <c r="H10" s="62"/>
      <c r="I10" s="62"/>
      <c r="J10" s="62"/>
      <c r="K10" s="62"/>
      <c r="L10" s="62"/>
      <c r="M10" s="62"/>
      <c r="N10" s="62"/>
      <c r="O10" s="62"/>
      <c r="P10" s="62"/>
      <c r="Q10" s="62"/>
    </row>
    <row r="11" spans="1:17" ht="25.5">
      <c r="A11" s="58">
        <v>2</v>
      </c>
      <c r="B11" s="59" t="s">
        <v>77</v>
      </c>
      <c r="C11" s="92" t="s">
        <v>2238</v>
      </c>
      <c r="D11" s="59"/>
      <c r="E11" s="61" t="s">
        <v>56</v>
      </c>
      <c r="F11" s="128">
        <v>1750</v>
      </c>
      <c r="G11" s="62"/>
      <c r="H11" s="62"/>
      <c r="I11" s="62"/>
      <c r="J11" s="62"/>
      <c r="K11" s="62"/>
      <c r="L11" s="62"/>
      <c r="M11" s="62"/>
      <c r="N11" s="62"/>
      <c r="O11" s="62"/>
      <c r="P11" s="62"/>
      <c r="Q11" s="62"/>
    </row>
    <row r="12" spans="1:17" ht="25.5">
      <c r="A12" s="58">
        <v>3</v>
      </c>
      <c r="B12" s="59" t="s">
        <v>77</v>
      </c>
      <c r="C12" s="90" t="s">
        <v>2750</v>
      </c>
      <c r="D12" s="82"/>
      <c r="E12" s="86" t="s">
        <v>56</v>
      </c>
      <c r="F12" s="175">
        <v>228</v>
      </c>
      <c r="G12" s="87"/>
      <c r="H12" s="62"/>
      <c r="I12" s="62"/>
      <c r="J12" s="87"/>
      <c r="K12" s="87"/>
      <c r="L12" s="62"/>
      <c r="M12" s="62"/>
      <c r="N12" s="62"/>
      <c r="O12" s="62"/>
      <c r="P12" s="62"/>
      <c r="Q12" s="62"/>
    </row>
    <row r="13" spans="1:17" ht="25.5">
      <c r="A13" s="58">
        <v>4</v>
      </c>
      <c r="B13" s="59" t="s">
        <v>77</v>
      </c>
      <c r="C13" s="60" t="s">
        <v>267</v>
      </c>
      <c r="D13" s="59"/>
      <c r="E13" s="61" t="s">
        <v>59</v>
      </c>
      <c r="F13" s="62">
        <v>1</v>
      </c>
      <c r="G13" s="62"/>
      <c r="H13" s="62"/>
      <c r="I13" s="62"/>
      <c r="J13" s="62"/>
      <c r="K13" s="62"/>
      <c r="L13" s="62"/>
      <c r="M13" s="62"/>
      <c r="N13" s="62"/>
      <c r="O13" s="62"/>
      <c r="P13" s="62"/>
      <c r="Q13" s="62"/>
    </row>
    <row r="14" spans="1:17" ht="25.5">
      <c r="A14" s="58">
        <v>5</v>
      </c>
      <c r="B14" s="59" t="s">
        <v>77</v>
      </c>
      <c r="C14" s="60" t="s">
        <v>268</v>
      </c>
      <c r="D14" s="59"/>
      <c r="E14" s="61" t="s">
        <v>56</v>
      </c>
      <c r="F14" s="62">
        <v>12.3</v>
      </c>
      <c r="G14" s="62"/>
      <c r="H14" s="62"/>
      <c r="I14" s="62"/>
      <c r="J14" s="62"/>
      <c r="K14" s="62"/>
      <c r="L14" s="62"/>
      <c r="M14" s="62"/>
      <c r="N14" s="62"/>
      <c r="O14" s="62"/>
      <c r="P14" s="62"/>
      <c r="Q14" s="62"/>
    </row>
    <row r="15" spans="1:17" ht="25.5">
      <c r="A15" s="58">
        <v>6</v>
      </c>
      <c r="B15" s="59" t="s">
        <v>77</v>
      </c>
      <c r="C15" s="60" t="s">
        <v>269</v>
      </c>
      <c r="D15" s="59"/>
      <c r="E15" s="61" t="s">
        <v>56</v>
      </c>
      <c r="F15" s="62">
        <v>112.1</v>
      </c>
      <c r="G15" s="62"/>
      <c r="H15" s="62"/>
      <c r="I15" s="62"/>
      <c r="J15" s="62"/>
      <c r="K15" s="62"/>
      <c r="L15" s="62"/>
      <c r="M15" s="62"/>
      <c r="N15" s="62"/>
      <c r="O15" s="62"/>
      <c r="P15" s="62"/>
      <c r="Q15" s="62"/>
    </row>
    <row r="16" spans="1:17">
      <c r="A16" s="58">
        <v>7</v>
      </c>
      <c r="B16" s="59" t="s">
        <v>77</v>
      </c>
      <c r="C16" s="60" t="s">
        <v>270</v>
      </c>
      <c r="D16" s="59"/>
      <c r="E16" s="61" t="s">
        <v>57</v>
      </c>
      <c r="F16" s="62">
        <v>294</v>
      </c>
      <c r="G16" s="62"/>
      <c r="H16" s="62"/>
      <c r="I16" s="62"/>
      <c r="J16" s="62"/>
      <c r="K16" s="62"/>
      <c r="L16" s="62"/>
      <c r="M16" s="62"/>
      <c r="N16" s="62"/>
      <c r="O16" s="62"/>
      <c r="P16" s="62"/>
      <c r="Q16" s="62"/>
    </row>
    <row r="17" spans="1:17" ht="25.5">
      <c r="A17" s="58">
        <v>8</v>
      </c>
      <c r="B17" s="59" t="s">
        <v>77</v>
      </c>
      <c r="C17" s="60" t="s">
        <v>271</v>
      </c>
      <c r="D17" s="59"/>
      <c r="E17" s="61" t="s">
        <v>56</v>
      </c>
      <c r="F17" s="62">
        <v>90.38</v>
      </c>
      <c r="G17" s="62"/>
      <c r="H17" s="62"/>
      <c r="I17" s="62"/>
      <c r="J17" s="62"/>
      <c r="K17" s="62"/>
      <c r="L17" s="62"/>
      <c r="M17" s="62"/>
      <c r="N17" s="62"/>
      <c r="O17" s="62"/>
      <c r="P17" s="62"/>
      <c r="Q17" s="62"/>
    </row>
    <row r="18" spans="1:17">
      <c r="A18" s="58">
        <v>9</v>
      </c>
      <c r="B18" s="59" t="s">
        <v>77</v>
      </c>
      <c r="C18" s="60" t="s">
        <v>272</v>
      </c>
      <c r="D18" s="59"/>
      <c r="E18" s="61" t="s">
        <v>59</v>
      </c>
      <c r="F18" s="62">
        <v>1</v>
      </c>
      <c r="G18" s="62"/>
      <c r="H18" s="62"/>
      <c r="I18" s="62"/>
      <c r="J18" s="62"/>
      <c r="K18" s="62"/>
      <c r="L18" s="62"/>
      <c r="M18" s="62"/>
      <c r="N18" s="62"/>
      <c r="O18" s="62"/>
      <c r="P18" s="62"/>
      <c r="Q18" s="62"/>
    </row>
    <row r="19" spans="1:17" ht="25.5">
      <c r="A19" s="58">
        <v>10</v>
      </c>
      <c r="B19" s="59" t="s">
        <v>77</v>
      </c>
      <c r="C19" s="60" t="s">
        <v>273</v>
      </c>
      <c r="D19" s="59"/>
      <c r="E19" s="61" t="s">
        <v>108</v>
      </c>
      <c r="F19" s="62">
        <v>1162</v>
      </c>
      <c r="G19" s="62"/>
      <c r="H19" s="62"/>
      <c r="I19" s="62"/>
      <c r="J19" s="62"/>
      <c r="K19" s="62"/>
      <c r="L19" s="62"/>
      <c r="M19" s="62"/>
      <c r="N19" s="62"/>
      <c r="O19" s="62"/>
      <c r="P19" s="62"/>
      <c r="Q19" s="62"/>
    </row>
    <row r="20" spans="1:17" ht="25.5">
      <c r="A20" s="58">
        <v>14</v>
      </c>
      <c r="B20" s="59" t="s">
        <v>77</v>
      </c>
      <c r="C20" s="60" t="s">
        <v>277</v>
      </c>
      <c r="D20" s="59"/>
      <c r="E20" s="61" t="s">
        <v>108</v>
      </c>
      <c r="F20" s="62">
        <v>55.2</v>
      </c>
      <c r="G20" s="62"/>
      <c r="H20" s="62"/>
      <c r="I20" s="62"/>
      <c r="J20" s="62"/>
      <c r="K20" s="62"/>
      <c r="L20" s="62"/>
      <c r="M20" s="62"/>
      <c r="N20" s="62"/>
      <c r="O20" s="62"/>
      <c r="P20" s="62"/>
      <c r="Q20" s="62"/>
    </row>
    <row r="21" spans="1:17" ht="25.5">
      <c r="A21" s="58">
        <v>15</v>
      </c>
      <c r="B21" s="130" t="s">
        <v>77</v>
      </c>
      <c r="C21" s="131" t="s">
        <v>2239</v>
      </c>
      <c r="D21" s="59"/>
      <c r="E21" s="130" t="s">
        <v>108</v>
      </c>
      <c r="F21" s="132">
        <v>4.4000000000000004</v>
      </c>
      <c r="G21" s="62"/>
      <c r="H21" s="62"/>
      <c r="I21" s="62"/>
      <c r="J21" s="62"/>
      <c r="K21" s="62"/>
      <c r="L21" s="62"/>
      <c r="M21" s="62"/>
      <c r="N21" s="62"/>
      <c r="O21" s="62"/>
      <c r="P21" s="62"/>
      <c r="Q21" s="62"/>
    </row>
    <row r="22" spans="1:17">
      <c r="A22" s="58">
        <v>16</v>
      </c>
      <c r="B22" s="59" t="s">
        <v>77</v>
      </c>
      <c r="C22" s="60" t="s">
        <v>278</v>
      </c>
      <c r="D22" s="59"/>
      <c r="E22" s="61" t="s">
        <v>56</v>
      </c>
      <c r="F22" s="62">
        <v>537</v>
      </c>
      <c r="G22" s="62"/>
      <c r="H22" s="62"/>
      <c r="I22" s="62"/>
      <c r="J22" s="62"/>
      <c r="K22" s="62"/>
      <c r="L22" s="62"/>
      <c r="M22" s="62"/>
      <c r="N22" s="62"/>
      <c r="O22" s="62"/>
      <c r="P22" s="62"/>
      <c r="Q22" s="62"/>
    </row>
    <row r="23" spans="1:17" ht="25.5">
      <c r="A23" s="58">
        <v>17</v>
      </c>
      <c r="B23" s="59" t="s">
        <v>77</v>
      </c>
      <c r="C23" s="60" t="s">
        <v>280</v>
      </c>
      <c r="D23" s="59"/>
      <c r="E23" s="61" t="s">
        <v>108</v>
      </c>
      <c r="F23" s="62">
        <v>331.72</v>
      </c>
      <c r="G23" s="62"/>
      <c r="H23" s="62"/>
      <c r="I23" s="62"/>
      <c r="J23" s="62"/>
      <c r="K23" s="62"/>
      <c r="L23" s="62"/>
      <c r="M23" s="62"/>
      <c r="N23" s="62"/>
      <c r="O23" s="62"/>
      <c r="P23" s="62"/>
      <c r="Q23" s="62"/>
    </row>
    <row r="24" spans="1:17">
      <c r="A24" s="58">
        <v>18</v>
      </c>
      <c r="B24" s="130" t="s">
        <v>77</v>
      </c>
      <c r="C24" s="131" t="s">
        <v>2240</v>
      </c>
      <c r="D24" s="59"/>
      <c r="E24" s="130" t="s">
        <v>57</v>
      </c>
      <c r="F24" s="132">
        <v>9</v>
      </c>
      <c r="G24" s="62"/>
      <c r="H24" s="62"/>
      <c r="I24" s="62"/>
      <c r="J24" s="62"/>
      <c r="K24" s="62"/>
      <c r="L24" s="62"/>
      <c r="M24" s="62"/>
      <c r="N24" s="62"/>
      <c r="O24" s="62"/>
      <c r="P24" s="62"/>
      <c r="Q24" s="62"/>
    </row>
    <row r="25" spans="1:17">
      <c r="A25" s="58">
        <v>19</v>
      </c>
      <c r="B25" s="130" t="s">
        <v>77</v>
      </c>
      <c r="C25" s="131" t="s">
        <v>2826</v>
      </c>
      <c r="D25" s="59"/>
      <c r="E25" s="130" t="s">
        <v>56</v>
      </c>
      <c r="F25" s="132">
        <v>28</v>
      </c>
      <c r="G25" s="62"/>
      <c r="H25" s="62"/>
      <c r="I25" s="62"/>
      <c r="J25" s="62"/>
      <c r="K25" s="62"/>
      <c r="L25" s="62"/>
      <c r="M25" s="62"/>
      <c r="N25" s="62"/>
      <c r="O25" s="62"/>
      <c r="P25" s="62"/>
      <c r="Q25" s="62"/>
    </row>
    <row r="26" spans="1:17">
      <c r="A26" s="58">
        <v>21</v>
      </c>
      <c r="B26" s="130" t="s">
        <v>77</v>
      </c>
      <c r="C26" s="131" t="s">
        <v>2242</v>
      </c>
      <c r="D26" s="59"/>
      <c r="E26" s="130" t="s">
        <v>2241</v>
      </c>
      <c r="F26" s="132">
        <v>1</v>
      </c>
      <c r="G26" s="62"/>
      <c r="H26" s="62"/>
      <c r="I26" s="62"/>
      <c r="J26" s="62"/>
      <c r="K26" s="62"/>
      <c r="L26" s="62"/>
      <c r="M26" s="62"/>
      <c r="N26" s="62"/>
      <c r="O26" s="62"/>
      <c r="P26" s="62"/>
      <c r="Q26" s="62"/>
    </row>
    <row r="27" spans="1:17">
      <c r="A27" s="58"/>
      <c r="B27" s="59"/>
      <c r="C27" s="60"/>
      <c r="D27" s="59"/>
      <c r="E27" s="61"/>
      <c r="F27" s="62">
        <v>0</v>
      </c>
      <c r="G27" s="62"/>
      <c r="H27" s="62"/>
      <c r="I27" s="62"/>
      <c r="J27" s="62"/>
      <c r="K27" s="62"/>
      <c r="L27" s="62"/>
      <c r="M27" s="62"/>
      <c r="N27" s="62"/>
      <c r="O27" s="62"/>
      <c r="P27" s="62"/>
      <c r="Q27" s="62"/>
    </row>
    <row r="28" spans="1:17" ht="25.5">
      <c r="A28" s="58">
        <v>22</v>
      </c>
      <c r="B28" s="59" t="s">
        <v>77</v>
      </c>
      <c r="C28" s="60" t="s">
        <v>281</v>
      </c>
      <c r="D28" s="59"/>
      <c r="E28" s="61" t="s">
        <v>56</v>
      </c>
      <c r="F28" s="62">
        <v>1475</v>
      </c>
      <c r="G28" s="62"/>
      <c r="H28" s="62"/>
      <c r="I28" s="62"/>
      <c r="J28" s="62"/>
      <c r="K28" s="62"/>
      <c r="L28" s="62"/>
      <c r="M28" s="62"/>
      <c r="N28" s="62"/>
      <c r="O28" s="62"/>
      <c r="P28" s="62"/>
      <c r="Q28" s="62"/>
    </row>
    <row r="29" spans="1:17">
      <c r="A29" s="58">
        <v>23</v>
      </c>
      <c r="B29" s="59" t="s">
        <v>77</v>
      </c>
      <c r="C29" s="60" t="s">
        <v>282</v>
      </c>
      <c r="D29" s="59"/>
      <c r="E29" s="61" t="s">
        <v>108</v>
      </c>
      <c r="F29" s="127">
        <v>2360.9599999999996</v>
      </c>
      <c r="G29" s="62"/>
      <c r="H29" s="62"/>
      <c r="I29" s="62"/>
      <c r="J29" s="62"/>
      <c r="K29" s="62"/>
      <c r="L29" s="62"/>
      <c r="M29" s="62"/>
      <c r="N29" s="62"/>
      <c r="O29" s="62"/>
      <c r="P29" s="62"/>
      <c r="Q29" s="62"/>
    </row>
    <row r="30" spans="1:17" ht="25.5">
      <c r="A30" s="58">
        <v>24</v>
      </c>
      <c r="B30" s="59" t="s">
        <v>77</v>
      </c>
      <c r="C30" s="60" t="s">
        <v>283</v>
      </c>
      <c r="D30" s="59"/>
      <c r="E30" s="61" t="s">
        <v>108</v>
      </c>
      <c r="F30" s="127">
        <v>2360.9599999999996</v>
      </c>
      <c r="G30" s="62"/>
      <c r="H30" s="62"/>
      <c r="I30" s="62"/>
      <c r="J30" s="62"/>
      <c r="K30" s="62"/>
      <c r="L30" s="62"/>
      <c r="M30" s="62"/>
      <c r="N30" s="62"/>
      <c r="O30" s="62"/>
      <c r="P30" s="62"/>
      <c r="Q30" s="62"/>
    </row>
    <row r="31" spans="1:17">
      <c r="A31" s="58">
        <v>25</v>
      </c>
      <c r="B31" s="59" t="s">
        <v>77</v>
      </c>
      <c r="C31" s="60" t="s">
        <v>284</v>
      </c>
      <c r="D31" s="59"/>
      <c r="E31" s="61" t="s">
        <v>108</v>
      </c>
      <c r="F31" s="62">
        <v>73.75</v>
      </c>
      <c r="G31" s="62"/>
      <c r="H31" s="62"/>
      <c r="I31" s="62"/>
      <c r="J31" s="62"/>
      <c r="K31" s="62"/>
      <c r="L31" s="62"/>
      <c r="M31" s="62"/>
      <c r="N31" s="62"/>
      <c r="O31" s="62"/>
      <c r="P31" s="62"/>
      <c r="Q31" s="62"/>
    </row>
    <row r="32" spans="1:17" ht="25.5">
      <c r="A32" s="58" t="s">
        <v>28</v>
      </c>
      <c r="B32" s="59"/>
      <c r="C32" s="161" t="s">
        <v>285</v>
      </c>
      <c r="D32" s="59"/>
      <c r="E32" s="61"/>
      <c r="F32" s="62">
        <v>0</v>
      </c>
      <c r="G32" s="62"/>
      <c r="H32" s="62"/>
      <c r="I32" s="62"/>
      <c r="J32" s="62"/>
      <c r="K32" s="62"/>
      <c r="L32" s="62"/>
      <c r="M32" s="62"/>
      <c r="N32" s="62"/>
      <c r="O32" s="62"/>
      <c r="P32" s="62"/>
      <c r="Q32" s="62"/>
    </row>
    <row r="33" spans="1:17">
      <c r="A33" s="63"/>
      <c r="B33" s="63"/>
      <c r="C33" s="64" t="s">
        <v>52</v>
      </c>
      <c r="D33" s="63"/>
      <c r="E33" s="63"/>
      <c r="F33" s="65"/>
      <c r="G33" s="65"/>
      <c r="H33" s="65"/>
      <c r="I33" s="65"/>
      <c r="J33" s="65"/>
      <c r="K33" s="65"/>
      <c r="L33" s="65"/>
      <c r="M33" s="65">
        <f>SUM(M9:M32)</f>
        <v>0</v>
      </c>
      <c r="N33" s="65">
        <f>SUM(N9:N32)</f>
        <v>0</v>
      </c>
      <c r="O33" s="65">
        <f>SUM(O9:O32)</f>
        <v>0</v>
      </c>
      <c r="P33" s="65">
        <f>SUM(P9:P32)</f>
        <v>0</v>
      </c>
      <c r="Q33" s="65">
        <f>SUM(Q9:Q32)</f>
        <v>0</v>
      </c>
    </row>
    <row r="34" spans="1:17">
      <c r="A34" s="66"/>
      <c r="B34" s="66"/>
      <c r="C34" s="92" t="s">
        <v>2198</v>
      </c>
      <c r="D34" s="66"/>
      <c r="E34" s="66" t="s">
        <v>60</v>
      </c>
      <c r="F34" s="127">
        <f>' 1-1'!$F$35</f>
        <v>0</v>
      </c>
      <c r="G34" s="68"/>
      <c r="H34" s="68"/>
      <c r="I34" s="68"/>
      <c r="J34" s="68"/>
      <c r="K34" s="68"/>
      <c r="L34" s="68"/>
      <c r="M34" s="68"/>
      <c r="N34" s="68"/>
      <c r="O34" s="62">
        <f>ROUND(O33*F34%,2)</f>
        <v>0</v>
      </c>
      <c r="P34" s="68"/>
      <c r="Q34" s="62">
        <f>O34</f>
        <v>0</v>
      </c>
    </row>
    <row r="35" spans="1:17">
      <c r="A35" s="63"/>
      <c r="B35" s="63"/>
      <c r="C35" s="64" t="s">
        <v>286</v>
      </c>
      <c r="D35" s="63"/>
      <c r="E35" s="63" t="s">
        <v>61</v>
      </c>
      <c r="F35" s="65"/>
      <c r="G35" s="65"/>
      <c r="H35" s="65"/>
      <c r="I35" s="65"/>
      <c r="J35" s="65"/>
      <c r="K35" s="65"/>
      <c r="L35" s="65"/>
      <c r="M35" s="65">
        <f t="shared" ref="M35:Q35" si="0">SUM(M33:M34)</f>
        <v>0</v>
      </c>
      <c r="N35" s="65">
        <f t="shared" si="0"/>
        <v>0</v>
      </c>
      <c r="O35" s="65">
        <f t="shared" si="0"/>
        <v>0</v>
      </c>
      <c r="P35" s="65">
        <f t="shared" si="0"/>
        <v>0</v>
      </c>
      <c r="Q35" s="65">
        <f t="shared" si="0"/>
        <v>0</v>
      </c>
    </row>
  </sheetData>
  <autoFilter ref="A9:Q35"/>
  <mergeCells count="8">
    <mergeCell ref="G7:L7"/>
    <mergeCell ref="M7:Q7"/>
    <mergeCell ref="A7:A8"/>
    <mergeCell ref="B7:B8"/>
    <mergeCell ref="C7:C8"/>
    <mergeCell ref="D7:D8"/>
    <mergeCell ref="E7:E8"/>
    <mergeCell ref="F7:F8"/>
  </mergeCells>
  <conditionalFormatting sqref="C9:C32">
    <cfRule type="expression" dxfId="112" priority="443"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12"/>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5.140625" style="44" customWidth="1"/>
    <col min="2" max="2" width="8.5703125" style="44" bestFit="1" customWidth="1" outlineLevel="1"/>
    <col min="3" max="3" width="43.28515625" style="69" customWidth="1"/>
    <col min="4" max="4" width="4.28515625" style="44" hidden="1" customWidth="1" outlineLevel="1"/>
    <col min="5" max="5" width="5.5703125" style="44" customWidth="1" collapsed="1"/>
    <col min="6" max="6" width="7.85546875" style="44" bestFit="1" customWidth="1"/>
    <col min="7" max="7" width="6.5703125" style="44" customWidth="1"/>
    <col min="8" max="8" width="9.28515625" style="44" customWidth="1"/>
    <col min="9" max="9" width="5.85546875" style="44" customWidth="1"/>
    <col min="10" max="10" width="8.42578125" style="44" customWidth="1"/>
    <col min="11" max="11" width="7.85546875" style="44" customWidth="1"/>
    <col min="12" max="12" width="7.28515625" style="44" customWidth="1"/>
    <col min="13" max="13" width="8" style="44" customWidth="1"/>
    <col min="14" max="14" width="9.85546875" style="44" customWidth="1"/>
    <col min="15" max="15" width="10.42578125" style="44" customWidth="1"/>
    <col min="16" max="16" width="10.28515625" style="44" customWidth="1"/>
    <col min="17" max="17" width="9.85546875" style="44" customWidth="1"/>
    <col min="18" max="16384" width="9.140625" style="44"/>
  </cols>
  <sheetData>
    <row r="1" spans="1:17" ht="25.5">
      <c r="A1" s="48"/>
      <c r="B1" s="48"/>
      <c r="C1" s="18" t="s">
        <v>287</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1"/>
      <c r="M2" s="51"/>
      <c r="N2" s="51"/>
      <c r="O2" s="51"/>
      <c r="P2" s="51"/>
      <c r="Q2" s="51"/>
    </row>
    <row r="3" spans="1:17">
      <c r="A3" s="196" t="s">
        <v>2847</v>
      </c>
      <c r="B3" s="51"/>
      <c r="C3" s="52"/>
      <c r="D3" s="51"/>
      <c r="E3" s="51"/>
      <c r="F3" s="51"/>
      <c r="G3" s="51"/>
      <c r="H3" s="51"/>
      <c r="I3" s="51"/>
      <c r="J3" s="51"/>
      <c r="K3" s="51"/>
      <c r="L3" s="51"/>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Q112</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s="47" customFormat="1" ht="38.25">
      <c r="A9" s="79"/>
      <c r="B9" s="79"/>
      <c r="C9" s="75" t="s">
        <v>1704</v>
      </c>
      <c r="D9" s="79"/>
      <c r="E9" s="79"/>
      <c r="F9" s="79"/>
      <c r="G9" s="62">
        <v>0</v>
      </c>
      <c r="H9" s="80"/>
      <c r="I9" s="80"/>
      <c r="J9" s="62">
        <v>0</v>
      </c>
      <c r="K9" s="62">
        <v>0</v>
      </c>
      <c r="L9" s="80"/>
      <c r="M9" s="80"/>
      <c r="N9" s="80"/>
      <c r="O9" s="80"/>
      <c r="P9" s="80"/>
      <c r="Q9" s="80"/>
    </row>
    <row r="10" spans="1:17">
      <c r="A10" s="58" t="s">
        <v>28</v>
      </c>
      <c r="B10" s="59"/>
      <c r="C10" s="72" t="s">
        <v>288</v>
      </c>
      <c r="D10" s="59"/>
      <c r="E10" s="61"/>
      <c r="F10" s="62">
        <v>0</v>
      </c>
      <c r="G10" s="62">
        <v>0</v>
      </c>
      <c r="H10" s="62">
        <v>0</v>
      </c>
      <c r="I10" s="62">
        <f t="shared" ref="I10:I11" si="0">+ROUND(H10*G10,2)</f>
        <v>0</v>
      </c>
      <c r="J10" s="62">
        <v>0</v>
      </c>
      <c r="K10" s="62">
        <v>0</v>
      </c>
      <c r="L10" s="62">
        <f t="shared" ref="L10:L11" si="1">+I10+J10+K10</f>
        <v>0</v>
      </c>
      <c r="M10" s="62">
        <f t="shared" ref="M10:M11" si="2">+ROUND(G10*$F10,2)</f>
        <v>0</v>
      </c>
      <c r="N10" s="62">
        <f t="shared" ref="N10:N11" si="3">+ROUND(I10*$F10,2)</f>
        <v>0</v>
      </c>
      <c r="O10" s="62">
        <f t="shared" ref="O10:O11" si="4">+ROUND(J10*$F10,2)</f>
        <v>0</v>
      </c>
      <c r="P10" s="62">
        <f t="shared" ref="P10:P11" si="5">+ROUND(K10*$F10,2)</f>
        <v>0</v>
      </c>
      <c r="Q10" s="62">
        <f t="shared" ref="Q10:Q11" si="6">+N10+O10+P10</f>
        <v>0</v>
      </c>
    </row>
    <row r="11" spans="1:17">
      <c r="A11" s="58" t="s">
        <v>28</v>
      </c>
      <c r="B11" s="59"/>
      <c r="C11" s="72" t="s">
        <v>299</v>
      </c>
      <c r="D11" s="59"/>
      <c r="E11" s="61"/>
      <c r="F11" s="62">
        <v>0</v>
      </c>
      <c r="G11" s="62">
        <v>0</v>
      </c>
      <c r="H11" s="62">
        <v>0</v>
      </c>
      <c r="I11" s="62">
        <f t="shared" si="0"/>
        <v>0</v>
      </c>
      <c r="J11" s="62">
        <v>0</v>
      </c>
      <c r="K11" s="62">
        <v>0</v>
      </c>
      <c r="L11" s="62">
        <f t="shared" si="1"/>
        <v>0</v>
      </c>
      <c r="M11" s="62">
        <f t="shared" si="2"/>
        <v>0</v>
      </c>
      <c r="N11" s="62">
        <f t="shared" si="3"/>
        <v>0</v>
      </c>
      <c r="O11" s="62">
        <f t="shared" si="4"/>
        <v>0</v>
      </c>
      <c r="P11" s="62">
        <f t="shared" si="5"/>
        <v>0</v>
      </c>
      <c r="Q11" s="62">
        <f t="shared" si="6"/>
        <v>0</v>
      </c>
    </row>
    <row r="12" spans="1:17">
      <c r="A12" s="58">
        <v>9</v>
      </c>
      <c r="B12" s="59" t="s">
        <v>290</v>
      </c>
      <c r="C12" s="60" t="s">
        <v>300</v>
      </c>
      <c r="D12" s="59"/>
      <c r="E12" s="61" t="s">
        <v>56</v>
      </c>
      <c r="F12" s="62">
        <v>737.2</v>
      </c>
      <c r="G12" s="62"/>
      <c r="H12" s="62"/>
      <c r="I12" s="62"/>
      <c r="J12" s="62"/>
      <c r="K12" s="62"/>
      <c r="L12" s="62"/>
      <c r="M12" s="62"/>
      <c r="N12" s="62"/>
      <c r="O12" s="62"/>
      <c r="P12" s="62"/>
      <c r="Q12" s="62"/>
    </row>
    <row r="13" spans="1:17">
      <c r="A13" s="58">
        <v>10</v>
      </c>
      <c r="B13" s="59" t="s">
        <v>290</v>
      </c>
      <c r="C13" s="60" t="s">
        <v>293</v>
      </c>
      <c r="D13" s="59"/>
      <c r="E13" s="61" t="s">
        <v>56</v>
      </c>
      <c r="F13" s="62">
        <v>737.2</v>
      </c>
      <c r="G13" s="62"/>
      <c r="H13" s="62"/>
      <c r="I13" s="62"/>
      <c r="J13" s="62"/>
      <c r="K13" s="62"/>
      <c r="L13" s="62"/>
      <c r="M13" s="62"/>
      <c r="N13" s="62"/>
      <c r="O13" s="62"/>
      <c r="P13" s="62"/>
      <c r="Q13" s="62"/>
    </row>
    <row r="14" spans="1:17">
      <c r="A14" s="58">
        <v>11</v>
      </c>
      <c r="B14" s="59" t="s">
        <v>290</v>
      </c>
      <c r="C14" s="60" t="s">
        <v>301</v>
      </c>
      <c r="D14" s="59"/>
      <c r="E14" s="61" t="s">
        <v>56</v>
      </c>
      <c r="F14" s="62">
        <v>737.2</v>
      </c>
      <c r="G14" s="62"/>
      <c r="H14" s="62"/>
      <c r="I14" s="62"/>
      <c r="J14" s="62"/>
      <c r="K14" s="62"/>
      <c r="L14" s="62"/>
      <c r="M14" s="62"/>
      <c r="N14" s="62"/>
      <c r="O14" s="62"/>
      <c r="P14" s="62"/>
      <c r="Q14" s="62"/>
    </row>
    <row r="15" spans="1:17" ht="25.5">
      <c r="A15" s="58">
        <v>12</v>
      </c>
      <c r="B15" s="59" t="s">
        <v>290</v>
      </c>
      <c r="C15" s="60" t="s">
        <v>295</v>
      </c>
      <c r="D15" s="59"/>
      <c r="E15" s="61" t="s">
        <v>56</v>
      </c>
      <c r="F15" s="62">
        <v>737.2</v>
      </c>
      <c r="G15" s="62"/>
      <c r="H15" s="62"/>
      <c r="I15" s="62"/>
      <c r="J15" s="62"/>
      <c r="K15" s="62"/>
      <c r="L15" s="62"/>
      <c r="M15" s="62"/>
      <c r="N15" s="62"/>
      <c r="O15" s="62"/>
      <c r="P15" s="62"/>
      <c r="Q15" s="62"/>
    </row>
    <row r="16" spans="1:17">
      <c r="A16" s="58">
        <v>13</v>
      </c>
      <c r="B16" s="59" t="s">
        <v>290</v>
      </c>
      <c r="C16" s="60" t="s">
        <v>296</v>
      </c>
      <c r="D16" s="59"/>
      <c r="E16" s="61" t="s">
        <v>56</v>
      </c>
      <c r="F16" s="62">
        <v>737.2</v>
      </c>
      <c r="G16" s="62"/>
      <c r="H16" s="62"/>
      <c r="I16" s="62"/>
      <c r="J16" s="62"/>
      <c r="K16" s="62"/>
      <c r="L16" s="62"/>
      <c r="M16" s="62"/>
      <c r="N16" s="62"/>
      <c r="O16" s="62"/>
      <c r="P16" s="62"/>
      <c r="Q16" s="62"/>
    </row>
    <row r="17" spans="1:17">
      <c r="A17" s="58">
        <v>14</v>
      </c>
      <c r="B17" s="59" t="s">
        <v>290</v>
      </c>
      <c r="C17" s="60" t="s">
        <v>297</v>
      </c>
      <c r="D17" s="59"/>
      <c r="E17" s="61" t="s">
        <v>56</v>
      </c>
      <c r="F17" s="62">
        <v>737.2</v>
      </c>
      <c r="G17" s="62"/>
      <c r="H17" s="62"/>
      <c r="I17" s="62"/>
      <c r="J17" s="62"/>
      <c r="K17" s="62"/>
      <c r="L17" s="62"/>
      <c r="M17" s="62"/>
      <c r="N17" s="62"/>
      <c r="O17" s="62"/>
      <c r="P17" s="62"/>
      <c r="Q17" s="62"/>
    </row>
    <row r="18" spans="1:17" ht="25.5">
      <c r="A18" s="58">
        <v>15</v>
      </c>
      <c r="B18" s="59" t="s">
        <v>290</v>
      </c>
      <c r="C18" s="60" t="s">
        <v>298</v>
      </c>
      <c r="D18" s="59"/>
      <c r="E18" s="61" t="s">
        <v>56</v>
      </c>
      <c r="F18" s="62">
        <v>737.2</v>
      </c>
      <c r="G18" s="62"/>
      <c r="H18" s="62"/>
      <c r="I18" s="62"/>
      <c r="J18" s="62"/>
      <c r="K18" s="62"/>
      <c r="L18" s="62"/>
      <c r="M18" s="62"/>
      <c r="N18" s="62"/>
      <c r="O18" s="62"/>
      <c r="P18" s="62"/>
      <c r="Q18" s="62"/>
    </row>
    <row r="19" spans="1:17">
      <c r="A19" s="58" t="s">
        <v>28</v>
      </c>
      <c r="B19" s="59"/>
      <c r="C19" s="60"/>
      <c r="D19" s="59"/>
      <c r="E19" s="61"/>
      <c r="F19" s="62">
        <v>0</v>
      </c>
      <c r="G19" s="62"/>
      <c r="H19" s="62"/>
      <c r="I19" s="62"/>
      <c r="J19" s="62"/>
      <c r="K19" s="62"/>
      <c r="L19" s="62"/>
      <c r="M19" s="62"/>
      <c r="N19" s="62"/>
      <c r="O19" s="62"/>
      <c r="P19" s="62"/>
      <c r="Q19" s="62"/>
    </row>
    <row r="20" spans="1:17">
      <c r="A20" s="58" t="s">
        <v>28</v>
      </c>
      <c r="B20" s="59"/>
      <c r="C20" s="72" t="s">
        <v>302</v>
      </c>
      <c r="D20" s="59"/>
      <c r="E20" s="61"/>
      <c r="F20" s="62">
        <v>0</v>
      </c>
      <c r="G20" s="62"/>
      <c r="H20" s="62"/>
      <c r="I20" s="62"/>
      <c r="J20" s="62"/>
      <c r="K20" s="62"/>
      <c r="L20" s="62"/>
      <c r="M20" s="62"/>
      <c r="N20" s="62"/>
      <c r="O20" s="62"/>
      <c r="P20" s="62"/>
      <c r="Q20" s="62"/>
    </row>
    <row r="21" spans="1:17">
      <c r="A21" s="58">
        <v>16</v>
      </c>
      <c r="B21" s="59" t="s">
        <v>290</v>
      </c>
      <c r="C21" s="92" t="s">
        <v>300</v>
      </c>
      <c r="D21" s="59"/>
      <c r="E21" s="61" t="s">
        <v>56</v>
      </c>
      <c r="F21" s="62">
        <v>12.2</v>
      </c>
      <c r="G21" s="62"/>
      <c r="H21" s="62"/>
      <c r="I21" s="62"/>
      <c r="J21" s="62"/>
      <c r="K21" s="62"/>
      <c r="L21" s="62"/>
      <c r="M21" s="62"/>
      <c r="N21" s="62"/>
      <c r="O21" s="62"/>
      <c r="P21" s="62"/>
      <c r="Q21" s="62"/>
    </row>
    <row r="22" spans="1:17">
      <c r="A22" s="58">
        <v>17</v>
      </c>
      <c r="B22" s="59" t="s">
        <v>290</v>
      </c>
      <c r="C22" s="60" t="s">
        <v>293</v>
      </c>
      <c r="D22" s="59"/>
      <c r="E22" s="61" t="s">
        <v>56</v>
      </c>
      <c r="F22" s="62">
        <v>12.2</v>
      </c>
      <c r="G22" s="62"/>
      <c r="H22" s="62"/>
      <c r="I22" s="62"/>
      <c r="J22" s="62"/>
      <c r="K22" s="62"/>
      <c r="L22" s="62"/>
      <c r="M22" s="62"/>
      <c r="N22" s="62"/>
      <c r="O22" s="62"/>
      <c r="P22" s="62"/>
      <c r="Q22" s="62"/>
    </row>
    <row r="23" spans="1:17">
      <c r="A23" s="58">
        <v>18</v>
      </c>
      <c r="B23" s="59" t="s">
        <v>290</v>
      </c>
      <c r="C23" s="92" t="s">
        <v>301</v>
      </c>
      <c r="D23" s="59"/>
      <c r="E23" s="61" t="s">
        <v>56</v>
      </c>
      <c r="F23" s="62">
        <v>12.2</v>
      </c>
      <c r="G23" s="62"/>
      <c r="H23" s="62"/>
      <c r="I23" s="62"/>
      <c r="J23" s="62"/>
      <c r="K23" s="62"/>
      <c r="L23" s="62"/>
      <c r="M23" s="62"/>
      <c r="N23" s="62"/>
      <c r="O23" s="62"/>
      <c r="P23" s="62"/>
      <c r="Q23" s="62"/>
    </row>
    <row r="24" spans="1:17" ht="25.5">
      <c r="A24" s="58">
        <v>19</v>
      </c>
      <c r="B24" s="59" t="s">
        <v>290</v>
      </c>
      <c r="C24" s="60" t="s">
        <v>303</v>
      </c>
      <c r="D24" s="59"/>
      <c r="E24" s="61" t="s">
        <v>56</v>
      </c>
      <c r="F24" s="62">
        <v>12.2</v>
      </c>
      <c r="G24" s="62"/>
      <c r="H24" s="62"/>
      <c r="I24" s="62"/>
      <c r="J24" s="62"/>
      <c r="K24" s="62"/>
      <c r="L24" s="62"/>
      <c r="M24" s="62"/>
      <c r="N24" s="62"/>
      <c r="O24" s="62"/>
      <c r="P24" s="62"/>
      <c r="Q24" s="62"/>
    </row>
    <row r="25" spans="1:17">
      <c r="A25" s="58">
        <v>20</v>
      </c>
      <c r="B25" s="59" t="s">
        <v>290</v>
      </c>
      <c r="C25" s="60" t="s">
        <v>296</v>
      </c>
      <c r="D25" s="59"/>
      <c r="E25" s="61" t="s">
        <v>56</v>
      </c>
      <c r="F25" s="62">
        <v>12.2</v>
      </c>
      <c r="G25" s="62"/>
      <c r="H25" s="62"/>
      <c r="I25" s="62"/>
      <c r="J25" s="62"/>
      <c r="K25" s="62"/>
      <c r="L25" s="62"/>
      <c r="M25" s="62"/>
      <c r="N25" s="62"/>
      <c r="O25" s="62"/>
      <c r="P25" s="62"/>
      <c r="Q25" s="62"/>
    </row>
    <row r="26" spans="1:17">
      <c r="A26" s="58">
        <v>21</v>
      </c>
      <c r="B26" s="59" t="s">
        <v>290</v>
      </c>
      <c r="C26" s="60" t="s">
        <v>297</v>
      </c>
      <c r="D26" s="59"/>
      <c r="E26" s="61" t="s">
        <v>56</v>
      </c>
      <c r="F26" s="62">
        <v>12.2</v>
      </c>
      <c r="G26" s="62"/>
      <c r="H26" s="62"/>
      <c r="I26" s="62"/>
      <c r="J26" s="62"/>
      <c r="K26" s="62"/>
      <c r="L26" s="62"/>
      <c r="M26" s="62"/>
      <c r="N26" s="62"/>
      <c r="O26" s="62"/>
      <c r="P26" s="62"/>
      <c r="Q26" s="62"/>
    </row>
    <row r="27" spans="1:17" ht="25.5">
      <c r="A27" s="58">
        <v>22</v>
      </c>
      <c r="B27" s="59" t="s">
        <v>290</v>
      </c>
      <c r="C27" s="60" t="s">
        <v>298</v>
      </c>
      <c r="D27" s="59"/>
      <c r="E27" s="61" t="s">
        <v>56</v>
      </c>
      <c r="F27" s="62">
        <v>12.2</v>
      </c>
      <c r="G27" s="62"/>
      <c r="H27" s="62"/>
      <c r="I27" s="62"/>
      <c r="J27" s="62"/>
      <c r="K27" s="62"/>
      <c r="L27" s="62"/>
      <c r="M27" s="62"/>
      <c r="N27" s="62"/>
      <c r="O27" s="62"/>
      <c r="P27" s="62"/>
      <c r="Q27" s="62"/>
    </row>
    <row r="28" spans="1:17">
      <c r="A28" s="58" t="s">
        <v>28</v>
      </c>
      <c r="B28" s="59"/>
      <c r="C28" s="60"/>
      <c r="D28" s="59"/>
      <c r="E28" s="61"/>
      <c r="F28" s="62">
        <v>0</v>
      </c>
      <c r="G28" s="62"/>
      <c r="H28" s="62"/>
      <c r="I28" s="62"/>
      <c r="J28" s="62"/>
      <c r="K28" s="62"/>
      <c r="L28" s="62"/>
      <c r="M28" s="62"/>
      <c r="N28" s="62"/>
      <c r="O28" s="62"/>
      <c r="P28" s="62"/>
      <c r="Q28" s="62"/>
    </row>
    <row r="29" spans="1:17">
      <c r="A29" s="58" t="s">
        <v>28</v>
      </c>
      <c r="B29" s="59"/>
      <c r="C29" s="72" t="s">
        <v>304</v>
      </c>
      <c r="D29" s="59"/>
      <c r="E29" s="61"/>
      <c r="F29" s="62">
        <v>0</v>
      </c>
      <c r="G29" s="62"/>
      <c r="H29" s="62"/>
      <c r="I29" s="62"/>
      <c r="J29" s="62"/>
      <c r="K29" s="62"/>
      <c r="L29" s="62"/>
      <c r="M29" s="62"/>
      <c r="N29" s="62"/>
      <c r="O29" s="62"/>
      <c r="P29" s="62"/>
      <c r="Q29" s="62"/>
    </row>
    <row r="30" spans="1:17">
      <c r="A30" s="58" t="s">
        <v>28</v>
      </c>
      <c r="B30" s="59"/>
      <c r="C30" s="162" t="s">
        <v>2245</v>
      </c>
      <c r="D30" s="59"/>
      <c r="E30" s="61"/>
      <c r="F30" s="62">
        <v>0</v>
      </c>
      <c r="G30" s="62"/>
      <c r="H30" s="62"/>
      <c r="I30" s="62"/>
      <c r="J30" s="62"/>
      <c r="K30" s="62"/>
      <c r="L30" s="62"/>
      <c r="M30" s="62"/>
      <c r="N30" s="62"/>
      <c r="O30" s="62"/>
      <c r="P30" s="62"/>
      <c r="Q30" s="62"/>
    </row>
    <row r="31" spans="1:17" ht="25.5">
      <c r="A31" s="58">
        <v>26</v>
      </c>
      <c r="B31" s="59" t="s">
        <v>290</v>
      </c>
      <c r="C31" s="60" t="s">
        <v>305</v>
      </c>
      <c r="D31" s="59"/>
      <c r="E31" s="61" t="s">
        <v>56</v>
      </c>
      <c r="F31" s="128">
        <v>104.3</v>
      </c>
      <c r="G31" s="62"/>
      <c r="H31" s="62"/>
      <c r="I31" s="62"/>
      <c r="J31" s="62"/>
      <c r="K31" s="62"/>
      <c r="L31" s="62"/>
      <c r="M31" s="62"/>
      <c r="N31" s="62"/>
      <c r="O31" s="62"/>
      <c r="P31" s="62"/>
      <c r="Q31" s="62"/>
    </row>
    <row r="32" spans="1:17" ht="25.5">
      <c r="A32" s="58">
        <v>27</v>
      </c>
      <c r="B32" s="59" t="s">
        <v>290</v>
      </c>
      <c r="C32" s="60" t="s">
        <v>306</v>
      </c>
      <c r="D32" s="59"/>
      <c r="E32" s="61" t="s">
        <v>56</v>
      </c>
      <c r="F32" s="128">
        <v>104.3</v>
      </c>
      <c r="G32" s="62"/>
      <c r="H32" s="62"/>
      <c r="I32" s="62"/>
      <c r="J32" s="62"/>
      <c r="K32" s="62"/>
      <c r="L32" s="62"/>
      <c r="M32" s="62"/>
      <c r="N32" s="62"/>
      <c r="O32" s="62"/>
      <c r="P32" s="62"/>
      <c r="Q32" s="62"/>
    </row>
    <row r="33" spans="1:17">
      <c r="A33" s="58" t="s">
        <v>28</v>
      </c>
      <c r="B33" s="59"/>
      <c r="C33" s="60"/>
      <c r="D33" s="59"/>
      <c r="E33" s="61"/>
      <c r="F33" s="62">
        <v>0</v>
      </c>
      <c r="G33" s="62"/>
      <c r="H33" s="62"/>
      <c r="I33" s="62"/>
      <c r="J33" s="62"/>
      <c r="K33" s="62"/>
      <c r="L33" s="62"/>
      <c r="M33" s="62"/>
      <c r="N33" s="62"/>
      <c r="O33" s="62"/>
      <c r="P33" s="62"/>
      <c r="Q33" s="62"/>
    </row>
    <row r="34" spans="1:17">
      <c r="A34" s="58" t="s">
        <v>28</v>
      </c>
      <c r="B34" s="59"/>
      <c r="C34" s="162" t="s">
        <v>2246</v>
      </c>
      <c r="D34" s="59"/>
      <c r="E34" s="61"/>
      <c r="F34" s="62">
        <v>0</v>
      </c>
      <c r="G34" s="62"/>
      <c r="H34" s="62"/>
      <c r="I34" s="62"/>
      <c r="J34" s="62"/>
      <c r="K34" s="62"/>
      <c r="L34" s="62"/>
      <c r="M34" s="62"/>
      <c r="N34" s="62"/>
      <c r="O34" s="62"/>
      <c r="P34" s="62"/>
      <c r="Q34" s="62"/>
    </row>
    <row r="35" spans="1:17" ht="25.5">
      <c r="A35" s="58">
        <v>28</v>
      </c>
      <c r="B35" s="59" t="s">
        <v>290</v>
      </c>
      <c r="C35" s="92" t="s">
        <v>2247</v>
      </c>
      <c r="D35" s="59"/>
      <c r="E35" s="61" t="s">
        <v>56</v>
      </c>
      <c r="F35" s="62">
        <v>10.5</v>
      </c>
      <c r="G35" s="62"/>
      <c r="H35" s="62"/>
      <c r="I35" s="62"/>
      <c r="J35" s="62"/>
      <c r="K35" s="62"/>
      <c r="L35" s="62"/>
      <c r="M35" s="62"/>
      <c r="N35" s="62"/>
      <c r="O35" s="62"/>
      <c r="P35" s="62"/>
      <c r="Q35" s="62"/>
    </row>
    <row r="36" spans="1:17" ht="25.5">
      <c r="A36" s="58">
        <v>29</v>
      </c>
      <c r="B36" s="59" t="s">
        <v>290</v>
      </c>
      <c r="C36" s="92" t="s">
        <v>2248</v>
      </c>
      <c r="D36" s="59"/>
      <c r="E36" s="61" t="s">
        <v>56</v>
      </c>
      <c r="F36" s="62">
        <v>10.5</v>
      </c>
      <c r="G36" s="62"/>
      <c r="H36" s="62"/>
      <c r="I36" s="62"/>
      <c r="J36" s="62"/>
      <c r="K36" s="62"/>
      <c r="L36" s="62"/>
      <c r="M36" s="62"/>
      <c r="N36" s="62"/>
      <c r="O36" s="62"/>
      <c r="P36" s="62"/>
      <c r="Q36" s="62"/>
    </row>
    <row r="37" spans="1:17" ht="25.5">
      <c r="A37" s="129">
        <v>30</v>
      </c>
      <c r="B37" s="130" t="s">
        <v>290</v>
      </c>
      <c r="C37" s="131" t="s">
        <v>2249</v>
      </c>
      <c r="D37" s="130"/>
      <c r="E37" s="130" t="s">
        <v>56</v>
      </c>
      <c r="F37" s="132">
        <v>10.5</v>
      </c>
      <c r="G37" s="62"/>
      <c r="H37" s="62"/>
      <c r="I37" s="62"/>
      <c r="J37" s="62"/>
      <c r="K37" s="62"/>
      <c r="L37" s="62"/>
      <c r="M37" s="62"/>
      <c r="N37" s="62"/>
      <c r="O37" s="62"/>
      <c r="P37" s="62"/>
      <c r="Q37" s="62"/>
    </row>
    <row r="38" spans="1:17">
      <c r="A38" s="58" t="s">
        <v>28</v>
      </c>
      <c r="B38" s="59"/>
      <c r="C38" s="60"/>
      <c r="D38" s="59"/>
      <c r="E38" s="61"/>
      <c r="F38" s="62">
        <v>0</v>
      </c>
      <c r="G38" s="62"/>
      <c r="H38" s="62"/>
      <c r="I38" s="62"/>
      <c r="J38" s="62"/>
      <c r="K38" s="62"/>
      <c r="L38" s="62"/>
      <c r="M38" s="62"/>
      <c r="N38" s="62"/>
      <c r="O38" s="62"/>
      <c r="P38" s="62"/>
      <c r="Q38" s="62"/>
    </row>
    <row r="39" spans="1:17">
      <c r="A39" s="58" t="s">
        <v>28</v>
      </c>
      <c r="B39" s="59"/>
      <c r="C39" s="162" t="s">
        <v>2250</v>
      </c>
      <c r="D39" s="59"/>
      <c r="E39" s="61"/>
      <c r="F39" s="62">
        <v>0</v>
      </c>
      <c r="G39" s="62"/>
      <c r="H39" s="62"/>
      <c r="I39" s="62"/>
      <c r="J39" s="62"/>
      <c r="K39" s="62"/>
      <c r="L39" s="62"/>
      <c r="M39" s="62"/>
      <c r="N39" s="62"/>
      <c r="O39" s="62"/>
      <c r="P39" s="62"/>
      <c r="Q39" s="62"/>
    </row>
    <row r="40" spans="1:17" ht="25.5">
      <c r="A40" s="58">
        <v>31</v>
      </c>
      <c r="B40" s="59" t="s">
        <v>290</v>
      </c>
      <c r="C40" s="60" t="s">
        <v>305</v>
      </c>
      <c r="D40" s="59"/>
      <c r="E40" s="61" t="s">
        <v>56</v>
      </c>
      <c r="F40" s="128">
        <v>10.9</v>
      </c>
      <c r="G40" s="62"/>
      <c r="H40" s="62"/>
      <c r="I40" s="62"/>
      <c r="J40" s="62"/>
      <c r="K40" s="62"/>
      <c r="L40" s="62"/>
      <c r="M40" s="62"/>
      <c r="N40" s="62"/>
      <c r="O40" s="62"/>
      <c r="P40" s="62"/>
      <c r="Q40" s="62"/>
    </row>
    <row r="41" spans="1:17" ht="25.5">
      <c r="A41" s="58">
        <v>32</v>
      </c>
      <c r="B41" s="59" t="s">
        <v>290</v>
      </c>
      <c r="C41" s="60" t="s">
        <v>306</v>
      </c>
      <c r="D41" s="59"/>
      <c r="E41" s="61" t="s">
        <v>56</v>
      </c>
      <c r="F41" s="128">
        <v>10.9</v>
      </c>
      <c r="G41" s="62"/>
      <c r="H41" s="62"/>
      <c r="I41" s="62"/>
      <c r="J41" s="62"/>
      <c r="K41" s="62"/>
      <c r="L41" s="62"/>
      <c r="M41" s="62"/>
      <c r="N41" s="62"/>
      <c r="O41" s="62"/>
      <c r="P41" s="62"/>
      <c r="Q41" s="62"/>
    </row>
    <row r="42" spans="1:17" ht="25.5">
      <c r="A42" s="58">
        <v>33</v>
      </c>
      <c r="B42" s="130" t="s">
        <v>290</v>
      </c>
      <c r="C42" s="131" t="s">
        <v>2251</v>
      </c>
      <c r="D42" s="59"/>
      <c r="E42" s="130" t="s">
        <v>56</v>
      </c>
      <c r="F42" s="132">
        <v>8.6999999999999993</v>
      </c>
      <c r="G42" s="62"/>
      <c r="H42" s="62"/>
      <c r="I42" s="62"/>
      <c r="J42" s="62"/>
      <c r="K42" s="62"/>
      <c r="L42" s="62"/>
      <c r="M42" s="62"/>
      <c r="N42" s="62"/>
      <c r="O42" s="62"/>
      <c r="P42" s="62"/>
      <c r="Q42" s="62"/>
    </row>
    <row r="43" spans="1:17">
      <c r="A43" s="58" t="s">
        <v>28</v>
      </c>
      <c r="B43" s="59"/>
      <c r="C43" s="60"/>
      <c r="D43" s="59"/>
      <c r="E43" s="61"/>
      <c r="F43" s="62">
        <v>0</v>
      </c>
      <c r="G43" s="62"/>
      <c r="H43" s="62"/>
      <c r="I43" s="62"/>
      <c r="J43" s="62"/>
      <c r="K43" s="62"/>
      <c r="L43" s="62"/>
      <c r="M43" s="62"/>
      <c r="N43" s="62"/>
      <c r="O43" s="62"/>
      <c r="P43" s="62"/>
      <c r="Q43" s="62"/>
    </row>
    <row r="44" spans="1:17">
      <c r="A44" s="58" t="s">
        <v>28</v>
      </c>
      <c r="B44" s="59"/>
      <c r="C44" s="72" t="s">
        <v>307</v>
      </c>
      <c r="D44" s="59"/>
      <c r="E44" s="61"/>
      <c r="F44" s="62">
        <v>0</v>
      </c>
      <c r="G44" s="62"/>
      <c r="H44" s="62"/>
      <c r="I44" s="62"/>
      <c r="J44" s="62"/>
      <c r="K44" s="62"/>
      <c r="L44" s="62"/>
      <c r="M44" s="62"/>
      <c r="N44" s="62"/>
      <c r="O44" s="62"/>
      <c r="P44" s="62"/>
      <c r="Q44" s="62"/>
    </row>
    <row r="45" spans="1:17" ht="38.25">
      <c r="A45" s="58">
        <v>34</v>
      </c>
      <c r="B45" s="59" t="s">
        <v>290</v>
      </c>
      <c r="C45" s="60" t="s">
        <v>308</v>
      </c>
      <c r="D45" s="59"/>
      <c r="E45" s="61" t="s">
        <v>57</v>
      </c>
      <c r="F45" s="62">
        <v>2</v>
      </c>
      <c r="G45" s="62"/>
      <c r="H45" s="62"/>
      <c r="I45" s="62"/>
      <c r="J45" s="62"/>
      <c r="K45" s="62"/>
      <c r="L45" s="62"/>
      <c r="M45" s="62"/>
      <c r="N45" s="62"/>
      <c r="O45" s="62"/>
      <c r="P45" s="62"/>
      <c r="Q45" s="62"/>
    </row>
    <row r="46" spans="1:17">
      <c r="A46" s="58" t="s">
        <v>28</v>
      </c>
      <c r="B46" s="59"/>
      <c r="C46" s="60"/>
      <c r="D46" s="59"/>
      <c r="E46" s="61"/>
      <c r="F46" s="62">
        <v>0</v>
      </c>
      <c r="G46" s="62"/>
      <c r="H46" s="62"/>
      <c r="I46" s="62"/>
      <c r="J46" s="62"/>
      <c r="K46" s="62"/>
      <c r="L46" s="62"/>
      <c r="M46" s="62"/>
      <c r="N46" s="62"/>
      <c r="O46" s="62"/>
      <c r="P46" s="62"/>
      <c r="Q46" s="62"/>
    </row>
    <row r="47" spans="1:17" ht="25.5">
      <c r="A47" s="58" t="s">
        <v>28</v>
      </c>
      <c r="B47" s="59"/>
      <c r="C47" s="73" t="s">
        <v>309</v>
      </c>
      <c r="D47" s="59"/>
      <c r="E47" s="61"/>
      <c r="F47" s="62">
        <v>0</v>
      </c>
      <c r="G47" s="62"/>
      <c r="H47" s="62"/>
      <c r="I47" s="62"/>
      <c r="J47" s="62"/>
      <c r="K47" s="62"/>
      <c r="L47" s="62"/>
      <c r="M47" s="62"/>
      <c r="N47" s="62"/>
      <c r="O47" s="62"/>
      <c r="P47" s="62"/>
      <c r="Q47" s="62"/>
    </row>
    <row r="48" spans="1:17">
      <c r="A48" s="58" t="s">
        <v>28</v>
      </c>
      <c r="B48" s="59"/>
      <c r="C48" s="72" t="s">
        <v>310</v>
      </c>
      <c r="D48" s="59"/>
      <c r="E48" s="61"/>
      <c r="F48" s="62">
        <v>0</v>
      </c>
      <c r="G48" s="62"/>
      <c r="H48" s="62"/>
      <c r="I48" s="62"/>
      <c r="J48" s="62"/>
      <c r="K48" s="62"/>
      <c r="L48" s="62"/>
      <c r="M48" s="62"/>
      <c r="N48" s="62"/>
      <c r="O48" s="62"/>
      <c r="P48" s="62"/>
      <c r="Q48" s="62"/>
    </row>
    <row r="49" spans="1:17" ht="38.25">
      <c r="A49" s="58">
        <v>35</v>
      </c>
      <c r="B49" s="59" t="s">
        <v>290</v>
      </c>
      <c r="C49" s="60" t="s">
        <v>291</v>
      </c>
      <c r="D49" s="59"/>
      <c r="E49" s="61" t="s">
        <v>56</v>
      </c>
      <c r="F49" s="62">
        <v>12.9</v>
      </c>
      <c r="G49" s="62"/>
      <c r="H49" s="62"/>
      <c r="I49" s="62"/>
      <c r="J49" s="62"/>
      <c r="K49" s="62"/>
      <c r="L49" s="62"/>
      <c r="M49" s="62"/>
      <c r="N49" s="62"/>
      <c r="O49" s="62"/>
      <c r="P49" s="62"/>
      <c r="Q49" s="62"/>
    </row>
    <row r="50" spans="1:17">
      <c r="A50" s="58">
        <v>36</v>
      </c>
      <c r="B50" s="59" t="s">
        <v>290</v>
      </c>
      <c r="C50" s="60" t="s">
        <v>296</v>
      </c>
      <c r="D50" s="59"/>
      <c r="E50" s="61" t="s">
        <v>56</v>
      </c>
      <c r="F50" s="62">
        <v>12.9</v>
      </c>
      <c r="G50" s="62"/>
      <c r="H50" s="62"/>
      <c r="I50" s="62"/>
      <c r="J50" s="62"/>
      <c r="K50" s="62"/>
      <c r="L50" s="62"/>
      <c r="M50" s="62"/>
      <c r="N50" s="62"/>
      <c r="O50" s="62"/>
      <c r="P50" s="62"/>
      <c r="Q50" s="62"/>
    </row>
    <row r="51" spans="1:17">
      <c r="A51" s="58">
        <v>37</v>
      </c>
      <c r="B51" s="59" t="s">
        <v>290</v>
      </c>
      <c r="C51" s="60" t="s">
        <v>293</v>
      </c>
      <c r="D51" s="59"/>
      <c r="E51" s="61" t="s">
        <v>56</v>
      </c>
      <c r="F51" s="62">
        <v>12.9</v>
      </c>
      <c r="G51" s="62"/>
      <c r="H51" s="62"/>
      <c r="I51" s="62"/>
      <c r="J51" s="62"/>
      <c r="K51" s="62"/>
      <c r="L51" s="62"/>
      <c r="M51" s="62"/>
      <c r="N51" s="62"/>
      <c r="O51" s="62"/>
      <c r="P51" s="62"/>
      <c r="Q51" s="62"/>
    </row>
    <row r="52" spans="1:17" ht="25.5">
      <c r="A52" s="58">
        <v>38</v>
      </c>
      <c r="B52" s="59" t="s">
        <v>290</v>
      </c>
      <c r="C52" s="60" t="s">
        <v>311</v>
      </c>
      <c r="D52" s="59"/>
      <c r="E52" s="61" t="s">
        <v>56</v>
      </c>
      <c r="F52" s="62">
        <v>12.9</v>
      </c>
      <c r="G52" s="62"/>
      <c r="H52" s="62"/>
      <c r="I52" s="62"/>
      <c r="J52" s="62"/>
      <c r="K52" s="62"/>
      <c r="L52" s="62"/>
      <c r="M52" s="62"/>
      <c r="N52" s="62"/>
      <c r="O52" s="62"/>
      <c r="P52" s="62"/>
      <c r="Q52" s="62"/>
    </row>
    <row r="53" spans="1:17" ht="25.5">
      <c r="A53" s="58">
        <v>39</v>
      </c>
      <c r="B53" s="59" t="s">
        <v>290</v>
      </c>
      <c r="C53" s="60" t="s">
        <v>311</v>
      </c>
      <c r="D53" s="59"/>
      <c r="E53" s="61" t="s">
        <v>56</v>
      </c>
      <c r="F53" s="62">
        <v>12.9</v>
      </c>
      <c r="G53" s="62"/>
      <c r="H53" s="62"/>
      <c r="I53" s="62"/>
      <c r="J53" s="62"/>
      <c r="K53" s="62"/>
      <c r="L53" s="62"/>
      <c r="M53" s="62"/>
      <c r="N53" s="62"/>
      <c r="O53" s="62"/>
      <c r="P53" s="62"/>
      <c r="Q53" s="62"/>
    </row>
    <row r="54" spans="1:17" ht="25.5">
      <c r="A54" s="58">
        <v>40</v>
      </c>
      <c r="B54" s="59" t="s">
        <v>290</v>
      </c>
      <c r="C54" s="60" t="s">
        <v>312</v>
      </c>
      <c r="D54" s="59"/>
      <c r="E54" s="61" t="s">
        <v>56</v>
      </c>
      <c r="F54" s="62">
        <v>12.9</v>
      </c>
      <c r="G54" s="62"/>
      <c r="H54" s="62"/>
      <c r="I54" s="62"/>
      <c r="J54" s="62"/>
      <c r="K54" s="62"/>
      <c r="L54" s="62"/>
      <c r="M54" s="62"/>
      <c r="N54" s="62"/>
      <c r="O54" s="62"/>
      <c r="P54" s="62"/>
      <c r="Q54" s="62"/>
    </row>
    <row r="55" spans="1:17">
      <c r="A55" s="58">
        <v>41</v>
      </c>
      <c r="B55" s="59" t="s">
        <v>290</v>
      </c>
      <c r="C55" s="60" t="s">
        <v>296</v>
      </c>
      <c r="D55" s="59"/>
      <c r="E55" s="61" t="s">
        <v>56</v>
      </c>
      <c r="F55" s="62">
        <v>12.9</v>
      </c>
      <c r="G55" s="62"/>
      <c r="H55" s="62"/>
      <c r="I55" s="62"/>
      <c r="J55" s="62"/>
      <c r="K55" s="62"/>
      <c r="L55" s="62"/>
      <c r="M55" s="62"/>
      <c r="N55" s="62"/>
      <c r="O55" s="62"/>
      <c r="P55" s="62"/>
      <c r="Q55" s="62"/>
    </row>
    <row r="56" spans="1:17">
      <c r="A56" s="58">
        <v>42</v>
      </c>
      <c r="B56" s="59" t="s">
        <v>290</v>
      </c>
      <c r="C56" s="60" t="s">
        <v>297</v>
      </c>
      <c r="D56" s="59"/>
      <c r="E56" s="61" t="s">
        <v>56</v>
      </c>
      <c r="F56" s="62">
        <v>12.9</v>
      </c>
      <c r="G56" s="62"/>
      <c r="H56" s="62"/>
      <c r="I56" s="62"/>
      <c r="J56" s="62"/>
      <c r="K56" s="62"/>
      <c r="L56" s="62"/>
      <c r="M56" s="62"/>
      <c r="N56" s="62"/>
      <c r="O56" s="62"/>
      <c r="P56" s="62"/>
      <c r="Q56" s="62"/>
    </row>
    <row r="57" spans="1:17" ht="25.5">
      <c r="A57" s="58">
        <v>43</v>
      </c>
      <c r="B57" s="59" t="s">
        <v>290</v>
      </c>
      <c r="C57" s="60" t="s">
        <v>298</v>
      </c>
      <c r="D57" s="59"/>
      <c r="E57" s="61" t="s">
        <v>56</v>
      </c>
      <c r="F57" s="62">
        <v>12.9</v>
      </c>
      <c r="G57" s="62"/>
      <c r="H57" s="62"/>
      <c r="I57" s="62"/>
      <c r="J57" s="62"/>
      <c r="K57" s="62"/>
      <c r="L57" s="62"/>
      <c r="M57" s="62"/>
      <c r="N57" s="62"/>
      <c r="O57" s="62"/>
      <c r="P57" s="62"/>
      <c r="Q57" s="62"/>
    </row>
    <row r="58" spans="1:17" ht="25.5">
      <c r="A58" s="58">
        <v>44</v>
      </c>
      <c r="B58" s="59" t="s">
        <v>290</v>
      </c>
      <c r="C58" s="60" t="s">
        <v>298</v>
      </c>
      <c r="D58" s="59"/>
      <c r="E58" s="61" t="s">
        <v>56</v>
      </c>
      <c r="F58" s="62">
        <v>12.9</v>
      </c>
      <c r="G58" s="62"/>
      <c r="H58" s="62"/>
      <c r="I58" s="62"/>
      <c r="J58" s="62"/>
      <c r="K58" s="62"/>
      <c r="L58" s="62"/>
      <c r="M58" s="62"/>
      <c r="N58" s="62"/>
      <c r="O58" s="62"/>
      <c r="P58" s="62"/>
      <c r="Q58" s="62"/>
    </row>
    <row r="59" spans="1:17">
      <c r="A59" s="58" t="s">
        <v>28</v>
      </c>
      <c r="B59" s="59"/>
      <c r="C59" s="60"/>
      <c r="D59" s="59"/>
      <c r="E59" s="61"/>
      <c r="F59" s="62">
        <v>0</v>
      </c>
      <c r="G59" s="62"/>
      <c r="H59" s="62"/>
      <c r="I59" s="62"/>
      <c r="J59" s="62"/>
      <c r="K59" s="62"/>
      <c r="L59" s="62"/>
      <c r="M59" s="62"/>
      <c r="N59" s="62"/>
      <c r="O59" s="62"/>
      <c r="P59" s="62"/>
      <c r="Q59" s="62"/>
    </row>
    <row r="60" spans="1:17">
      <c r="A60" s="58" t="s">
        <v>28</v>
      </c>
      <c r="B60" s="59"/>
      <c r="C60" s="72" t="s">
        <v>313</v>
      </c>
      <c r="D60" s="59"/>
      <c r="E60" s="61"/>
      <c r="F60" s="62">
        <v>0</v>
      </c>
      <c r="G60" s="62"/>
      <c r="H60" s="62"/>
      <c r="I60" s="62"/>
      <c r="J60" s="62"/>
      <c r="K60" s="62"/>
      <c r="L60" s="62"/>
      <c r="M60" s="62"/>
      <c r="N60" s="62"/>
      <c r="O60" s="62"/>
      <c r="P60" s="62"/>
      <c r="Q60" s="62"/>
    </row>
    <row r="61" spans="1:17" ht="38.25">
      <c r="A61" s="58">
        <v>45</v>
      </c>
      <c r="B61" s="59" t="s">
        <v>290</v>
      </c>
      <c r="C61" s="60" t="s">
        <v>291</v>
      </c>
      <c r="D61" s="59"/>
      <c r="E61" s="61" t="s">
        <v>56</v>
      </c>
      <c r="F61" s="62">
        <v>24.5</v>
      </c>
      <c r="G61" s="62"/>
      <c r="H61" s="62"/>
      <c r="I61" s="62"/>
      <c r="J61" s="62"/>
      <c r="K61" s="62"/>
      <c r="L61" s="62"/>
      <c r="M61" s="62"/>
      <c r="N61" s="62"/>
      <c r="O61" s="62"/>
      <c r="P61" s="62"/>
      <c r="Q61" s="62"/>
    </row>
    <row r="62" spans="1:17">
      <c r="A62" s="58">
        <v>46</v>
      </c>
      <c r="B62" s="59" t="s">
        <v>290</v>
      </c>
      <c r="C62" s="60" t="s">
        <v>296</v>
      </c>
      <c r="D62" s="59"/>
      <c r="E62" s="61" t="s">
        <v>56</v>
      </c>
      <c r="F62" s="62">
        <v>24.5</v>
      </c>
      <c r="G62" s="62"/>
      <c r="H62" s="62"/>
      <c r="I62" s="62"/>
      <c r="J62" s="62"/>
      <c r="K62" s="62"/>
      <c r="L62" s="62"/>
      <c r="M62" s="62"/>
      <c r="N62" s="62"/>
      <c r="O62" s="62"/>
      <c r="P62" s="62"/>
      <c r="Q62" s="62"/>
    </row>
    <row r="63" spans="1:17">
      <c r="A63" s="58">
        <v>47</v>
      </c>
      <c r="B63" s="59" t="s">
        <v>290</v>
      </c>
      <c r="C63" s="60" t="s">
        <v>293</v>
      </c>
      <c r="D63" s="59"/>
      <c r="E63" s="61" t="s">
        <v>56</v>
      </c>
      <c r="F63" s="62">
        <v>24.5</v>
      </c>
      <c r="G63" s="62"/>
      <c r="H63" s="62"/>
      <c r="I63" s="62"/>
      <c r="J63" s="62"/>
      <c r="K63" s="62"/>
      <c r="L63" s="62"/>
      <c r="M63" s="62"/>
      <c r="N63" s="62"/>
      <c r="O63" s="62"/>
      <c r="P63" s="62"/>
      <c r="Q63" s="62"/>
    </row>
    <row r="64" spans="1:17" ht="25.5">
      <c r="A64" s="58">
        <v>48</v>
      </c>
      <c r="B64" s="59" t="s">
        <v>290</v>
      </c>
      <c r="C64" s="60" t="s">
        <v>311</v>
      </c>
      <c r="D64" s="59"/>
      <c r="E64" s="61" t="s">
        <v>56</v>
      </c>
      <c r="F64" s="62">
        <v>24.5</v>
      </c>
      <c r="G64" s="62"/>
      <c r="H64" s="62"/>
      <c r="I64" s="62"/>
      <c r="J64" s="62"/>
      <c r="K64" s="62"/>
      <c r="L64" s="62"/>
      <c r="M64" s="62"/>
      <c r="N64" s="62"/>
      <c r="O64" s="62"/>
      <c r="P64" s="62"/>
      <c r="Q64" s="62"/>
    </row>
    <row r="65" spans="1:17" ht="25.5">
      <c r="A65" s="58">
        <v>49</v>
      </c>
      <c r="B65" s="59" t="s">
        <v>290</v>
      </c>
      <c r="C65" s="60" t="s">
        <v>311</v>
      </c>
      <c r="D65" s="59"/>
      <c r="E65" s="61" t="s">
        <v>56</v>
      </c>
      <c r="F65" s="62">
        <v>24.5</v>
      </c>
      <c r="G65" s="62"/>
      <c r="H65" s="62"/>
      <c r="I65" s="62"/>
      <c r="J65" s="62"/>
      <c r="K65" s="62"/>
      <c r="L65" s="62"/>
      <c r="M65" s="62"/>
      <c r="N65" s="62"/>
      <c r="O65" s="62"/>
      <c r="P65" s="62"/>
      <c r="Q65" s="62"/>
    </row>
    <row r="66" spans="1:17" ht="25.5">
      <c r="A66" s="58">
        <v>50</v>
      </c>
      <c r="B66" s="59" t="s">
        <v>290</v>
      </c>
      <c r="C66" s="60" t="s">
        <v>312</v>
      </c>
      <c r="D66" s="59"/>
      <c r="E66" s="61" t="s">
        <v>56</v>
      </c>
      <c r="F66" s="62">
        <v>24.5</v>
      </c>
      <c r="G66" s="62"/>
      <c r="H66" s="62"/>
      <c r="I66" s="62"/>
      <c r="J66" s="62"/>
      <c r="K66" s="62"/>
      <c r="L66" s="62"/>
      <c r="M66" s="62"/>
      <c r="N66" s="62"/>
      <c r="O66" s="62"/>
      <c r="P66" s="62"/>
      <c r="Q66" s="62"/>
    </row>
    <row r="67" spans="1:17">
      <c r="A67" s="58">
        <v>51</v>
      </c>
      <c r="B67" s="59" t="s">
        <v>290</v>
      </c>
      <c r="C67" s="60" t="s">
        <v>296</v>
      </c>
      <c r="D67" s="59"/>
      <c r="E67" s="61" t="s">
        <v>56</v>
      </c>
      <c r="F67" s="62">
        <v>24.5</v>
      </c>
      <c r="G67" s="62"/>
      <c r="H67" s="62"/>
      <c r="I67" s="62"/>
      <c r="J67" s="62"/>
      <c r="K67" s="62"/>
      <c r="L67" s="62"/>
      <c r="M67" s="62"/>
      <c r="N67" s="62"/>
      <c r="O67" s="62"/>
      <c r="P67" s="62"/>
      <c r="Q67" s="62"/>
    </row>
    <row r="68" spans="1:17">
      <c r="A68" s="58">
        <v>52</v>
      </c>
      <c r="B68" s="59" t="s">
        <v>290</v>
      </c>
      <c r="C68" s="60" t="s">
        <v>297</v>
      </c>
      <c r="D68" s="59"/>
      <c r="E68" s="61" t="s">
        <v>56</v>
      </c>
      <c r="F68" s="62">
        <v>24.5</v>
      </c>
      <c r="G68" s="62"/>
      <c r="H68" s="62"/>
      <c r="I68" s="62"/>
      <c r="J68" s="62"/>
      <c r="K68" s="62"/>
      <c r="L68" s="62"/>
      <c r="M68" s="62"/>
      <c r="N68" s="62"/>
      <c r="O68" s="62"/>
      <c r="P68" s="62"/>
      <c r="Q68" s="62"/>
    </row>
    <row r="69" spans="1:17" ht="25.5">
      <c r="A69" s="58">
        <v>53</v>
      </c>
      <c r="B69" s="59" t="s">
        <v>290</v>
      </c>
      <c r="C69" s="60" t="s">
        <v>298</v>
      </c>
      <c r="D69" s="59"/>
      <c r="E69" s="61" t="s">
        <v>56</v>
      </c>
      <c r="F69" s="62">
        <v>24.5</v>
      </c>
      <c r="G69" s="62"/>
      <c r="H69" s="62"/>
      <c r="I69" s="62"/>
      <c r="J69" s="62"/>
      <c r="K69" s="62"/>
      <c r="L69" s="62"/>
      <c r="M69" s="62"/>
      <c r="N69" s="62"/>
      <c r="O69" s="62"/>
      <c r="P69" s="62"/>
      <c r="Q69" s="62"/>
    </row>
    <row r="70" spans="1:17" ht="25.5">
      <c r="A70" s="58">
        <v>54</v>
      </c>
      <c r="B70" s="59" t="s">
        <v>290</v>
      </c>
      <c r="C70" s="60" t="s">
        <v>298</v>
      </c>
      <c r="D70" s="59"/>
      <c r="E70" s="61" t="s">
        <v>56</v>
      </c>
      <c r="F70" s="62">
        <v>24.5</v>
      </c>
      <c r="G70" s="62"/>
      <c r="H70" s="62"/>
      <c r="I70" s="62"/>
      <c r="J70" s="62"/>
      <c r="K70" s="62"/>
      <c r="L70" s="62"/>
      <c r="M70" s="62"/>
      <c r="N70" s="62"/>
      <c r="O70" s="62"/>
      <c r="P70" s="62"/>
      <c r="Q70" s="62"/>
    </row>
    <row r="71" spans="1:17">
      <c r="A71" s="58" t="s">
        <v>28</v>
      </c>
      <c r="B71" s="59"/>
      <c r="C71" s="60"/>
      <c r="D71" s="59"/>
      <c r="E71" s="61"/>
      <c r="F71" s="62">
        <v>0</v>
      </c>
      <c r="G71" s="62"/>
      <c r="H71" s="62"/>
      <c r="I71" s="62"/>
      <c r="J71" s="62"/>
      <c r="K71" s="62"/>
      <c r="L71" s="62"/>
      <c r="M71" s="62"/>
      <c r="N71" s="62"/>
      <c r="O71" s="62"/>
      <c r="P71" s="62"/>
      <c r="Q71" s="62"/>
    </row>
    <row r="72" spans="1:17">
      <c r="A72" s="58" t="s">
        <v>28</v>
      </c>
      <c r="B72" s="59"/>
      <c r="C72" s="72" t="s">
        <v>314</v>
      </c>
      <c r="D72" s="59"/>
      <c r="E72" s="61"/>
      <c r="F72" s="62">
        <v>0</v>
      </c>
      <c r="G72" s="62"/>
      <c r="H72" s="62"/>
      <c r="I72" s="62"/>
      <c r="J72" s="62"/>
      <c r="K72" s="62"/>
      <c r="L72" s="62"/>
      <c r="M72" s="62"/>
      <c r="N72" s="62"/>
      <c r="O72" s="62"/>
      <c r="P72" s="62"/>
      <c r="Q72" s="62"/>
    </row>
    <row r="73" spans="1:17" ht="38.25">
      <c r="A73" s="58">
        <v>55</v>
      </c>
      <c r="B73" s="59" t="s">
        <v>290</v>
      </c>
      <c r="C73" s="60" t="s">
        <v>291</v>
      </c>
      <c r="D73" s="59"/>
      <c r="E73" s="61" t="s">
        <v>56</v>
      </c>
      <c r="F73" s="62">
        <v>12.9</v>
      </c>
      <c r="G73" s="62"/>
      <c r="H73" s="62"/>
      <c r="I73" s="62"/>
      <c r="J73" s="62"/>
      <c r="K73" s="62"/>
      <c r="L73" s="62"/>
      <c r="M73" s="62"/>
      <c r="N73" s="62"/>
      <c r="O73" s="62"/>
      <c r="P73" s="62"/>
      <c r="Q73" s="62"/>
    </row>
    <row r="74" spans="1:17">
      <c r="A74" s="58">
        <v>56</v>
      </c>
      <c r="B74" s="59" t="s">
        <v>290</v>
      </c>
      <c r="C74" s="60" t="s">
        <v>296</v>
      </c>
      <c r="D74" s="59"/>
      <c r="E74" s="61" t="s">
        <v>56</v>
      </c>
      <c r="F74" s="62">
        <v>12.9</v>
      </c>
      <c r="G74" s="62"/>
      <c r="H74" s="62"/>
      <c r="I74" s="62"/>
      <c r="J74" s="62"/>
      <c r="K74" s="62"/>
      <c r="L74" s="62"/>
      <c r="M74" s="62"/>
      <c r="N74" s="62"/>
      <c r="O74" s="62"/>
      <c r="P74" s="62"/>
      <c r="Q74" s="62"/>
    </row>
    <row r="75" spans="1:17">
      <c r="A75" s="58">
        <v>57</v>
      </c>
      <c r="B75" s="59" t="s">
        <v>290</v>
      </c>
      <c r="C75" s="60" t="s">
        <v>293</v>
      </c>
      <c r="D75" s="59"/>
      <c r="E75" s="61" t="s">
        <v>56</v>
      </c>
      <c r="F75" s="62">
        <v>12.9</v>
      </c>
      <c r="G75" s="62"/>
      <c r="H75" s="62"/>
      <c r="I75" s="62"/>
      <c r="J75" s="62"/>
      <c r="K75" s="62"/>
      <c r="L75" s="62"/>
      <c r="M75" s="62"/>
      <c r="N75" s="62"/>
      <c r="O75" s="62"/>
      <c r="P75" s="62"/>
      <c r="Q75" s="62"/>
    </row>
    <row r="76" spans="1:17" ht="25.5">
      <c r="A76" s="58">
        <v>58</v>
      </c>
      <c r="B76" s="59" t="s">
        <v>290</v>
      </c>
      <c r="C76" s="60" t="s">
        <v>311</v>
      </c>
      <c r="D76" s="59"/>
      <c r="E76" s="61" t="s">
        <v>56</v>
      </c>
      <c r="F76" s="62">
        <v>12.9</v>
      </c>
      <c r="G76" s="62"/>
      <c r="H76" s="62"/>
      <c r="I76" s="62"/>
      <c r="J76" s="62"/>
      <c r="K76" s="62"/>
      <c r="L76" s="62"/>
      <c r="M76" s="62"/>
      <c r="N76" s="62"/>
      <c r="O76" s="62"/>
      <c r="P76" s="62"/>
      <c r="Q76" s="62"/>
    </row>
    <row r="77" spans="1:17" ht="25.5">
      <c r="A77" s="58">
        <v>59</v>
      </c>
      <c r="B77" s="59" t="s">
        <v>290</v>
      </c>
      <c r="C77" s="60" t="s">
        <v>311</v>
      </c>
      <c r="D77" s="59"/>
      <c r="E77" s="61" t="s">
        <v>56</v>
      </c>
      <c r="F77" s="62">
        <v>12.9</v>
      </c>
      <c r="G77" s="62"/>
      <c r="H77" s="62"/>
      <c r="I77" s="62"/>
      <c r="J77" s="62"/>
      <c r="K77" s="62"/>
      <c r="L77" s="62"/>
      <c r="M77" s="62"/>
      <c r="N77" s="62"/>
      <c r="O77" s="62"/>
      <c r="P77" s="62"/>
      <c r="Q77" s="62"/>
    </row>
    <row r="78" spans="1:17" ht="25.5">
      <c r="A78" s="58">
        <v>60</v>
      </c>
      <c r="B78" s="59" t="s">
        <v>290</v>
      </c>
      <c r="C78" s="60" t="s">
        <v>312</v>
      </c>
      <c r="D78" s="59"/>
      <c r="E78" s="61" t="s">
        <v>56</v>
      </c>
      <c r="F78" s="62">
        <v>12.9</v>
      </c>
      <c r="G78" s="62"/>
      <c r="H78" s="62"/>
      <c r="I78" s="62"/>
      <c r="J78" s="62"/>
      <c r="K78" s="62"/>
      <c r="L78" s="62"/>
      <c r="M78" s="62"/>
      <c r="N78" s="62"/>
      <c r="O78" s="62"/>
      <c r="P78" s="62"/>
      <c r="Q78" s="62"/>
    </row>
    <row r="79" spans="1:17">
      <c r="A79" s="58">
        <v>61</v>
      </c>
      <c r="B79" s="59" t="s">
        <v>290</v>
      </c>
      <c r="C79" s="60" t="s">
        <v>296</v>
      </c>
      <c r="D79" s="59"/>
      <c r="E79" s="61" t="s">
        <v>56</v>
      </c>
      <c r="F79" s="62">
        <v>12.9</v>
      </c>
      <c r="G79" s="62"/>
      <c r="H79" s="62"/>
      <c r="I79" s="62"/>
      <c r="J79" s="62"/>
      <c r="K79" s="62"/>
      <c r="L79" s="62"/>
      <c r="M79" s="62"/>
      <c r="N79" s="62"/>
      <c r="O79" s="62"/>
      <c r="P79" s="62"/>
      <c r="Q79" s="62"/>
    </row>
    <row r="80" spans="1:17">
      <c r="A80" s="58">
        <v>62</v>
      </c>
      <c r="B80" s="59" t="s">
        <v>290</v>
      </c>
      <c r="C80" s="60" t="s">
        <v>297</v>
      </c>
      <c r="D80" s="59"/>
      <c r="E80" s="61" t="s">
        <v>56</v>
      </c>
      <c r="F80" s="62">
        <v>12.9</v>
      </c>
      <c r="G80" s="62"/>
      <c r="H80" s="62"/>
      <c r="I80" s="62"/>
      <c r="J80" s="62"/>
      <c r="K80" s="62"/>
      <c r="L80" s="62"/>
      <c r="M80" s="62"/>
      <c r="N80" s="62"/>
      <c r="O80" s="62"/>
      <c r="P80" s="62"/>
      <c r="Q80" s="62"/>
    </row>
    <row r="81" spans="1:17" ht="25.5">
      <c r="A81" s="58">
        <v>63</v>
      </c>
      <c r="B81" s="59" t="s">
        <v>290</v>
      </c>
      <c r="C81" s="60" t="s">
        <v>298</v>
      </c>
      <c r="D81" s="59"/>
      <c r="E81" s="61" t="s">
        <v>56</v>
      </c>
      <c r="F81" s="62">
        <v>12.9</v>
      </c>
      <c r="G81" s="62"/>
      <c r="H81" s="62"/>
      <c r="I81" s="62"/>
      <c r="J81" s="62"/>
      <c r="K81" s="62"/>
      <c r="L81" s="62"/>
      <c r="M81" s="62"/>
      <c r="N81" s="62"/>
      <c r="O81" s="62"/>
      <c r="P81" s="62"/>
      <c r="Q81" s="62"/>
    </row>
    <row r="82" spans="1:17" ht="25.5">
      <c r="A82" s="58">
        <v>64</v>
      </c>
      <c r="B82" s="59" t="s">
        <v>290</v>
      </c>
      <c r="C82" s="60" t="s">
        <v>298</v>
      </c>
      <c r="D82" s="59"/>
      <c r="E82" s="61" t="s">
        <v>56</v>
      </c>
      <c r="F82" s="62">
        <v>12.9</v>
      </c>
      <c r="G82" s="62"/>
      <c r="H82" s="62"/>
      <c r="I82" s="62"/>
      <c r="J82" s="62"/>
      <c r="K82" s="62"/>
      <c r="L82" s="62"/>
      <c r="M82" s="62"/>
      <c r="N82" s="62"/>
      <c r="O82" s="62"/>
      <c r="P82" s="62"/>
      <c r="Q82" s="62"/>
    </row>
    <row r="83" spans="1:17">
      <c r="A83" s="58" t="s">
        <v>28</v>
      </c>
      <c r="B83" s="59"/>
      <c r="C83" s="60"/>
      <c r="D83" s="59"/>
      <c r="E83" s="61"/>
      <c r="F83" s="62">
        <v>0</v>
      </c>
      <c r="G83" s="62"/>
      <c r="H83" s="62"/>
      <c r="I83" s="62"/>
      <c r="J83" s="62"/>
      <c r="K83" s="62"/>
      <c r="L83" s="62"/>
      <c r="M83" s="62"/>
      <c r="N83" s="62"/>
      <c r="O83" s="62"/>
      <c r="P83" s="62"/>
      <c r="Q83" s="62"/>
    </row>
    <row r="84" spans="1:17">
      <c r="A84" s="58" t="s">
        <v>28</v>
      </c>
      <c r="B84" s="59"/>
      <c r="C84" s="72" t="s">
        <v>315</v>
      </c>
      <c r="D84" s="59"/>
      <c r="E84" s="61"/>
      <c r="F84" s="62">
        <v>0</v>
      </c>
      <c r="G84" s="62"/>
      <c r="H84" s="62"/>
      <c r="I84" s="62"/>
      <c r="J84" s="62"/>
      <c r="K84" s="62"/>
      <c r="L84" s="62"/>
      <c r="M84" s="62"/>
      <c r="N84" s="62"/>
      <c r="O84" s="62"/>
      <c r="P84" s="62"/>
      <c r="Q84" s="62"/>
    </row>
    <row r="85" spans="1:17">
      <c r="A85" s="58">
        <v>65</v>
      </c>
      <c r="B85" s="59" t="s">
        <v>290</v>
      </c>
      <c r="C85" s="60" t="s">
        <v>296</v>
      </c>
      <c r="D85" s="59"/>
      <c r="E85" s="61" t="s">
        <v>56</v>
      </c>
      <c r="F85" s="62">
        <v>85</v>
      </c>
      <c r="G85" s="62"/>
      <c r="H85" s="62"/>
      <c r="I85" s="62"/>
      <c r="J85" s="62"/>
      <c r="K85" s="62"/>
      <c r="L85" s="62"/>
      <c r="M85" s="62"/>
      <c r="N85" s="62"/>
      <c r="O85" s="62"/>
      <c r="P85" s="62"/>
      <c r="Q85" s="62"/>
    </row>
    <row r="86" spans="1:17">
      <c r="A86" s="58">
        <v>66</v>
      </c>
      <c r="B86" s="59" t="s">
        <v>290</v>
      </c>
      <c r="C86" s="60" t="s">
        <v>293</v>
      </c>
      <c r="D86" s="59"/>
      <c r="E86" s="61" t="s">
        <v>56</v>
      </c>
      <c r="F86" s="62">
        <v>85</v>
      </c>
      <c r="G86" s="62"/>
      <c r="H86" s="62"/>
      <c r="I86" s="62"/>
      <c r="J86" s="62"/>
      <c r="K86" s="62"/>
      <c r="L86" s="62"/>
      <c r="M86" s="62"/>
      <c r="N86" s="62"/>
      <c r="O86" s="62"/>
      <c r="P86" s="62"/>
      <c r="Q86" s="62"/>
    </row>
    <row r="87" spans="1:17" ht="25.5">
      <c r="A87" s="58">
        <v>67</v>
      </c>
      <c r="B87" s="59" t="s">
        <v>290</v>
      </c>
      <c r="C87" s="60" t="s">
        <v>311</v>
      </c>
      <c r="D87" s="59"/>
      <c r="E87" s="61" t="s">
        <v>56</v>
      </c>
      <c r="F87" s="62">
        <v>85</v>
      </c>
      <c r="G87" s="62"/>
      <c r="H87" s="62"/>
      <c r="I87" s="62"/>
      <c r="J87" s="62"/>
      <c r="K87" s="62"/>
      <c r="L87" s="62"/>
      <c r="M87" s="62"/>
      <c r="N87" s="62"/>
      <c r="O87" s="62"/>
      <c r="P87" s="62"/>
      <c r="Q87" s="62"/>
    </row>
    <row r="88" spans="1:17" ht="25.5">
      <c r="A88" s="58">
        <v>68</v>
      </c>
      <c r="B88" s="59" t="s">
        <v>290</v>
      </c>
      <c r="C88" s="60" t="s">
        <v>311</v>
      </c>
      <c r="D88" s="59"/>
      <c r="E88" s="61" t="s">
        <v>56</v>
      </c>
      <c r="F88" s="62">
        <v>85</v>
      </c>
      <c r="G88" s="62"/>
      <c r="H88" s="62"/>
      <c r="I88" s="62"/>
      <c r="J88" s="62"/>
      <c r="K88" s="62"/>
      <c r="L88" s="62"/>
      <c r="M88" s="62"/>
      <c r="N88" s="62"/>
      <c r="O88" s="62"/>
      <c r="P88" s="62"/>
      <c r="Q88" s="62"/>
    </row>
    <row r="89" spans="1:17">
      <c r="A89" s="58">
        <v>69</v>
      </c>
      <c r="B89" s="59" t="s">
        <v>290</v>
      </c>
      <c r="C89" s="60" t="s">
        <v>296</v>
      </c>
      <c r="D89" s="59"/>
      <c r="E89" s="61" t="s">
        <v>56</v>
      </c>
      <c r="F89" s="62">
        <v>85</v>
      </c>
      <c r="G89" s="62"/>
      <c r="H89" s="62"/>
      <c r="I89" s="62"/>
      <c r="J89" s="62"/>
      <c r="K89" s="62"/>
      <c r="L89" s="62"/>
      <c r="M89" s="62"/>
      <c r="N89" s="62"/>
      <c r="O89" s="62"/>
      <c r="P89" s="62"/>
      <c r="Q89" s="62"/>
    </row>
    <row r="90" spans="1:17">
      <c r="A90" s="58">
        <v>70</v>
      </c>
      <c r="B90" s="59" t="s">
        <v>290</v>
      </c>
      <c r="C90" s="60" t="s">
        <v>297</v>
      </c>
      <c r="D90" s="59"/>
      <c r="E90" s="61" t="s">
        <v>56</v>
      </c>
      <c r="F90" s="62">
        <v>85</v>
      </c>
      <c r="G90" s="62"/>
      <c r="H90" s="62"/>
      <c r="I90" s="62"/>
      <c r="J90" s="62"/>
      <c r="K90" s="62"/>
      <c r="L90" s="62"/>
      <c r="M90" s="62"/>
      <c r="N90" s="62"/>
      <c r="O90" s="62"/>
      <c r="P90" s="62"/>
      <c r="Q90" s="62"/>
    </row>
    <row r="91" spans="1:17" ht="25.5">
      <c r="A91" s="58">
        <v>71</v>
      </c>
      <c r="B91" s="59" t="s">
        <v>290</v>
      </c>
      <c r="C91" s="60" t="s">
        <v>298</v>
      </c>
      <c r="D91" s="59"/>
      <c r="E91" s="61" t="s">
        <v>56</v>
      </c>
      <c r="F91" s="62">
        <v>85</v>
      </c>
      <c r="G91" s="62"/>
      <c r="H91" s="62"/>
      <c r="I91" s="62"/>
      <c r="J91" s="62"/>
      <c r="K91" s="62"/>
      <c r="L91" s="62"/>
      <c r="M91" s="62"/>
      <c r="N91" s="62"/>
      <c r="O91" s="62"/>
      <c r="P91" s="62"/>
      <c r="Q91" s="62"/>
    </row>
    <row r="92" spans="1:17">
      <c r="A92" s="83"/>
      <c r="B92" s="82"/>
      <c r="C92" s="85"/>
      <c r="D92" s="82"/>
      <c r="E92" s="86"/>
      <c r="F92" s="87"/>
      <c r="G92" s="62"/>
      <c r="H92" s="87"/>
      <c r="I92" s="62"/>
      <c r="J92" s="62"/>
      <c r="K92" s="62"/>
      <c r="L92" s="62"/>
      <c r="M92" s="62"/>
      <c r="N92" s="62"/>
      <c r="O92" s="62"/>
      <c r="P92" s="62"/>
      <c r="Q92" s="62"/>
    </row>
    <row r="93" spans="1:17">
      <c r="A93" s="149"/>
      <c r="B93" s="134"/>
      <c r="C93" s="158" t="s">
        <v>2599</v>
      </c>
      <c r="D93" s="134"/>
      <c r="E93" s="134"/>
      <c r="F93" s="135"/>
      <c r="G93" s="62"/>
      <c r="H93" s="87"/>
      <c r="I93" s="62"/>
      <c r="J93" s="62"/>
      <c r="K93" s="62"/>
      <c r="L93" s="62"/>
      <c r="M93" s="62"/>
      <c r="N93" s="62"/>
      <c r="O93" s="62"/>
      <c r="P93" s="62"/>
      <c r="Q93" s="62"/>
    </row>
    <row r="94" spans="1:17">
      <c r="A94" s="149">
        <v>72</v>
      </c>
      <c r="B94" s="134" t="s">
        <v>290</v>
      </c>
      <c r="C94" s="133" t="s">
        <v>2600</v>
      </c>
      <c r="D94" s="134"/>
      <c r="E94" s="134" t="s">
        <v>57</v>
      </c>
      <c r="F94" s="135">
        <v>12</v>
      </c>
      <c r="G94" s="62"/>
      <c r="H94" s="62"/>
      <c r="I94" s="132"/>
      <c r="J94" s="62"/>
      <c r="K94" s="62"/>
      <c r="L94" s="62"/>
      <c r="M94" s="62"/>
      <c r="N94" s="62"/>
      <c r="O94" s="62"/>
      <c r="P94" s="62"/>
      <c r="Q94" s="62"/>
    </row>
    <row r="95" spans="1:17">
      <c r="A95" s="149"/>
      <c r="B95" s="134"/>
      <c r="C95" s="85"/>
      <c r="D95" s="82"/>
      <c r="E95" s="86"/>
      <c r="F95" s="87"/>
      <c r="G95" s="62"/>
      <c r="H95" s="87"/>
      <c r="I95" s="87"/>
      <c r="J95" s="62"/>
      <c r="K95" s="62"/>
      <c r="L95" s="87"/>
      <c r="M95" s="87"/>
      <c r="N95" s="87"/>
      <c r="O95" s="87"/>
      <c r="P95" s="87"/>
      <c r="Q95" s="87"/>
    </row>
    <row r="96" spans="1:17">
      <c r="A96" s="58" t="s">
        <v>28</v>
      </c>
      <c r="B96" s="59"/>
      <c r="C96" s="74" t="s">
        <v>316</v>
      </c>
      <c r="D96" s="59"/>
      <c r="E96" s="61"/>
      <c r="F96" s="62">
        <v>0</v>
      </c>
      <c r="G96" s="62"/>
      <c r="H96" s="62"/>
      <c r="I96" s="62"/>
      <c r="J96" s="62"/>
      <c r="K96" s="62"/>
      <c r="L96" s="62"/>
      <c r="M96" s="62"/>
      <c r="N96" s="62"/>
      <c r="O96" s="62"/>
      <c r="P96" s="62"/>
      <c r="Q96" s="62"/>
    </row>
    <row r="97" spans="1:17" ht="25.5">
      <c r="A97" s="58">
        <v>73</v>
      </c>
      <c r="B97" s="59" t="s">
        <v>290</v>
      </c>
      <c r="C97" s="60" t="s">
        <v>298</v>
      </c>
      <c r="D97" s="59"/>
      <c r="E97" s="61" t="s">
        <v>56</v>
      </c>
      <c r="F97" s="62">
        <v>63.2</v>
      </c>
      <c r="G97" s="62"/>
      <c r="H97" s="62"/>
      <c r="I97" s="62"/>
      <c r="J97" s="62"/>
      <c r="K97" s="62"/>
      <c r="L97" s="62"/>
      <c r="M97" s="62"/>
      <c r="N97" s="62"/>
      <c r="O97" s="62"/>
      <c r="P97" s="62"/>
      <c r="Q97" s="62"/>
    </row>
    <row r="98" spans="1:17">
      <c r="A98" s="58" t="s">
        <v>28</v>
      </c>
      <c r="B98" s="59"/>
      <c r="C98" s="60"/>
      <c r="D98" s="59"/>
      <c r="E98" s="61"/>
      <c r="F98" s="62">
        <v>0</v>
      </c>
      <c r="G98" s="62"/>
      <c r="H98" s="62"/>
      <c r="I98" s="62"/>
      <c r="J98" s="62"/>
      <c r="K98" s="62"/>
      <c r="L98" s="62"/>
      <c r="M98" s="62"/>
      <c r="N98" s="62"/>
      <c r="O98" s="62"/>
      <c r="P98" s="62"/>
      <c r="Q98" s="62"/>
    </row>
    <row r="99" spans="1:17">
      <c r="A99" s="58" t="s">
        <v>28</v>
      </c>
      <c r="B99" s="59"/>
      <c r="C99" s="72" t="s">
        <v>317</v>
      </c>
      <c r="D99" s="59"/>
      <c r="E99" s="61"/>
      <c r="F99" s="62">
        <v>0</v>
      </c>
      <c r="G99" s="62"/>
      <c r="H99" s="62"/>
      <c r="I99" s="62"/>
      <c r="J99" s="62"/>
      <c r="K99" s="62"/>
      <c r="L99" s="62"/>
      <c r="M99" s="62"/>
      <c r="N99" s="62"/>
      <c r="O99" s="62"/>
      <c r="P99" s="62"/>
      <c r="Q99" s="62"/>
    </row>
    <row r="100" spans="1:17" ht="25.5">
      <c r="A100" s="58">
        <v>74</v>
      </c>
      <c r="B100" s="59" t="s">
        <v>290</v>
      </c>
      <c r="C100" s="60" t="s">
        <v>318</v>
      </c>
      <c r="D100" s="59"/>
      <c r="E100" s="61" t="s">
        <v>56</v>
      </c>
      <c r="F100" s="62">
        <v>155</v>
      </c>
      <c r="G100" s="62"/>
      <c r="H100" s="62"/>
      <c r="I100" s="62"/>
      <c r="J100" s="62"/>
      <c r="K100" s="62"/>
      <c r="L100" s="62"/>
      <c r="M100" s="62"/>
      <c r="N100" s="62"/>
      <c r="O100" s="62"/>
      <c r="P100" s="62"/>
      <c r="Q100" s="62"/>
    </row>
    <row r="101" spans="1:17">
      <c r="A101" s="58" t="s">
        <v>28</v>
      </c>
      <c r="B101" s="59"/>
      <c r="C101" s="60"/>
      <c r="D101" s="59"/>
      <c r="E101" s="61"/>
      <c r="F101" s="62">
        <v>0</v>
      </c>
      <c r="G101" s="62"/>
      <c r="H101" s="62"/>
      <c r="I101" s="62"/>
      <c r="J101" s="62"/>
      <c r="K101" s="62"/>
      <c r="L101" s="62"/>
      <c r="M101" s="62"/>
      <c r="N101" s="62"/>
      <c r="O101" s="62"/>
      <c r="P101" s="62"/>
      <c r="Q101" s="62"/>
    </row>
    <row r="102" spans="1:17">
      <c r="A102" s="58" t="s">
        <v>28</v>
      </c>
      <c r="B102" s="59"/>
      <c r="C102" s="72" t="s">
        <v>319</v>
      </c>
      <c r="D102" s="59"/>
      <c r="E102" s="61"/>
      <c r="F102" s="62">
        <v>0</v>
      </c>
      <c r="G102" s="62"/>
      <c r="H102" s="62"/>
      <c r="I102" s="62"/>
      <c r="J102" s="62"/>
      <c r="K102" s="62"/>
      <c r="L102" s="62"/>
      <c r="M102" s="62"/>
      <c r="N102" s="62"/>
      <c r="O102" s="62"/>
      <c r="P102" s="62"/>
      <c r="Q102" s="62"/>
    </row>
    <row r="103" spans="1:17" ht="38.25">
      <c r="A103" s="58">
        <v>75</v>
      </c>
      <c r="B103" s="59" t="s">
        <v>290</v>
      </c>
      <c r="C103" s="60" t="s">
        <v>320</v>
      </c>
      <c r="D103" s="59"/>
      <c r="E103" s="61" t="s">
        <v>55</v>
      </c>
      <c r="F103" s="62">
        <v>14.7</v>
      </c>
      <c r="G103" s="62"/>
      <c r="H103" s="62"/>
      <c r="I103" s="62"/>
      <c r="J103" s="62"/>
      <c r="K103" s="62"/>
      <c r="L103" s="62"/>
      <c r="M103" s="62"/>
      <c r="N103" s="62"/>
      <c r="O103" s="62"/>
      <c r="P103" s="62"/>
      <c r="Q103" s="62"/>
    </row>
    <row r="104" spans="1:17">
      <c r="A104" s="58" t="s">
        <v>28</v>
      </c>
      <c r="B104" s="59"/>
      <c r="C104" s="60"/>
      <c r="D104" s="59"/>
      <c r="E104" s="61"/>
      <c r="F104" s="62">
        <v>0</v>
      </c>
      <c r="G104" s="62"/>
      <c r="H104" s="62"/>
      <c r="I104" s="62"/>
      <c r="J104" s="62"/>
      <c r="K104" s="62"/>
      <c r="L104" s="62"/>
      <c r="M104" s="62"/>
      <c r="N104" s="62"/>
      <c r="O104" s="62"/>
      <c r="P104" s="62"/>
      <c r="Q104" s="62"/>
    </row>
    <row r="105" spans="1:17" ht="25.5">
      <c r="A105" s="58" t="s">
        <v>28</v>
      </c>
      <c r="B105" s="59"/>
      <c r="C105" s="72" t="s">
        <v>321</v>
      </c>
      <c r="D105" s="59"/>
      <c r="E105" s="61"/>
      <c r="F105" s="62">
        <v>0</v>
      </c>
      <c r="G105" s="62"/>
      <c r="H105" s="62"/>
      <c r="I105" s="62"/>
      <c r="J105" s="62"/>
      <c r="K105" s="62"/>
      <c r="L105" s="62"/>
      <c r="M105" s="62"/>
      <c r="N105" s="62"/>
      <c r="O105" s="62"/>
      <c r="P105" s="62"/>
      <c r="Q105" s="62"/>
    </row>
    <row r="106" spans="1:17">
      <c r="A106" s="58">
        <v>76</v>
      </c>
      <c r="B106" s="59" t="s">
        <v>290</v>
      </c>
      <c r="C106" s="60" t="s">
        <v>322</v>
      </c>
      <c r="D106" s="59"/>
      <c r="E106" s="61" t="s">
        <v>57</v>
      </c>
      <c r="F106" s="62">
        <v>67</v>
      </c>
      <c r="G106" s="62"/>
      <c r="H106" s="62"/>
      <c r="I106" s="62"/>
      <c r="J106" s="62"/>
      <c r="K106" s="62"/>
      <c r="L106" s="62"/>
      <c r="M106" s="62"/>
      <c r="N106" s="62"/>
      <c r="O106" s="62"/>
      <c r="P106" s="62"/>
      <c r="Q106" s="62"/>
    </row>
    <row r="107" spans="1:17">
      <c r="A107" s="58">
        <v>77</v>
      </c>
      <c r="B107" s="59" t="s">
        <v>290</v>
      </c>
      <c r="C107" s="60" t="s">
        <v>323</v>
      </c>
      <c r="D107" s="59"/>
      <c r="E107" s="61" t="s">
        <v>57</v>
      </c>
      <c r="F107" s="128">
        <v>48</v>
      </c>
      <c r="G107" s="62"/>
      <c r="H107" s="62"/>
      <c r="I107" s="62"/>
      <c r="J107" s="62"/>
      <c r="K107" s="62"/>
      <c r="L107" s="62"/>
      <c r="M107" s="62"/>
      <c r="N107" s="62"/>
      <c r="O107" s="62"/>
      <c r="P107" s="62"/>
      <c r="Q107" s="62"/>
    </row>
    <row r="108" spans="1:17" ht="25.5">
      <c r="A108" s="58">
        <v>78</v>
      </c>
      <c r="B108" s="59" t="s">
        <v>290</v>
      </c>
      <c r="C108" s="60" t="s">
        <v>324</v>
      </c>
      <c r="D108" s="59"/>
      <c r="E108" s="61" t="s">
        <v>57</v>
      </c>
      <c r="F108" s="62">
        <v>3</v>
      </c>
      <c r="G108" s="62"/>
      <c r="H108" s="62"/>
      <c r="I108" s="62"/>
      <c r="J108" s="62"/>
      <c r="K108" s="62"/>
      <c r="L108" s="62"/>
      <c r="M108" s="62"/>
      <c r="N108" s="62"/>
      <c r="O108" s="62"/>
      <c r="P108" s="62"/>
      <c r="Q108" s="62"/>
    </row>
    <row r="109" spans="1:17">
      <c r="A109" s="58" t="s">
        <v>28</v>
      </c>
      <c r="B109" s="59"/>
      <c r="C109" s="60"/>
      <c r="D109" s="59"/>
      <c r="E109" s="61"/>
      <c r="F109" s="62">
        <v>0</v>
      </c>
      <c r="G109" s="62">
        <v>0</v>
      </c>
      <c r="H109" s="62">
        <v>0</v>
      </c>
      <c r="I109" s="62">
        <f t="shared" ref="I109" si="7">+ROUND(H109*G109,2)</f>
        <v>0</v>
      </c>
      <c r="J109" s="62">
        <v>0</v>
      </c>
      <c r="K109" s="62">
        <v>0</v>
      </c>
      <c r="L109" s="62">
        <f t="shared" ref="L109" si="8">+I109+J109+K109</f>
        <v>0</v>
      </c>
      <c r="M109" s="62">
        <f t="shared" ref="M109" si="9">+ROUND(G109*$F109,2)</f>
        <v>0</v>
      </c>
      <c r="N109" s="62">
        <f t="shared" ref="N109" si="10">+ROUND(I109*$F109,2)</f>
        <v>0</v>
      </c>
      <c r="O109" s="62">
        <f t="shared" ref="O109" si="11">+ROUND(J109*$F109,2)</f>
        <v>0</v>
      </c>
      <c r="P109" s="62">
        <f t="shared" ref="P109" si="12">+ROUND(K109*$F109,2)</f>
        <v>0</v>
      </c>
      <c r="Q109" s="62">
        <f t="shared" ref="Q109" si="13">+N109+O109+P109</f>
        <v>0</v>
      </c>
    </row>
    <row r="110" spans="1:17">
      <c r="A110" s="63"/>
      <c r="B110" s="63"/>
      <c r="C110" s="64" t="s">
        <v>52</v>
      </c>
      <c r="D110" s="63"/>
      <c r="E110" s="63"/>
      <c r="F110" s="65"/>
      <c r="G110" s="65"/>
      <c r="H110" s="65"/>
      <c r="I110" s="65"/>
      <c r="J110" s="65"/>
      <c r="K110" s="65"/>
      <c r="L110" s="65"/>
      <c r="M110" s="65">
        <f>SUM(M10:M109)</f>
        <v>0</v>
      </c>
      <c r="N110" s="65">
        <f>SUM(N10:N109)</f>
        <v>0</v>
      </c>
      <c r="O110" s="65">
        <f>SUM(O10:O109)</f>
        <v>0</v>
      </c>
      <c r="P110" s="65">
        <f>SUM(P10:P109)</f>
        <v>0</v>
      </c>
      <c r="Q110" s="65">
        <f>SUM(Q10:Q109)</f>
        <v>0</v>
      </c>
    </row>
    <row r="111" spans="1:17">
      <c r="A111" s="66"/>
      <c r="B111" s="66"/>
      <c r="C111" s="92" t="s">
        <v>2198</v>
      </c>
      <c r="D111" s="66"/>
      <c r="E111" s="66" t="s">
        <v>60</v>
      </c>
      <c r="F111" s="127">
        <f>' 1-1'!$F$35</f>
        <v>0</v>
      </c>
      <c r="G111" s="68"/>
      <c r="H111" s="68"/>
      <c r="I111" s="68"/>
      <c r="J111" s="68"/>
      <c r="K111" s="68"/>
      <c r="L111" s="68"/>
      <c r="M111" s="68"/>
      <c r="N111" s="68"/>
      <c r="O111" s="62">
        <f>ROUND(O110*F111%,2)</f>
        <v>0</v>
      </c>
      <c r="P111" s="68"/>
      <c r="Q111" s="62">
        <f>O111</f>
        <v>0</v>
      </c>
    </row>
    <row r="112" spans="1:17">
      <c r="A112" s="63"/>
      <c r="B112" s="63"/>
      <c r="C112" s="64" t="s">
        <v>325</v>
      </c>
      <c r="D112" s="63"/>
      <c r="E112" s="63" t="s">
        <v>61</v>
      </c>
      <c r="F112" s="65"/>
      <c r="G112" s="65"/>
      <c r="H112" s="65"/>
      <c r="I112" s="65"/>
      <c r="J112" s="65"/>
      <c r="K112" s="65"/>
      <c r="L112" s="65"/>
      <c r="M112" s="65">
        <f t="shared" ref="M112:Q112" si="14">SUM(M110:M111)</f>
        <v>0</v>
      </c>
      <c r="N112" s="65">
        <f t="shared" si="14"/>
        <v>0</v>
      </c>
      <c r="O112" s="65">
        <f t="shared" si="14"/>
        <v>0</v>
      </c>
      <c r="P112" s="65">
        <f t="shared" si="14"/>
        <v>0</v>
      </c>
      <c r="Q112" s="65">
        <f t="shared" si="14"/>
        <v>0</v>
      </c>
    </row>
  </sheetData>
  <autoFilter ref="A9:Q112"/>
  <mergeCells count="8">
    <mergeCell ref="G7:L7"/>
    <mergeCell ref="M7:Q7"/>
    <mergeCell ref="A7:A8"/>
    <mergeCell ref="B7:B8"/>
    <mergeCell ref="C7:C8"/>
    <mergeCell ref="D7:D8"/>
    <mergeCell ref="E7:E8"/>
    <mergeCell ref="F7:F8"/>
  </mergeCells>
  <conditionalFormatting sqref="C9:C109">
    <cfRule type="expression" dxfId="111" priority="442"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150"/>
  <sheetViews>
    <sheetView showZeros="0" defaultGridColor="0" colorId="23" zoomScaleNormal="100" zoomScaleSheetLayoutView="100" workbookViewId="0">
      <pane ySplit="9" topLeftCell="A10" activePane="bottomLeft" state="frozen"/>
      <selection activeCell="G22" sqref="G22"/>
      <selection pane="bottomLeft" activeCell="A5" sqref="A5:XFD5"/>
    </sheetView>
  </sheetViews>
  <sheetFormatPr defaultRowHeight="15" outlineLevelCol="1"/>
  <cols>
    <col min="1" max="1" width="6.28515625" style="44" customWidth="1"/>
    <col min="2" max="2" width="8.5703125" style="44" customWidth="1" outlineLevel="1"/>
    <col min="3" max="3" width="46" style="69" customWidth="1"/>
    <col min="4" max="4" width="4.28515625" style="44" hidden="1" customWidth="1" outlineLevel="1"/>
    <col min="5" max="5" width="5.28515625" style="44" customWidth="1" collapsed="1"/>
    <col min="6" max="6" width="7.85546875" style="44" bestFit="1" customWidth="1"/>
    <col min="7" max="7" width="8.7109375" style="44" customWidth="1"/>
    <col min="8" max="8" width="8.85546875" style="44" customWidth="1"/>
    <col min="9" max="9" width="9.140625" style="44" customWidth="1"/>
    <col min="10" max="10" width="8.5703125" style="44" customWidth="1"/>
    <col min="11" max="11" width="7.7109375" style="44" customWidth="1"/>
    <col min="12" max="12" width="9.85546875" style="44" customWidth="1"/>
    <col min="13" max="13" width="9.42578125" style="44" customWidth="1"/>
    <col min="14" max="14" width="9.7109375" style="44" customWidth="1"/>
    <col min="15" max="15" width="10.7109375" style="44" customWidth="1"/>
    <col min="16" max="17" width="9.85546875" style="44" customWidth="1"/>
    <col min="18" max="16384" width="9.140625" style="44"/>
  </cols>
  <sheetData>
    <row r="1" spans="1:17" ht="25.5">
      <c r="A1" s="48"/>
      <c r="B1" s="48"/>
      <c r="C1" s="18" t="s">
        <v>326</v>
      </c>
      <c r="D1" s="49"/>
      <c r="E1" s="48"/>
      <c r="F1" s="48"/>
      <c r="G1" s="48"/>
      <c r="H1" s="48"/>
      <c r="I1" s="48"/>
      <c r="J1" s="48"/>
      <c r="K1" s="48"/>
      <c r="L1" s="48"/>
      <c r="M1" s="48"/>
      <c r="N1" s="48"/>
      <c r="O1" s="48"/>
      <c r="P1" s="48"/>
      <c r="Q1" s="48"/>
    </row>
    <row r="2" spans="1:17">
      <c r="A2" s="53" t="s">
        <v>2846</v>
      </c>
      <c r="B2" s="194"/>
      <c r="C2" s="195"/>
      <c r="D2" s="51"/>
      <c r="E2" s="51"/>
      <c r="F2" s="51"/>
      <c r="G2" s="51"/>
      <c r="H2" s="51"/>
      <c r="I2" s="51"/>
      <c r="J2" s="51"/>
      <c r="K2" s="51"/>
      <c r="L2" s="55"/>
      <c r="M2" s="51"/>
      <c r="N2" s="51"/>
      <c r="O2" s="51"/>
      <c r="P2" s="51"/>
      <c r="Q2" s="51"/>
    </row>
    <row r="3" spans="1:17">
      <c r="A3" s="196" t="s">
        <v>2847</v>
      </c>
      <c r="B3" s="51"/>
      <c r="C3" s="52"/>
      <c r="D3" s="51"/>
      <c r="E3" s="51"/>
      <c r="F3" s="51"/>
      <c r="G3" s="51"/>
      <c r="H3" s="51"/>
      <c r="I3" s="51"/>
      <c r="J3" s="51"/>
      <c r="K3" s="51"/>
      <c r="L3" s="55"/>
      <c r="M3" s="51"/>
      <c r="N3" s="51"/>
      <c r="O3" s="51"/>
      <c r="P3" s="51"/>
      <c r="Q3" s="51"/>
    </row>
    <row r="4" spans="1:17">
      <c r="A4" s="54" t="s">
        <v>2848</v>
      </c>
      <c r="B4" s="55"/>
      <c r="C4" s="56"/>
      <c r="D4" s="55"/>
      <c r="E4" s="55"/>
      <c r="F4" s="55"/>
      <c r="G4" s="55"/>
      <c r="H4" s="55"/>
      <c r="I4" s="55"/>
      <c r="J4" s="55"/>
      <c r="K4" s="55"/>
      <c r="L4" s="55"/>
      <c r="M4" s="55"/>
      <c r="N4" s="55"/>
      <c r="O4" s="55"/>
      <c r="P4" s="55"/>
      <c r="Q4" s="55"/>
    </row>
    <row r="5" spans="1:17">
      <c r="A5" s="54" t="s">
        <v>3003</v>
      </c>
      <c r="B5" s="55"/>
      <c r="C5" s="56"/>
      <c r="D5" s="55"/>
      <c r="E5" s="55"/>
      <c r="F5" s="55"/>
      <c r="G5" s="55"/>
      <c r="H5" s="55"/>
      <c r="I5" s="55"/>
      <c r="J5" s="55"/>
      <c r="K5" s="55"/>
      <c r="L5" s="55"/>
      <c r="M5" s="55"/>
      <c r="N5" s="55"/>
      <c r="O5" s="55"/>
      <c r="P5" s="55"/>
      <c r="Q5" s="55"/>
    </row>
    <row r="6" spans="1:17">
      <c r="A6" s="50" t="s">
        <v>265</v>
      </c>
      <c r="B6" s="51"/>
      <c r="C6" s="52"/>
      <c r="D6" s="51"/>
      <c r="E6" s="51"/>
      <c r="F6" s="51"/>
      <c r="G6" s="51"/>
      <c r="H6" s="51"/>
      <c r="I6" s="51"/>
      <c r="J6" s="51"/>
      <c r="K6" s="51"/>
      <c r="L6" s="51"/>
      <c r="M6" s="51"/>
      <c r="N6" s="51"/>
      <c r="O6" s="51"/>
      <c r="P6" s="57" t="s">
        <v>62</v>
      </c>
      <c r="Q6" s="104">
        <f>Q150</f>
        <v>0</v>
      </c>
    </row>
    <row r="7" spans="1:17" s="45" customFormat="1" ht="12">
      <c r="A7" s="217" t="s">
        <v>24</v>
      </c>
      <c r="B7" s="217" t="s">
        <v>25</v>
      </c>
      <c r="C7" s="217" t="s">
        <v>26</v>
      </c>
      <c r="D7" s="217" t="s">
        <v>27</v>
      </c>
      <c r="E7" s="217" t="s">
        <v>54</v>
      </c>
      <c r="F7" s="217" t="s">
        <v>65</v>
      </c>
      <c r="G7" s="214" t="s">
        <v>63</v>
      </c>
      <c r="H7" s="215"/>
      <c r="I7" s="215"/>
      <c r="J7" s="215"/>
      <c r="K7" s="215"/>
      <c r="L7" s="216"/>
      <c r="M7" s="214" t="s">
        <v>64</v>
      </c>
      <c r="N7" s="215"/>
      <c r="O7" s="215"/>
      <c r="P7" s="215"/>
      <c r="Q7" s="216"/>
    </row>
    <row r="8" spans="1:17" s="47" customFormat="1" ht="48">
      <c r="A8" s="218"/>
      <c r="B8" s="218"/>
      <c r="C8" s="218"/>
      <c r="D8" s="218"/>
      <c r="E8" s="218"/>
      <c r="F8" s="218"/>
      <c r="G8" s="46" t="s">
        <v>66</v>
      </c>
      <c r="H8" s="46" t="s">
        <v>67</v>
      </c>
      <c r="I8" s="46" t="s">
        <v>68</v>
      </c>
      <c r="J8" s="46" t="s">
        <v>69</v>
      </c>
      <c r="K8" s="46" t="s">
        <v>70</v>
      </c>
      <c r="L8" s="46" t="s">
        <v>71</v>
      </c>
      <c r="M8" s="46" t="s">
        <v>72</v>
      </c>
      <c r="N8" s="46" t="s">
        <v>68</v>
      </c>
      <c r="O8" s="46" t="s">
        <v>69</v>
      </c>
      <c r="P8" s="46" t="s">
        <v>70</v>
      </c>
      <c r="Q8" s="46" t="s">
        <v>73</v>
      </c>
    </row>
    <row r="9" spans="1:17" ht="38.25">
      <c r="A9" s="58" t="s">
        <v>28</v>
      </c>
      <c r="B9" s="59"/>
      <c r="C9" s="75" t="s">
        <v>1704</v>
      </c>
      <c r="D9" s="59"/>
      <c r="E9" s="61"/>
      <c r="F9" s="62">
        <v>0</v>
      </c>
      <c r="G9" s="62">
        <v>0</v>
      </c>
      <c r="H9" s="62">
        <v>0</v>
      </c>
      <c r="I9" s="62">
        <f>+ROUND(H9*G9,2)</f>
        <v>0</v>
      </c>
      <c r="J9" s="62">
        <v>0</v>
      </c>
      <c r="K9" s="62">
        <v>0</v>
      </c>
      <c r="L9" s="62">
        <f>+I9+J9+K9</f>
        <v>0</v>
      </c>
      <c r="M9" s="62">
        <f>+ROUND(G9*$F9,2)</f>
        <v>0</v>
      </c>
      <c r="N9" s="62">
        <f>+ROUND(I9*$F9,2)</f>
        <v>0</v>
      </c>
      <c r="O9" s="62">
        <f>+ROUND(J9*$F9,2)</f>
        <v>0</v>
      </c>
      <c r="P9" s="62">
        <f>+ROUND(K9*$F9,2)</f>
        <v>0</v>
      </c>
      <c r="Q9" s="62">
        <f>+N9+O9+P9</f>
        <v>0</v>
      </c>
    </row>
    <row r="10" spans="1:17">
      <c r="A10" s="58" t="s">
        <v>28</v>
      </c>
      <c r="B10" s="59"/>
      <c r="C10" s="72" t="s">
        <v>327</v>
      </c>
      <c r="D10" s="59"/>
      <c r="E10" s="61"/>
      <c r="F10" s="62">
        <v>0</v>
      </c>
      <c r="G10" s="62">
        <v>0</v>
      </c>
      <c r="H10" s="62">
        <v>0</v>
      </c>
      <c r="I10" s="62">
        <f t="shared" ref="I10" si="0">+ROUND(H10*G10,2)</f>
        <v>0</v>
      </c>
      <c r="J10" s="62">
        <v>0</v>
      </c>
      <c r="K10" s="62">
        <v>0</v>
      </c>
      <c r="L10" s="62">
        <f t="shared" ref="L10" si="1">+I10+J10+K10</f>
        <v>0</v>
      </c>
      <c r="M10" s="62">
        <f t="shared" ref="M10" si="2">+ROUND(G10*$F10,2)</f>
        <v>0</v>
      </c>
      <c r="N10" s="62">
        <f t="shared" ref="N10" si="3">+ROUND(I10*$F10,2)</f>
        <v>0</v>
      </c>
      <c r="O10" s="62">
        <f t="shared" ref="O10" si="4">+ROUND(J10*$F10,2)</f>
        <v>0</v>
      </c>
      <c r="P10" s="62">
        <f t="shared" ref="P10" si="5">+ROUND(K10*$F10,2)</f>
        <v>0</v>
      </c>
      <c r="Q10" s="62">
        <f t="shared" ref="Q10" si="6">+N10+O10+P10</f>
        <v>0</v>
      </c>
    </row>
    <row r="11" spans="1:17" ht="38.25">
      <c r="A11" s="58">
        <v>1</v>
      </c>
      <c r="B11" s="59" t="s">
        <v>328</v>
      </c>
      <c r="C11" s="60" t="s">
        <v>329</v>
      </c>
      <c r="D11" s="59"/>
      <c r="E11" s="61" t="s">
        <v>56</v>
      </c>
      <c r="F11" s="62">
        <v>5909.4</v>
      </c>
      <c r="G11" s="62"/>
      <c r="H11" s="62"/>
      <c r="I11" s="62"/>
      <c r="J11" s="62"/>
      <c r="K11" s="62"/>
      <c r="L11" s="62"/>
      <c r="M11" s="62"/>
      <c r="N11" s="62"/>
      <c r="O11" s="62"/>
      <c r="P11" s="62"/>
      <c r="Q11" s="62"/>
    </row>
    <row r="12" spans="1:17">
      <c r="A12" s="58" t="s">
        <v>28</v>
      </c>
      <c r="B12" s="59"/>
      <c r="C12" s="60"/>
      <c r="D12" s="59"/>
      <c r="E12" s="61"/>
      <c r="F12" s="62">
        <v>0</v>
      </c>
      <c r="G12" s="62"/>
      <c r="H12" s="62"/>
      <c r="I12" s="62"/>
      <c r="J12" s="62"/>
      <c r="K12" s="62"/>
      <c r="L12" s="62"/>
      <c r="M12" s="62"/>
      <c r="N12" s="62"/>
      <c r="O12" s="62"/>
      <c r="P12" s="62"/>
      <c r="Q12" s="62"/>
    </row>
    <row r="13" spans="1:17" ht="25.5">
      <c r="A13" s="58" t="s">
        <v>28</v>
      </c>
      <c r="B13" s="59"/>
      <c r="C13" s="163" t="s">
        <v>2608</v>
      </c>
      <c r="D13" s="59"/>
      <c r="E13" s="61"/>
      <c r="F13" s="62">
        <v>0</v>
      </c>
      <c r="G13" s="62"/>
      <c r="H13" s="62"/>
      <c r="I13" s="62"/>
      <c r="J13" s="62"/>
      <c r="K13" s="62"/>
      <c r="L13" s="62"/>
      <c r="M13" s="62"/>
      <c r="N13" s="62"/>
      <c r="O13" s="62"/>
      <c r="P13" s="62"/>
      <c r="Q13" s="62"/>
    </row>
    <row r="14" spans="1:17" ht="51">
      <c r="A14" s="58" t="s">
        <v>28</v>
      </c>
      <c r="B14" s="59"/>
      <c r="C14" s="75" t="s">
        <v>330</v>
      </c>
      <c r="D14" s="59"/>
      <c r="E14" s="61"/>
      <c r="F14" s="62">
        <v>0</v>
      </c>
      <c r="G14" s="62"/>
      <c r="H14" s="62"/>
      <c r="I14" s="62"/>
      <c r="J14" s="62"/>
      <c r="K14" s="62"/>
      <c r="L14" s="62"/>
      <c r="M14" s="62"/>
      <c r="N14" s="62"/>
      <c r="O14" s="62"/>
      <c r="P14" s="62"/>
      <c r="Q14" s="62"/>
    </row>
    <row r="15" spans="1:17">
      <c r="A15" s="58">
        <v>2</v>
      </c>
      <c r="B15" s="59" t="s">
        <v>331</v>
      </c>
      <c r="C15" s="60" t="s">
        <v>332</v>
      </c>
      <c r="D15" s="59"/>
      <c r="E15" s="61" t="s">
        <v>57</v>
      </c>
      <c r="F15" s="62">
        <v>13</v>
      </c>
      <c r="G15" s="62"/>
      <c r="H15" s="62"/>
      <c r="I15" s="62"/>
      <c r="J15" s="62"/>
      <c r="K15" s="62"/>
      <c r="L15" s="62"/>
      <c r="M15" s="62"/>
      <c r="N15" s="62"/>
      <c r="O15" s="62"/>
      <c r="P15" s="62"/>
      <c r="Q15" s="62"/>
    </row>
    <row r="16" spans="1:17">
      <c r="A16" s="58">
        <v>3</v>
      </c>
      <c r="B16" s="59" t="s">
        <v>331</v>
      </c>
      <c r="C16" s="60" t="s">
        <v>333</v>
      </c>
      <c r="D16" s="59"/>
      <c r="E16" s="61" t="s">
        <v>57</v>
      </c>
      <c r="F16" s="62">
        <v>9</v>
      </c>
      <c r="G16" s="62"/>
      <c r="H16" s="62"/>
      <c r="I16" s="62"/>
      <c r="J16" s="62"/>
      <c r="K16" s="62"/>
      <c r="L16" s="62"/>
      <c r="M16" s="62"/>
      <c r="N16" s="62"/>
      <c r="O16" s="62"/>
      <c r="P16" s="62"/>
      <c r="Q16" s="62"/>
    </row>
    <row r="17" spans="1:17">
      <c r="A17" s="58">
        <v>4</v>
      </c>
      <c r="B17" s="59" t="s">
        <v>331</v>
      </c>
      <c r="C17" s="60" t="s">
        <v>334</v>
      </c>
      <c r="D17" s="59"/>
      <c r="E17" s="61" t="s">
        <v>57</v>
      </c>
      <c r="F17" s="62">
        <v>1</v>
      </c>
      <c r="G17" s="62"/>
      <c r="H17" s="62"/>
      <c r="I17" s="62"/>
      <c r="J17" s="62"/>
      <c r="K17" s="62"/>
      <c r="L17" s="62"/>
      <c r="M17" s="62"/>
      <c r="N17" s="62"/>
      <c r="O17" s="62"/>
      <c r="P17" s="62"/>
      <c r="Q17" s="62"/>
    </row>
    <row r="18" spans="1:17">
      <c r="A18" s="58">
        <v>5</v>
      </c>
      <c r="B18" s="59" t="s">
        <v>331</v>
      </c>
      <c r="C18" s="60" t="s">
        <v>335</v>
      </c>
      <c r="D18" s="59"/>
      <c r="E18" s="61" t="s">
        <v>57</v>
      </c>
      <c r="F18" s="62">
        <v>1</v>
      </c>
      <c r="G18" s="62"/>
      <c r="H18" s="62"/>
      <c r="I18" s="62"/>
      <c r="J18" s="62"/>
      <c r="K18" s="62"/>
      <c r="L18" s="62"/>
      <c r="M18" s="62"/>
      <c r="N18" s="62"/>
      <c r="O18" s="62"/>
      <c r="P18" s="62"/>
      <c r="Q18" s="62"/>
    </row>
    <row r="19" spans="1:17">
      <c r="A19" s="58">
        <v>6</v>
      </c>
      <c r="B19" s="59" t="s">
        <v>331</v>
      </c>
      <c r="C19" s="60" t="s">
        <v>336</v>
      </c>
      <c r="D19" s="59"/>
      <c r="E19" s="61" t="s">
        <v>57</v>
      </c>
      <c r="F19" s="62">
        <v>2</v>
      </c>
      <c r="G19" s="62"/>
      <c r="H19" s="62"/>
      <c r="I19" s="62"/>
      <c r="J19" s="62"/>
      <c r="K19" s="62"/>
      <c r="L19" s="62"/>
      <c r="M19" s="62"/>
      <c r="N19" s="62"/>
      <c r="O19" s="62"/>
      <c r="P19" s="62"/>
      <c r="Q19" s="62"/>
    </row>
    <row r="20" spans="1:17">
      <c r="A20" s="58">
        <v>7</v>
      </c>
      <c r="B20" s="59" t="s">
        <v>331</v>
      </c>
      <c r="C20" s="60" t="s">
        <v>337</v>
      </c>
      <c r="D20" s="59"/>
      <c r="E20" s="61" t="s">
        <v>57</v>
      </c>
      <c r="F20" s="62">
        <v>2</v>
      </c>
      <c r="G20" s="62"/>
      <c r="H20" s="62"/>
      <c r="I20" s="62"/>
      <c r="J20" s="62"/>
      <c r="K20" s="62"/>
      <c r="L20" s="62"/>
      <c r="M20" s="62"/>
      <c r="N20" s="62"/>
      <c r="O20" s="62"/>
      <c r="P20" s="62"/>
      <c r="Q20" s="62"/>
    </row>
    <row r="21" spans="1:17">
      <c r="A21" s="58">
        <v>8</v>
      </c>
      <c r="B21" s="59" t="s">
        <v>331</v>
      </c>
      <c r="C21" s="60" t="s">
        <v>338</v>
      </c>
      <c r="D21" s="59"/>
      <c r="E21" s="61" t="s">
        <v>57</v>
      </c>
      <c r="F21" s="62">
        <v>1</v>
      </c>
      <c r="G21" s="62"/>
      <c r="H21" s="62"/>
      <c r="I21" s="62"/>
      <c r="J21" s="62"/>
      <c r="K21" s="62"/>
      <c r="L21" s="62"/>
      <c r="M21" s="62"/>
      <c r="N21" s="62"/>
      <c r="O21" s="62"/>
      <c r="P21" s="62"/>
      <c r="Q21" s="62"/>
    </row>
    <row r="22" spans="1:17">
      <c r="A22" s="58">
        <v>9</v>
      </c>
      <c r="B22" s="59" t="s">
        <v>331</v>
      </c>
      <c r="C22" s="60" t="s">
        <v>339</v>
      </c>
      <c r="D22" s="59"/>
      <c r="E22" s="61" t="s">
        <v>57</v>
      </c>
      <c r="F22" s="62">
        <v>1</v>
      </c>
      <c r="G22" s="62"/>
      <c r="H22" s="62"/>
      <c r="I22" s="62"/>
      <c r="J22" s="62"/>
      <c r="K22" s="62"/>
      <c r="L22" s="62"/>
      <c r="M22" s="62"/>
      <c r="N22" s="62"/>
      <c r="O22" s="62"/>
      <c r="P22" s="62"/>
      <c r="Q22" s="62"/>
    </row>
    <row r="23" spans="1:17">
      <c r="A23" s="58">
        <v>10</v>
      </c>
      <c r="B23" s="59" t="s">
        <v>331</v>
      </c>
      <c r="C23" s="60" t="s">
        <v>340</v>
      </c>
      <c r="D23" s="59"/>
      <c r="E23" s="61" t="s">
        <v>57</v>
      </c>
      <c r="F23" s="62">
        <v>1</v>
      </c>
      <c r="G23" s="62"/>
      <c r="H23" s="62"/>
      <c r="I23" s="62"/>
      <c r="J23" s="62"/>
      <c r="K23" s="62"/>
      <c r="L23" s="62"/>
      <c r="M23" s="62"/>
      <c r="N23" s="62"/>
      <c r="O23" s="62"/>
      <c r="P23" s="62"/>
      <c r="Q23" s="62"/>
    </row>
    <row r="24" spans="1:17">
      <c r="A24" s="58">
        <v>11</v>
      </c>
      <c r="B24" s="59" t="s">
        <v>331</v>
      </c>
      <c r="C24" s="60" t="s">
        <v>341</v>
      </c>
      <c r="D24" s="59"/>
      <c r="E24" s="61" t="s">
        <v>57</v>
      </c>
      <c r="F24" s="62">
        <v>1</v>
      </c>
      <c r="G24" s="62"/>
      <c r="H24" s="62"/>
      <c r="I24" s="62"/>
      <c r="J24" s="62"/>
      <c r="K24" s="62"/>
      <c r="L24" s="62"/>
      <c r="M24" s="62"/>
      <c r="N24" s="62"/>
      <c r="O24" s="62"/>
      <c r="P24" s="62"/>
      <c r="Q24" s="62"/>
    </row>
    <row r="25" spans="1:17">
      <c r="A25" s="58">
        <v>12</v>
      </c>
      <c r="B25" s="59" t="s">
        <v>331</v>
      </c>
      <c r="C25" s="60" t="s">
        <v>342</v>
      </c>
      <c r="D25" s="59"/>
      <c r="E25" s="61" t="s">
        <v>57</v>
      </c>
      <c r="F25" s="62">
        <v>1</v>
      </c>
      <c r="G25" s="62"/>
      <c r="H25" s="62"/>
      <c r="I25" s="62"/>
      <c r="J25" s="62"/>
      <c r="K25" s="62"/>
      <c r="L25" s="62"/>
      <c r="M25" s="62"/>
      <c r="N25" s="62"/>
      <c r="O25" s="62"/>
      <c r="P25" s="62"/>
      <c r="Q25" s="62"/>
    </row>
    <row r="26" spans="1:17">
      <c r="A26" s="58">
        <v>13</v>
      </c>
      <c r="B26" s="59" t="s">
        <v>331</v>
      </c>
      <c r="C26" s="60" t="s">
        <v>343</v>
      </c>
      <c r="D26" s="59"/>
      <c r="E26" s="61" t="s">
        <v>57</v>
      </c>
      <c r="F26" s="62">
        <v>1</v>
      </c>
      <c r="G26" s="62"/>
      <c r="H26" s="62"/>
      <c r="I26" s="62"/>
      <c r="J26" s="62"/>
      <c r="K26" s="62"/>
      <c r="L26" s="62"/>
      <c r="M26" s="62"/>
      <c r="N26" s="62"/>
      <c r="O26" s="62"/>
      <c r="P26" s="62"/>
      <c r="Q26" s="62"/>
    </row>
    <row r="27" spans="1:17">
      <c r="A27" s="58">
        <v>14</v>
      </c>
      <c r="B27" s="59" t="s">
        <v>331</v>
      </c>
      <c r="C27" s="60" t="s">
        <v>344</v>
      </c>
      <c r="D27" s="59"/>
      <c r="E27" s="61" t="s">
        <v>57</v>
      </c>
      <c r="F27" s="62">
        <v>7</v>
      </c>
      <c r="G27" s="62"/>
      <c r="H27" s="62"/>
      <c r="I27" s="62"/>
      <c r="J27" s="62"/>
      <c r="K27" s="62"/>
      <c r="L27" s="62"/>
      <c r="M27" s="62"/>
      <c r="N27" s="62"/>
      <c r="O27" s="62"/>
      <c r="P27" s="62"/>
      <c r="Q27" s="62"/>
    </row>
    <row r="28" spans="1:17">
      <c r="A28" s="58">
        <v>15</v>
      </c>
      <c r="B28" s="59" t="s">
        <v>331</v>
      </c>
      <c r="C28" s="60" t="s">
        <v>345</v>
      </c>
      <c r="D28" s="59"/>
      <c r="E28" s="61" t="s">
        <v>57</v>
      </c>
      <c r="F28" s="62">
        <v>1</v>
      </c>
      <c r="G28" s="62"/>
      <c r="H28" s="62"/>
      <c r="I28" s="62"/>
      <c r="J28" s="62"/>
      <c r="K28" s="62"/>
      <c r="L28" s="62"/>
      <c r="M28" s="62"/>
      <c r="N28" s="62"/>
      <c r="O28" s="62"/>
      <c r="P28" s="62"/>
      <c r="Q28" s="62"/>
    </row>
    <row r="29" spans="1:17">
      <c r="A29" s="58">
        <v>16</v>
      </c>
      <c r="B29" s="59" t="s">
        <v>331</v>
      </c>
      <c r="C29" s="60" t="s">
        <v>346</v>
      </c>
      <c r="D29" s="59"/>
      <c r="E29" s="61" t="s">
        <v>57</v>
      </c>
      <c r="F29" s="62">
        <v>1</v>
      </c>
      <c r="G29" s="62"/>
      <c r="H29" s="62"/>
      <c r="I29" s="62"/>
      <c r="J29" s="62"/>
      <c r="K29" s="62"/>
      <c r="L29" s="62"/>
      <c r="M29" s="62"/>
      <c r="N29" s="62"/>
      <c r="O29" s="62"/>
      <c r="P29" s="62"/>
      <c r="Q29" s="62"/>
    </row>
    <row r="30" spans="1:17">
      <c r="A30" s="58">
        <v>17</v>
      </c>
      <c r="B30" s="59" t="s">
        <v>331</v>
      </c>
      <c r="C30" s="60" t="s">
        <v>347</v>
      </c>
      <c r="D30" s="59"/>
      <c r="E30" s="61" t="s">
        <v>57</v>
      </c>
      <c r="F30" s="62">
        <v>1</v>
      </c>
      <c r="G30" s="62"/>
      <c r="H30" s="62"/>
      <c r="I30" s="62"/>
      <c r="J30" s="62"/>
      <c r="K30" s="62"/>
      <c r="L30" s="62"/>
      <c r="M30" s="62"/>
      <c r="N30" s="62"/>
      <c r="O30" s="62"/>
      <c r="P30" s="62"/>
      <c r="Q30" s="62"/>
    </row>
    <row r="31" spans="1:17" ht="25.5">
      <c r="A31" s="58" t="s">
        <v>28</v>
      </c>
      <c r="B31" s="59"/>
      <c r="C31" s="162" t="s">
        <v>2252</v>
      </c>
      <c r="D31" s="59"/>
      <c r="E31" s="61"/>
      <c r="F31" s="62">
        <v>0</v>
      </c>
      <c r="G31" s="62"/>
      <c r="H31" s="62"/>
      <c r="I31" s="62"/>
      <c r="J31" s="62"/>
      <c r="K31" s="62"/>
      <c r="L31" s="62"/>
      <c r="M31" s="62"/>
      <c r="N31" s="62"/>
      <c r="O31" s="62"/>
      <c r="P31" s="62"/>
      <c r="Q31" s="62"/>
    </row>
    <row r="32" spans="1:17">
      <c r="A32" s="58">
        <v>18</v>
      </c>
      <c r="B32" s="59" t="s">
        <v>331</v>
      </c>
      <c r="C32" s="92" t="s">
        <v>2253</v>
      </c>
      <c r="D32" s="59"/>
      <c r="E32" s="61" t="s">
        <v>56</v>
      </c>
      <c r="F32" s="128">
        <v>600</v>
      </c>
      <c r="G32" s="62"/>
      <c r="H32" s="62"/>
      <c r="I32" s="62"/>
      <c r="J32" s="62"/>
      <c r="K32" s="62"/>
      <c r="L32" s="62"/>
      <c r="M32" s="62"/>
      <c r="N32" s="62"/>
      <c r="O32" s="62"/>
      <c r="P32" s="62"/>
      <c r="Q32" s="62"/>
    </row>
    <row r="33" spans="1:17">
      <c r="A33" s="58">
        <v>19</v>
      </c>
      <c r="B33" s="59" t="s">
        <v>331</v>
      </c>
      <c r="C33" s="60" t="s">
        <v>348</v>
      </c>
      <c r="D33" s="59"/>
      <c r="E33" s="61" t="s">
        <v>56</v>
      </c>
      <c r="F33" s="128">
        <v>600</v>
      </c>
      <c r="G33" s="62"/>
      <c r="H33" s="62"/>
      <c r="I33" s="62"/>
      <c r="J33" s="62"/>
      <c r="K33" s="62"/>
      <c r="L33" s="62"/>
      <c r="M33" s="62"/>
      <c r="N33" s="62"/>
      <c r="O33" s="62"/>
      <c r="P33" s="62"/>
      <c r="Q33" s="62"/>
    </row>
    <row r="34" spans="1:17">
      <c r="A34" s="58">
        <v>20</v>
      </c>
      <c r="B34" s="59" t="s">
        <v>331</v>
      </c>
      <c r="C34" s="60" t="s">
        <v>349</v>
      </c>
      <c r="D34" s="59"/>
      <c r="E34" s="61" t="s">
        <v>56</v>
      </c>
      <c r="F34" s="128">
        <v>600</v>
      </c>
      <c r="G34" s="62"/>
      <c r="H34" s="62"/>
      <c r="I34" s="62"/>
      <c r="J34" s="62"/>
      <c r="K34" s="62"/>
      <c r="L34" s="62"/>
      <c r="M34" s="62"/>
      <c r="N34" s="62"/>
      <c r="O34" s="62"/>
      <c r="P34" s="62"/>
      <c r="Q34" s="62"/>
    </row>
    <row r="35" spans="1:17" ht="25.5">
      <c r="A35" s="129">
        <v>21</v>
      </c>
      <c r="B35" s="130" t="s">
        <v>331</v>
      </c>
      <c r="C35" s="131" t="s">
        <v>2254</v>
      </c>
      <c r="D35" s="59"/>
      <c r="E35" s="130" t="s">
        <v>57</v>
      </c>
      <c r="F35" s="132">
        <v>37</v>
      </c>
      <c r="G35" s="62"/>
      <c r="H35" s="62"/>
      <c r="I35" s="62"/>
      <c r="J35" s="62"/>
      <c r="K35" s="62"/>
      <c r="L35" s="62"/>
      <c r="M35" s="62"/>
      <c r="N35" s="62"/>
      <c r="O35" s="62"/>
      <c r="P35" s="62"/>
      <c r="Q35" s="62"/>
    </row>
    <row r="36" spans="1:17" ht="25.5">
      <c r="A36" s="129">
        <v>22</v>
      </c>
      <c r="B36" s="130" t="s">
        <v>331</v>
      </c>
      <c r="C36" s="131" t="s">
        <v>2255</v>
      </c>
      <c r="D36" s="59"/>
      <c r="E36" s="130" t="s">
        <v>57</v>
      </c>
      <c r="F36" s="132">
        <v>74</v>
      </c>
      <c r="G36" s="62"/>
      <c r="H36" s="62"/>
      <c r="I36" s="62"/>
      <c r="J36" s="62"/>
      <c r="K36" s="62"/>
      <c r="L36" s="62"/>
      <c r="M36" s="62"/>
      <c r="N36" s="62"/>
      <c r="O36" s="62"/>
      <c r="P36" s="62"/>
      <c r="Q36" s="62"/>
    </row>
    <row r="37" spans="1:17">
      <c r="A37" s="58" t="s">
        <v>28</v>
      </c>
      <c r="B37" s="59"/>
      <c r="C37" s="60"/>
      <c r="D37" s="59"/>
      <c r="E37" s="61"/>
      <c r="F37" s="62">
        <v>0</v>
      </c>
      <c r="G37" s="62"/>
      <c r="H37" s="62"/>
      <c r="I37" s="62"/>
      <c r="J37" s="62"/>
      <c r="K37" s="62"/>
      <c r="L37" s="62"/>
      <c r="M37" s="62"/>
      <c r="N37" s="62"/>
      <c r="O37" s="62"/>
      <c r="P37" s="62"/>
      <c r="Q37" s="62"/>
    </row>
    <row r="38" spans="1:17">
      <c r="A38" s="58" t="s">
        <v>28</v>
      </c>
      <c r="B38" s="59"/>
      <c r="C38" s="72" t="s">
        <v>350</v>
      </c>
      <c r="D38" s="59"/>
      <c r="E38" s="61"/>
      <c r="F38" s="62">
        <v>0</v>
      </c>
      <c r="G38" s="62"/>
      <c r="H38" s="62"/>
      <c r="I38" s="62"/>
      <c r="J38" s="62"/>
      <c r="K38" s="62"/>
      <c r="L38" s="62"/>
      <c r="M38" s="62"/>
      <c r="N38" s="62"/>
      <c r="O38" s="62"/>
      <c r="P38" s="62"/>
      <c r="Q38" s="62"/>
    </row>
    <row r="39" spans="1:17" ht="25.5">
      <c r="A39" s="58" t="s">
        <v>28</v>
      </c>
      <c r="B39" s="59"/>
      <c r="C39" s="72" t="s">
        <v>351</v>
      </c>
      <c r="D39" s="59"/>
      <c r="E39" s="61"/>
      <c r="F39" s="62">
        <v>0</v>
      </c>
      <c r="G39" s="62"/>
      <c r="H39" s="62"/>
      <c r="I39" s="62"/>
      <c r="J39" s="62"/>
      <c r="K39" s="62"/>
      <c r="L39" s="62"/>
      <c r="M39" s="62"/>
      <c r="N39" s="62"/>
      <c r="O39" s="62"/>
      <c r="P39" s="62"/>
      <c r="Q39" s="62"/>
    </row>
    <row r="40" spans="1:17">
      <c r="A40" s="58">
        <v>23</v>
      </c>
      <c r="B40" s="59" t="s">
        <v>331</v>
      </c>
      <c r="C40" s="60" t="s">
        <v>352</v>
      </c>
      <c r="D40" s="59"/>
      <c r="E40" s="61" t="s">
        <v>56</v>
      </c>
      <c r="F40" s="128">
        <v>63</v>
      </c>
      <c r="G40" s="62"/>
      <c r="H40" s="62"/>
      <c r="I40" s="62"/>
      <c r="J40" s="62"/>
      <c r="K40" s="62"/>
      <c r="L40" s="62"/>
      <c r="M40" s="62"/>
      <c r="N40" s="62"/>
      <c r="O40" s="62"/>
      <c r="P40" s="62"/>
      <c r="Q40" s="62"/>
    </row>
    <row r="41" spans="1:17">
      <c r="A41" s="58">
        <v>24</v>
      </c>
      <c r="B41" s="59" t="s">
        <v>331</v>
      </c>
      <c r="C41" s="60" t="s">
        <v>353</v>
      </c>
      <c r="D41" s="59"/>
      <c r="E41" s="61" t="s">
        <v>56</v>
      </c>
      <c r="F41" s="128">
        <v>63</v>
      </c>
      <c r="G41" s="62"/>
      <c r="H41" s="62"/>
      <c r="I41" s="62"/>
      <c r="J41" s="62"/>
      <c r="K41" s="62"/>
      <c r="L41" s="62"/>
      <c r="M41" s="62"/>
      <c r="N41" s="62"/>
      <c r="O41" s="62"/>
      <c r="P41" s="62"/>
      <c r="Q41" s="62"/>
    </row>
    <row r="42" spans="1:17">
      <c r="A42" s="58">
        <v>25</v>
      </c>
      <c r="B42" s="59" t="s">
        <v>331</v>
      </c>
      <c r="C42" s="60" t="s">
        <v>354</v>
      </c>
      <c r="D42" s="59"/>
      <c r="E42" s="61" t="s">
        <v>56</v>
      </c>
      <c r="F42" s="128">
        <v>63</v>
      </c>
      <c r="G42" s="62"/>
      <c r="H42" s="62"/>
      <c r="I42" s="62"/>
      <c r="J42" s="62"/>
      <c r="K42" s="62"/>
      <c r="L42" s="62"/>
      <c r="M42" s="62"/>
      <c r="N42" s="62"/>
      <c r="O42" s="62"/>
      <c r="P42" s="62"/>
      <c r="Q42" s="62"/>
    </row>
    <row r="43" spans="1:17">
      <c r="A43" s="58" t="s">
        <v>28</v>
      </c>
      <c r="B43" s="59"/>
      <c r="C43" s="60"/>
      <c r="D43" s="59"/>
      <c r="E43" s="61"/>
      <c r="F43" s="62">
        <v>0</v>
      </c>
      <c r="G43" s="62"/>
      <c r="H43" s="62"/>
      <c r="I43" s="62"/>
      <c r="J43" s="62"/>
      <c r="K43" s="62"/>
      <c r="L43" s="62"/>
      <c r="M43" s="62"/>
      <c r="N43" s="62"/>
      <c r="O43" s="62"/>
      <c r="P43" s="62"/>
      <c r="Q43" s="62"/>
    </row>
    <row r="44" spans="1:17" ht="25.5">
      <c r="A44" s="58" t="s">
        <v>28</v>
      </c>
      <c r="B44" s="59"/>
      <c r="C44" s="72" t="s">
        <v>358</v>
      </c>
      <c r="D44" s="59"/>
      <c r="E44" s="61"/>
      <c r="F44" s="62">
        <v>0</v>
      </c>
      <c r="G44" s="62"/>
      <c r="H44" s="62"/>
      <c r="I44" s="62"/>
      <c r="J44" s="62"/>
      <c r="K44" s="62"/>
      <c r="L44" s="62"/>
      <c r="M44" s="62"/>
      <c r="N44" s="62"/>
      <c r="O44" s="62"/>
      <c r="P44" s="62"/>
      <c r="Q44" s="62"/>
    </row>
    <row r="45" spans="1:17" ht="25.5">
      <c r="A45" s="58">
        <v>31</v>
      </c>
      <c r="B45" s="59" t="s">
        <v>331</v>
      </c>
      <c r="C45" s="60" t="s">
        <v>2841</v>
      </c>
      <c r="D45" s="59"/>
      <c r="E45" s="61" t="s">
        <v>56</v>
      </c>
      <c r="F45" s="128">
        <v>199</v>
      </c>
      <c r="G45" s="62"/>
      <c r="H45" s="62"/>
      <c r="I45" s="62"/>
      <c r="J45" s="62"/>
      <c r="K45" s="62"/>
      <c r="L45" s="62"/>
      <c r="M45" s="62"/>
      <c r="N45" s="62"/>
      <c r="O45" s="62"/>
      <c r="P45" s="62"/>
      <c r="Q45" s="62"/>
    </row>
    <row r="46" spans="1:17">
      <c r="A46" s="58">
        <v>32</v>
      </c>
      <c r="B46" s="59" t="s">
        <v>331</v>
      </c>
      <c r="C46" s="60" t="s">
        <v>359</v>
      </c>
      <c r="D46" s="59"/>
      <c r="E46" s="61" t="s">
        <v>56</v>
      </c>
      <c r="F46" s="128">
        <v>199</v>
      </c>
      <c r="G46" s="62"/>
      <c r="H46" s="62"/>
      <c r="I46" s="62"/>
      <c r="J46" s="62"/>
      <c r="K46" s="62"/>
      <c r="L46" s="62"/>
      <c r="M46" s="62"/>
      <c r="N46" s="62"/>
      <c r="O46" s="62"/>
      <c r="P46" s="62"/>
      <c r="Q46" s="62"/>
    </row>
    <row r="47" spans="1:17">
      <c r="A47" s="58">
        <v>33</v>
      </c>
      <c r="B47" s="59" t="s">
        <v>331</v>
      </c>
      <c r="C47" s="92" t="s">
        <v>2258</v>
      </c>
      <c r="D47" s="59"/>
      <c r="E47" s="61" t="s">
        <v>56</v>
      </c>
      <c r="F47" s="128">
        <v>199</v>
      </c>
      <c r="G47" s="62"/>
      <c r="H47" s="62"/>
      <c r="I47" s="62"/>
      <c r="J47" s="62"/>
      <c r="K47" s="62"/>
      <c r="L47" s="62"/>
      <c r="M47" s="62"/>
      <c r="N47" s="62"/>
      <c r="O47" s="62"/>
      <c r="P47" s="62"/>
      <c r="Q47" s="62"/>
    </row>
    <row r="48" spans="1:17" ht="25.5">
      <c r="A48" s="58">
        <v>34</v>
      </c>
      <c r="B48" s="59" t="s">
        <v>331</v>
      </c>
      <c r="C48" s="60" t="s">
        <v>360</v>
      </c>
      <c r="D48" s="59"/>
      <c r="E48" s="61" t="s">
        <v>56</v>
      </c>
      <c r="F48" s="128">
        <v>199</v>
      </c>
      <c r="G48" s="62"/>
      <c r="H48" s="62"/>
      <c r="I48" s="62"/>
      <c r="J48" s="62"/>
      <c r="K48" s="62"/>
      <c r="L48" s="62"/>
      <c r="M48" s="62"/>
      <c r="N48" s="62"/>
      <c r="O48" s="62"/>
      <c r="P48" s="62"/>
      <c r="Q48" s="62"/>
    </row>
    <row r="49" spans="1:17">
      <c r="A49" s="58" t="s">
        <v>28</v>
      </c>
      <c r="B49" s="59"/>
      <c r="C49" s="60"/>
      <c r="D49" s="59"/>
      <c r="E49" s="61"/>
      <c r="F49" s="62">
        <v>0</v>
      </c>
      <c r="G49" s="62"/>
      <c r="H49" s="62"/>
      <c r="I49" s="62"/>
      <c r="J49" s="62"/>
      <c r="K49" s="62"/>
      <c r="L49" s="62"/>
      <c r="M49" s="62"/>
      <c r="N49" s="62"/>
      <c r="O49" s="62"/>
      <c r="P49" s="62"/>
      <c r="Q49" s="62"/>
    </row>
    <row r="50" spans="1:17" ht="25.5">
      <c r="A50" s="58" t="s">
        <v>28</v>
      </c>
      <c r="B50" s="59"/>
      <c r="C50" s="72" t="s">
        <v>361</v>
      </c>
      <c r="D50" s="59"/>
      <c r="E50" s="61"/>
      <c r="F50" s="62">
        <v>0</v>
      </c>
      <c r="G50" s="62"/>
      <c r="H50" s="62"/>
      <c r="I50" s="62"/>
      <c r="J50" s="62"/>
      <c r="K50" s="62"/>
      <c r="L50" s="62"/>
      <c r="M50" s="62"/>
      <c r="N50" s="62"/>
      <c r="O50" s="62"/>
      <c r="P50" s="62"/>
      <c r="Q50" s="62"/>
    </row>
    <row r="51" spans="1:17">
      <c r="A51" s="58">
        <v>35</v>
      </c>
      <c r="B51" s="59" t="s">
        <v>331</v>
      </c>
      <c r="C51" s="60" t="s">
        <v>352</v>
      </c>
      <c r="D51" s="59"/>
      <c r="E51" s="61" t="s">
        <v>56</v>
      </c>
      <c r="F51" s="62">
        <v>78.400000000000006</v>
      </c>
      <c r="G51" s="62"/>
      <c r="H51" s="62"/>
      <c r="I51" s="62"/>
      <c r="J51" s="62"/>
      <c r="K51" s="62"/>
      <c r="L51" s="62"/>
      <c r="M51" s="62"/>
      <c r="N51" s="62"/>
      <c r="O51" s="62"/>
      <c r="P51" s="62"/>
      <c r="Q51" s="62"/>
    </row>
    <row r="52" spans="1:17">
      <c r="A52" s="58">
        <v>36</v>
      </c>
      <c r="B52" s="59" t="s">
        <v>331</v>
      </c>
      <c r="C52" s="60" t="s">
        <v>353</v>
      </c>
      <c r="D52" s="59"/>
      <c r="E52" s="61" t="s">
        <v>56</v>
      </c>
      <c r="F52" s="62">
        <v>78.400000000000006</v>
      </c>
      <c r="G52" s="62"/>
      <c r="H52" s="62"/>
      <c r="I52" s="62"/>
      <c r="J52" s="62"/>
      <c r="K52" s="62"/>
      <c r="L52" s="62"/>
      <c r="M52" s="62"/>
      <c r="N52" s="62"/>
      <c r="O52" s="62"/>
      <c r="P52" s="62"/>
      <c r="Q52" s="62"/>
    </row>
    <row r="53" spans="1:17">
      <c r="A53" s="58">
        <v>37</v>
      </c>
      <c r="B53" s="59" t="s">
        <v>331</v>
      </c>
      <c r="C53" s="60" t="s">
        <v>354</v>
      </c>
      <c r="D53" s="59"/>
      <c r="E53" s="61" t="s">
        <v>56</v>
      </c>
      <c r="F53" s="62">
        <v>78.400000000000006</v>
      </c>
      <c r="G53" s="62"/>
      <c r="H53" s="62"/>
      <c r="I53" s="62"/>
      <c r="J53" s="62"/>
      <c r="K53" s="62"/>
      <c r="L53" s="62"/>
      <c r="M53" s="62"/>
      <c r="N53" s="62"/>
      <c r="O53" s="62"/>
      <c r="P53" s="62"/>
      <c r="Q53" s="62"/>
    </row>
    <row r="54" spans="1:17">
      <c r="A54" s="58" t="s">
        <v>28</v>
      </c>
      <c r="B54" s="59"/>
      <c r="C54" s="60"/>
      <c r="D54" s="59"/>
      <c r="E54" s="61"/>
      <c r="F54" s="62">
        <v>0</v>
      </c>
      <c r="G54" s="62"/>
      <c r="H54" s="62"/>
      <c r="I54" s="62"/>
      <c r="J54" s="62"/>
      <c r="K54" s="62"/>
      <c r="L54" s="62"/>
      <c r="M54" s="62"/>
      <c r="N54" s="62"/>
      <c r="O54" s="62"/>
      <c r="P54" s="62"/>
      <c r="Q54" s="62"/>
    </row>
    <row r="55" spans="1:17">
      <c r="A55" s="58" t="s">
        <v>28</v>
      </c>
      <c r="B55" s="59"/>
      <c r="C55" s="136" t="s">
        <v>2260</v>
      </c>
      <c r="D55" s="59"/>
      <c r="E55" s="61"/>
      <c r="F55" s="62">
        <v>0</v>
      </c>
      <c r="G55" s="62"/>
      <c r="H55" s="62"/>
      <c r="I55" s="62"/>
      <c r="J55" s="62"/>
      <c r="K55" s="62"/>
      <c r="L55" s="62"/>
      <c r="M55" s="62"/>
      <c r="N55" s="62"/>
      <c r="O55" s="62"/>
      <c r="P55" s="62"/>
      <c r="Q55" s="62"/>
    </row>
    <row r="56" spans="1:17" ht="25.5">
      <c r="A56" s="58">
        <v>43</v>
      </c>
      <c r="B56" s="59" t="s">
        <v>331</v>
      </c>
      <c r="C56" s="60" t="s">
        <v>362</v>
      </c>
      <c r="D56" s="59"/>
      <c r="E56" s="61" t="s">
        <v>108</v>
      </c>
      <c r="F56" s="128">
        <v>4</v>
      </c>
      <c r="G56" s="62"/>
      <c r="H56" s="62"/>
      <c r="I56" s="62"/>
      <c r="J56" s="62"/>
      <c r="K56" s="62"/>
      <c r="L56" s="62"/>
      <c r="M56" s="62"/>
      <c r="N56" s="62"/>
      <c r="O56" s="62"/>
      <c r="P56" s="62"/>
      <c r="Q56" s="62"/>
    </row>
    <row r="57" spans="1:17">
      <c r="A57" s="58">
        <v>44</v>
      </c>
      <c r="B57" s="59" t="s">
        <v>331</v>
      </c>
      <c r="C57" s="60" t="s">
        <v>363</v>
      </c>
      <c r="D57" s="59"/>
      <c r="E57" s="61" t="s">
        <v>56</v>
      </c>
      <c r="F57" s="128">
        <v>10.5</v>
      </c>
      <c r="G57" s="62"/>
      <c r="H57" s="62"/>
      <c r="I57" s="62"/>
      <c r="J57" s="62"/>
      <c r="K57" s="62"/>
      <c r="L57" s="62"/>
      <c r="M57" s="62"/>
      <c r="N57" s="62"/>
      <c r="O57" s="62"/>
      <c r="P57" s="62"/>
      <c r="Q57" s="62"/>
    </row>
    <row r="58" spans="1:17">
      <c r="A58" s="58" t="s">
        <v>28</v>
      </c>
      <c r="B58" s="59"/>
      <c r="C58" s="60"/>
      <c r="D58" s="59"/>
      <c r="E58" s="61"/>
      <c r="F58" s="62">
        <v>0</v>
      </c>
      <c r="G58" s="62"/>
      <c r="H58" s="62"/>
      <c r="I58" s="62"/>
      <c r="J58" s="62"/>
      <c r="K58" s="62"/>
      <c r="L58" s="62"/>
      <c r="M58" s="62"/>
      <c r="N58" s="62"/>
      <c r="O58" s="62"/>
      <c r="P58" s="62"/>
      <c r="Q58" s="62"/>
    </row>
    <row r="59" spans="1:17">
      <c r="A59" s="58" t="s">
        <v>28</v>
      </c>
      <c r="B59" s="59"/>
      <c r="C59" s="72" t="s">
        <v>364</v>
      </c>
      <c r="D59" s="59"/>
      <c r="E59" s="61"/>
      <c r="F59" s="62">
        <v>0</v>
      </c>
      <c r="G59" s="62"/>
      <c r="H59" s="62"/>
      <c r="I59" s="62"/>
      <c r="J59" s="62"/>
      <c r="K59" s="62"/>
      <c r="L59" s="62"/>
      <c r="M59" s="62"/>
      <c r="N59" s="62"/>
      <c r="O59" s="62"/>
      <c r="P59" s="62"/>
      <c r="Q59" s="62"/>
    </row>
    <row r="60" spans="1:17">
      <c r="A60" s="58">
        <v>45</v>
      </c>
      <c r="B60" s="59" t="s">
        <v>331</v>
      </c>
      <c r="C60" s="60" t="s">
        <v>365</v>
      </c>
      <c r="D60" s="59"/>
      <c r="E60" s="61" t="s">
        <v>56</v>
      </c>
      <c r="F60" s="62">
        <v>89.4</v>
      </c>
      <c r="G60" s="62"/>
      <c r="H60" s="62"/>
      <c r="I60" s="62"/>
      <c r="J60" s="62"/>
      <c r="K60" s="62"/>
      <c r="L60" s="62"/>
      <c r="M60" s="62"/>
      <c r="N60" s="62"/>
      <c r="O60" s="62"/>
      <c r="P60" s="62"/>
      <c r="Q60" s="62"/>
    </row>
    <row r="61" spans="1:17" ht="25.5">
      <c r="A61" s="58" t="s">
        <v>28</v>
      </c>
      <c r="B61" s="59"/>
      <c r="C61" s="60" t="s">
        <v>366</v>
      </c>
      <c r="D61" s="59"/>
      <c r="E61" s="61"/>
      <c r="F61" s="62">
        <v>0</v>
      </c>
      <c r="G61" s="62"/>
      <c r="H61" s="62"/>
      <c r="I61" s="62"/>
      <c r="J61" s="62"/>
      <c r="K61" s="62"/>
      <c r="L61" s="62"/>
      <c r="M61" s="62"/>
      <c r="N61" s="62"/>
      <c r="O61" s="62"/>
      <c r="P61" s="62"/>
      <c r="Q61" s="62"/>
    </row>
    <row r="62" spans="1:17" ht="25.5">
      <c r="A62" s="129">
        <v>46</v>
      </c>
      <c r="B62" s="130" t="s">
        <v>331</v>
      </c>
      <c r="C62" s="131" t="s">
        <v>2618</v>
      </c>
      <c r="D62" s="130"/>
      <c r="E62" s="130" t="s">
        <v>56</v>
      </c>
      <c r="F62" s="132">
        <v>4.18</v>
      </c>
      <c r="G62" s="62"/>
      <c r="H62" s="62"/>
      <c r="I62" s="62"/>
      <c r="J62" s="62"/>
      <c r="K62" s="62"/>
      <c r="L62" s="62"/>
      <c r="M62" s="62"/>
      <c r="N62" s="62"/>
      <c r="O62" s="62"/>
      <c r="P62" s="62"/>
      <c r="Q62" s="62"/>
    </row>
    <row r="63" spans="1:17" ht="51">
      <c r="A63" s="58">
        <v>47</v>
      </c>
      <c r="B63" s="59" t="s">
        <v>331</v>
      </c>
      <c r="C63" s="92" t="s">
        <v>2256</v>
      </c>
      <c r="D63" s="59"/>
      <c r="E63" s="61" t="s">
        <v>56</v>
      </c>
      <c r="F63" s="62">
        <v>4.18</v>
      </c>
      <c r="G63" s="62"/>
      <c r="H63" s="62"/>
      <c r="I63" s="62"/>
      <c r="J63" s="62"/>
      <c r="K63" s="62"/>
      <c r="L63" s="62"/>
      <c r="M63" s="62"/>
      <c r="N63" s="62"/>
      <c r="O63" s="62"/>
      <c r="P63" s="62"/>
      <c r="Q63" s="62"/>
    </row>
    <row r="64" spans="1:17">
      <c r="A64" s="58">
        <v>48</v>
      </c>
      <c r="B64" s="59" t="s">
        <v>331</v>
      </c>
      <c r="C64" s="60" t="s">
        <v>356</v>
      </c>
      <c r="D64" s="59"/>
      <c r="E64" s="61" t="s">
        <v>56</v>
      </c>
      <c r="F64" s="62">
        <v>4.18</v>
      </c>
      <c r="G64" s="62"/>
      <c r="H64" s="62"/>
      <c r="I64" s="62"/>
      <c r="J64" s="62"/>
      <c r="K64" s="62"/>
      <c r="L64" s="62"/>
      <c r="M64" s="62"/>
      <c r="N64" s="62"/>
      <c r="O64" s="62"/>
      <c r="P64" s="62"/>
      <c r="Q64" s="62"/>
    </row>
    <row r="65" spans="1:17">
      <c r="A65" s="58">
        <v>49</v>
      </c>
      <c r="B65" s="59" t="s">
        <v>331</v>
      </c>
      <c r="C65" s="60" t="s">
        <v>357</v>
      </c>
      <c r="D65" s="59"/>
      <c r="E65" s="61" t="s">
        <v>56</v>
      </c>
      <c r="F65" s="62">
        <v>4.18</v>
      </c>
      <c r="G65" s="62"/>
      <c r="H65" s="62"/>
      <c r="I65" s="62"/>
      <c r="J65" s="62"/>
      <c r="K65" s="62"/>
      <c r="L65" s="62"/>
      <c r="M65" s="62"/>
      <c r="N65" s="62"/>
      <c r="O65" s="62"/>
      <c r="P65" s="62"/>
      <c r="Q65" s="62"/>
    </row>
    <row r="66" spans="1:17" ht="25.5">
      <c r="A66" s="58">
        <v>50</v>
      </c>
      <c r="B66" s="59" t="s">
        <v>331</v>
      </c>
      <c r="C66" s="92" t="s">
        <v>2259</v>
      </c>
      <c r="D66" s="59"/>
      <c r="E66" s="61" t="s">
        <v>56</v>
      </c>
      <c r="F66" s="62">
        <v>4.18</v>
      </c>
      <c r="G66" s="62"/>
      <c r="H66" s="62"/>
      <c r="I66" s="62"/>
      <c r="J66" s="62"/>
      <c r="K66" s="62"/>
      <c r="L66" s="62"/>
      <c r="M66" s="62"/>
      <c r="N66" s="62"/>
      <c r="O66" s="62"/>
      <c r="P66" s="62"/>
      <c r="Q66" s="62"/>
    </row>
    <row r="67" spans="1:17">
      <c r="A67" s="58" t="s">
        <v>28</v>
      </c>
      <c r="B67" s="59"/>
      <c r="C67" s="60"/>
      <c r="D67" s="59"/>
      <c r="E67" s="61"/>
      <c r="F67" s="62">
        <v>0</v>
      </c>
      <c r="G67" s="62"/>
      <c r="H67" s="62"/>
      <c r="I67" s="62"/>
      <c r="J67" s="62"/>
      <c r="K67" s="62"/>
      <c r="L67" s="62"/>
      <c r="M67" s="62"/>
      <c r="N67" s="62"/>
      <c r="O67" s="62"/>
      <c r="P67" s="62"/>
      <c r="Q67" s="62"/>
    </row>
    <row r="68" spans="1:17">
      <c r="A68" s="58" t="s">
        <v>28</v>
      </c>
      <c r="B68" s="59"/>
      <c r="C68" s="72" t="s">
        <v>367</v>
      </c>
      <c r="D68" s="59"/>
      <c r="E68" s="61"/>
      <c r="F68" s="62">
        <v>0</v>
      </c>
      <c r="G68" s="62"/>
      <c r="H68" s="62"/>
      <c r="I68" s="62"/>
      <c r="J68" s="62"/>
      <c r="K68" s="62"/>
      <c r="L68" s="62"/>
      <c r="M68" s="62"/>
      <c r="N68" s="62"/>
      <c r="O68" s="62"/>
      <c r="P68" s="62"/>
      <c r="Q68" s="62"/>
    </row>
    <row r="69" spans="1:17" ht="25.5">
      <c r="A69" s="58">
        <v>51</v>
      </c>
      <c r="B69" s="59" t="s">
        <v>331</v>
      </c>
      <c r="C69" s="60" t="s">
        <v>368</v>
      </c>
      <c r="D69" s="59"/>
      <c r="E69" s="61" t="s">
        <v>108</v>
      </c>
      <c r="F69" s="62">
        <v>2.08</v>
      </c>
      <c r="G69" s="62"/>
      <c r="H69" s="62"/>
      <c r="I69" s="62"/>
      <c r="J69" s="62"/>
      <c r="K69" s="62"/>
      <c r="L69" s="62"/>
      <c r="M69" s="62"/>
      <c r="N69" s="62"/>
      <c r="O69" s="62"/>
      <c r="P69" s="62"/>
      <c r="Q69" s="62"/>
    </row>
    <row r="70" spans="1:17" ht="25.5">
      <c r="A70" s="58">
        <v>52</v>
      </c>
      <c r="B70" s="59" t="s">
        <v>331</v>
      </c>
      <c r="C70" s="60" t="s">
        <v>369</v>
      </c>
      <c r="D70" s="59"/>
      <c r="E70" s="61" t="s">
        <v>108</v>
      </c>
      <c r="F70" s="62">
        <v>2.97</v>
      </c>
      <c r="G70" s="62"/>
      <c r="H70" s="62"/>
      <c r="I70" s="62"/>
      <c r="J70" s="62"/>
      <c r="K70" s="62"/>
      <c r="L70" s="62"/>
      <c r="M70" s="62"/>
      <c r="N70" s="62"/>
      <c r="O70" s="62"/>
      <c r="P70" s="62"/>
      <c r="Q70" s="62"/>
    </row>
    <row r="71" spans="1:17" ht="25.5">
      <c r="A71" s="58">
        <v>53</v>
      </c>
      <c r="B71" s="59" t="s">
        <v>331</v>
      </c>
      <c r="C71" s="60" t="s">
        <v>370</v>
      </c>
      <c r="D71" s="59"/>
      <c r="E71" s="61" t="s">
        <v>108</v>
      </c>
      <c r="F71" s="62">
        <v>0.6</v>
      </c>
      <c r="G71" s="62"/>
      <c r="H71" s="62"/>
      <c r="I71" s="62"/>
      <c r="J71" s="62"/>
      <c r="K71" s="62"/>
      <c r="L71" s="62"/>
      <c r="M71" s="62"/>
      <c r="N71" s="62"/>
      <c r="O71" s="62"/>
      <c r="P71" s="62"/>
      <c r="Q71" s="62"/>
    </row>
    <row r="72" spans="1:17" ht="25.5">
      <c r="A72" s="58">
        <v>54</v>
      </c>
      <c r="B72" s="59" t="s">
        <v>331</v>
      </c>
      <c r="C72" s="60" t="s">
        <v>371</v>
      </c>
      <c r="D72" s="59"/>
      <c r="E72" s="61" t="s">
        <v>56</v>
      </c>
      <c r="F72" s="62">
        <v>296.7</v>
      </c>
      <c r="G72" s="62"/>
      <c r="H72" s="62"/>
      <c r="I72" s="62"/>
      <c r="J72" s="62"/>
      <c r="K72" s="62"/>
      <c r="L72" s="62"/>
      <c r="M72" s="62"/>
      <c r="N72" s="62"/>
      <c r="O72" s="62"/>
      <c r="P72" s="62"/>
      <c r="Q72" s="62"/>
    </row>
    <row r="73" spans="1:17">
      <c r="A73" s="58">
        <v>55</v>
      </c>
      <c r="B73" s="59" t="s">
        <v>331</v>
      </c>
      <c r="C73" s="60" t="s">
        <v>372</v>
      </c>
      <c r="D73" s="59"/>
      <c r="E73" s="61" t="s">
        <v>56</v>
      </c>
      <c r="F73" s="62">
        <v>164.67</v>
      </c>
      <c r="G73" s="62"/>
      <c r="H73" s="62"/>
      <c r="I73" s="62"/>
      <c r="J73" s="62"/>
      <c r="K73" s="62"/>
      <c r="L73" s="62"/>
      <c r="M73" s="62"/>
      <c r="N73" s="62"/>
      <c r="O73" s="62"/>
      <c r="P73" s="62"/>
      <c r="Q73" s="62"/>
    </row>
    <row r="74" spans="1:17" ht="25.5">
      <c r="A74" s="58">
        <v>56</v>
      </c>
      <c r="B74" s="59" t="s">
        <v>331</v>
      </c>
      <c r="C74" s="60" t="s">
        <v>373</v>
      </c>
      <c r="D74" s="59"/>
      <c r="E74" s="61" t="s">
        <v>56</v>
      </c>
      <c r="F74" s="62">
        <v>164.67</v>
      </c>
      <c r="G74" s="62"/>
      <c r="H74" s="62"/>
      <c r="I74" s="62"/>
      <c r="J74" s="62"/>
      <c r="K74" s="62"/>
      <c r="L74" s="62"/>
      <c r="M74" s="62"/>
      <c r="N74" s="62"/>
      <c r="O74" s="62"/>
      <c r="P74" s="62"/>
      <c r="Q74" s="62"/>
    </row>
    <row r="75" spans="1:17">
      <c r="A75" s="58">
        <v>57</v>
      </c>
      <c r="B75" s="59" t="s">
        <v>331</v>
      </c>
      <c r="C75" s="60" t="s">
        <v>374</v>
      </c>
      <c r="D75" s="59"/>
      <c r="E75" s="61" t="s">
        <v>56</v>
      </c>
      <c r="F75" s="62">
        <v>74.180000000000007</v>
      </c>
      <c r="G75" s="62"/>
      <c r="H75" s="62"/>
      <c r="I75" s="62"/>
      <c r="J75" s="62"/>
      <c r="K75" s="62"/>
      <c r="L75" s="62"/>
      <c r="M75" s="62"/>
      <c r="N75" s="62"/>
      <c r="O75" s="62"/>
      <c r="P75" s="62"/>
      <c r="Q75" s="62"/>
    </row>
    <row r="76" spans="1:17" ht="25.5">
      <c r="A76" s="58">
        <v>58</v>
      </c>
      <c r="B76" s="59" t="s">
        <v>331</v>
      </c>
      <c r="C76" s="60" t="s">
        <v>375</v>
      </c>
      <c r="D76" s="59"/>
      <c r="E76" s="61" t="s">
        <v>56</v>
      </c>
      <c r="F76" s="62">
        <v>53.41</v>
      </c>
      <c r="G76" s="62"/>
      <c r="H76" s="62"/>
      <c r="I76" s="62"/>
      <c r="J76" s="62"/>
      <c r="K76" s="62"/>
      <c r="L76" s="62"/>
      <c r="M76" s="62"/>
      <c r="N76" s="62"/>
      <c r="O76" s="62"/>
      <c r="P76" s="62"/>
      <c r="Q76" s="62"/>
    </row>
    <row r="77" spans="1:17">
      <c r="A77" s="58">
        <v>59</v>
      </c>
      <c r="B77" s="59" t="s">
        <v>331</v>
      </c>
      <c r="C77" s="60" t="s">
        <v>376</v>
      </c>
      <c r="D77" s="59"/>
      <c r="E77" s="137" t="s">
        <v>108</v>
      </c>
      <c r="F77" s="62">
        <v>11.87</v>
      </c>
      <c r="G77" s="62"/>
      <c r="H77" s="62"/>
      <c r="I77" s="62"/>
      <c r="J77" s="62"/>
      <c r="K77" s="62"/>
      <c r="L77" s="62"/>
      <c r="M77" s="62"/>
      <c r="N77" s="62"/>
      <c r="O77" s="62"/>
      <c r="P77" s="62"/>
      <c r="Q77" s="62"/>
    </row>
    <row r="78" spans="1:17">
      <c r="A78" s="58" t="s">
        <v>28</v>
      </c>
      <c r="B78" s="59"/>
      <c r="C78" s="60"/>
      <c r="D78" s="59"/>
      <c r="E78" s="61"/>
      <c r="F78" s="62">
        <v>0</v>
      </c>
      <c r="G78" s="62"/>
      <c r="H78" s="62"/>
      <c r="I78" s="62"/>
      <c r="J78" s="62"/>
      <c r="K78" s="62"/>
      <c r="L78" s="62"/>
      <c r="M78" s="62"/>
      <c r="N78" s="62"/>
      <c r="O78" s="62"/>
      <c r="P78" s="62"/>
      <c r="Q78" s="62"/>
    </row>
    <row r="79" spans="1:17">
      <c r="A79" s="58" t="s">
        <v>28</v>
      </c>
      <c r="B79" s="59"/>
      <c r="C79" s="72" t="s">
        <v>377</v>
      </c>
      <c r="D79" s="59"/>
      <c r="E79" s="61"/>
      <c r="F79" s="62">
        <v>0</v>
      </c>
      <c r="G79" s="62"/>
      <c r="H79" s="62"/>
      <c r="I79" s="62"/>
      <c r="J79" s="62"/>
      <c r="K79" s="62"/>
      <c r="L79" s="62"/>
      <c r="M79" s="62"/>
      <c r="N79" s="62"/>
      <c r="O79" s="62"/>
      <c r="P79" s="62"/>
      <c r="Q79" s="62"/>
    </row>
    <row r="80" spans="1:17">
      <c r="A80" s="58">
        <v>60</v>
      </c>
      <c r="B80" s="59" t="s">
        <v>331</v>
      </c>
      <c r="C80" s="92" t="s">
        <v>2261</v>
      </c>
      <c r="D80" s="59"/>
      <c r="E80" s="61" t="s">
        <v>57</v>
      </c>
      <c r="F80" s="128">
        <v>8</v>
      </c>
      <c r="G80" s="62"/>
      <c r="H80" s="62"/>
      <c r="I80" s="62"/>
      <c r="J80" s="62"/>
      <c r="K80" s="62"/>
      <c r="L80" s="62"/>
      <c r="M80" s="62"/>
      <c r="N80" s="62"/>
      <c r="O80" s="62"/>
      <c r="P80" s="62"/>
      <c r="Q80" s="62"/>
    </row>
    <row r="81" spans="1:17">
      <c r="A81" s="129">
        <v>61</v>
      </c>
      <c r="B81" s="130" t="s">
        <v>331</v>
      </c>
      <c r="C81" s="131" t="s">
        <v>2262</v>
      </c>
      <c r="D81" s="59"/>
      <c r="E81" s="130" t="s">
        <v>57</v>
      </c>
      <c r="F81" s="132">
        <v>8</v>
      </c>
      <c r="G81" s="62"/>
      <c r="H81" s="62"/>
      <c r="I81" s="62"/>
      <c r="J81" s="62"/>
      <c r="K81" s="62"/>
      <c r="L81" s="62"/>
      <c r="M81" s="62"/>
      <c r="N81" s="62"/>
      <c r="O81" s="62"/>
      <c r="P81" s="62"/>
      <c r="Q81" s="62"/>
    </row>
    <row r="82" spans="1:17">
      <c r="A82" s="58" t="s">
        <v>28</v>
      </c>
      <c r="B82" s="59"/>
      <c r="C82" s="60"/>
      <c r="D82" s="59"/>
      <c r="E82" s="61"/>
      <c r="F82" s="62">
        <v>0</v>
      </c>
      <c r="G82" s="62"/>
      <c r="H82" s="62"/>
      <c r="I82" s="62"/>
      <c r="J82" s="62"/>
      <c r="K82" s="62"/>
      <c r="L82" s="62"/>
      <c r="M82" s="62"/>
      <c r="N82" s="62"/>
      <c r="O82" s="62"/>
      <c r="P82" s="62"/>
      <c r="Q82" s="62"/>
    </row>
    <row r="83" spans="1:17" ht="25.5">
      <c r="A83" s="58" t="s">
        <v>28</v>
      </c>
      <c r="B83" s="59"/>
      <c r="C83" s="73" t="s">
        <v>378</v>
      </c>
      <c r="D83" s="59"/>
      <c r="E83" s="61"/>
      <c r="F83" s="62">
        <v>0</v>
      </c>
      <c r="G83" s="62"/>
      <c r="H83" s="62"/>
      <c r="I83" s="62"/>
      <c r="J83" s="62"/>
      <c r="K83" s="62"/>
      <c r="L83" s="62"/>
      <c r="M83" s="62"/>
      <c r="N83" s="62"/>
      <c r="O83" s="62"/>
      <c r="P83" s="62"/>
      <c r="Q83" s="62"/>
    </row>
    <row r="84" spans="1:17">
      <c r="A84" s="58" t="s">
        <v>28</v>
      </c>
      <c r="B84" s="59"/>
      <c r="C84" s="73" t="s">
        <v>112</v>
      </c>
      <c r="D84" s="59"/>
      <c r="E84" s="61"/>
      <c r="F84" s="62">
        <v>0</v>
      </c>
      <c r="G84" s="62"/>
      <c r="H84" s="62"/>
      <c r="I84" s="62"/>
      <c r="J84" s="62"/>
      <c r="K84" s="62"/>
      <c r="L84" s="62"/>
      <c r="M84" s="62"/>
      <c r="N84" s="62"/>
      <c r="O84" s="62"/>
      <c r="P84" s="62"/>
      <c r="Q84" s="62"/>
    </row>
    <row r="85" spans="1:17">
      <c r="A85" s="58">
        <v>62</v>
      </c>
      <c r="B85" s="59" t="s">
        <v>331</v>
      </c>
      <c r="C85" s="71" t="s">
        <v>379</v>
      </c>
      <c r="D85" s="59"/>
      <c r="E85" s="61" t="s">
        <v>108</v>
      </c>
      <c r="F85" s="62">
        <v>461.62</v>
      </c>
      <c r="G85" s="62"/>
      <c r="H85" s="62"/>
      <c r="I85" s="62"/>
      <c r="J85" s="62"/>
      <c r="K85" s="62"/>
      <c r="L85" s="62"/>
      <c r="M85" s="62"/>
      <c r="N85" s="62"/>
      <c r="O85" s="62"/>
      <c r="P85" s="62"/>
      <c r="Q85" s="62"/>
    </row>
    <row r="86" spans="1:17" ht="25.5">
      <c r="A86" s="58">
        <v>63</v>
      </c>
      <c r="B86" s="59" t="s">
        <v>331</v>
      </c>
      <c r="C86" s="71" t="s">
        <v>380</v>
      </c>
      <c r="D86" s="59"/>
      <c r="E86" s="61" t="s">
        <v>108</v>
      </c>
      <c r="F86" s="128">
        <v>400</v>
      </c>
      <c r="G86" s="62"/>
      <c r="H86" s="62"/>
      <c r="I86" s="62"/>
      <c r="J86" s="62"/>
      <c r="K86" s="62"/>
      <c r="L86" s="62"/>
      <c r="M86" s="62"/>
      <c r="N86" s="62"/>
      <c r="O86" s="62"/>
      <c r="P86" s="62"/>
      <c r="Q86" s="62"/>
    </row>
    <row r="87" spans="1:17">
      <c r="A87" s="58" t="s">
        <v>28</v>
      </c>
      <c r="B87" s="59"/>
      <c r="C87" s="73" t="s">
        <v>381</v>
      </c>
      <c r="D87" s="59"/>
      <c r="E87" s="61"/>
      <c r="F87" s="62">
        <v>0</v>
      </c>
      <c r="G87" s="62"/>
      <c r="H87" s="62"/>
      <c r="I87" s="62"/>
      <c r="J87" s="62"/>
      <c r="K87" s="62"/>
      <c r="L87" s="62"/>
      <c r="M87" s="62"/>
      <c r="N87" s="62"/>
      <c r="O87" s="62"/>
      <c r="P87" s="62"/>
      <c r="Q87" s="62"/>
    </row>
    <row r="88" spans="1:17">
      <c r="A88" s="58">
        <v>64</v>
      </c>
      <c r="B88" s="59" t="s">
        <v>331</v>
      </c>
      <c r="C88" s="71" t="s">
        <v>382</v>
      </c>
      <c r="D88" s="59"/>
      <c r="E88" s="61" t="s">
        <v>56</v>
      </c>
      <c r="F88" s="62">
        <v>81.45</v>
      </c>
      <c r="G88" s="62"/>
      <c r="H88" s="62"/>
      <c r="I88" s="62"/>
      <c r="J88" s="62"/>
      <c r="K88" s="62"/>
      <c r="L88" s="62"/>
      <c r="M88" s="62"/>
      <c r="N88" s="62"/>
      <c r="O88" s="62"/>
      <c r="P88" s="62"/>
      <c r="Q88" s="62"/>
    </row>
    <row r="89" spans="1:17">
      <c r="A89" s="58" t="s">
        <v>28</v>
      </c>
      <c r="B89" s="59"/>
      <c r="C89" s="73" t="s">
        <v>383</v>
      </c>
      <c r="D89" s="59"/>
      <c r="E89" s="61"/>
      <c r="F89" s="62">
        <v>0</v>
      </c>
      <c r="G89" s="62"/>
      <c r="H89" s="62"/>
      <c r="I89" s="62"/>
      <c r="J89" s="62"/>
      <c r="K89" s="62"/>
      <c r="L89" s="62"/>
      <c r="M89" s="62"/>
      <c r="N89" s="62"/>
      <c r="O89" s="62"/>
      <c r="P89" s="62"/>
      <c r="Q89" s="62"/>
    </row>
    <row r="90" spans="1:17" ht="25.5">
      <c r="A90" s="58">
        <v>65</v>
      </c>
      <c r="B90" s="59" t="s">
        <v>331</v>
      </c>
      <c r="C90" s="60" t="s">
        <v>384</v>
      </c>
      <c r="D90" s="59"/>
      <c r="E90" s="61" t="s">
        <v>56</v>
      </c>
      <c r="F90" s="62">
        <v>448.24</v>
      </c>
      <c r="G90" s="62"/>
      <c r="H90" s="62"/>
      <c r="I90" s="62"/>
      <c r="J90" s="62"/>
      <c r="K90" s="62"/>
      <c r="L90" s="62"/>
      <c r="M90" s="62"/>
      <c r="N90" s="62"/>
      <c r="O90" s="62"/>
      <c r="P90" s="62"/>
      <c r="Q90" s="62"/>
    </row>
    <row r="91" spans="1:17" ht="25.5">
      <c r="A91" s="58">
        <v>66</v>
      </c>
      <c r="B91" s="59" t="s">
        <v>331</v>
      </c>
      <c r="C91" s="60" t="s">
        <v>385</v>
      </c>
      <c r="D91" s="59"/>
      <c r="E91" s="61" t="s">
        <v>56</v>
      </c>
      <c r="F91" s="62">
        <v>448.24</v>
      </c>
      <c r="G91" s="62"/>
      <c r="H91" s="62"/>
      <c r="I91" s="62"/>
      <c r="J91" s="62"/>
      <c r="K91" s="62"/>
      <c r="L91" s="62"/>
      <c r="M91" s="62"/>
      <c r="N91" s="62"/>
      <c r="O91" s="62"/>
      <c r="P91" s="62"/>
      <c r="Q91" s="62"/>
    </row>
    <row r="92" spans="1:17" ht="25.5">
      <c r="A92" s="58">
        <v>67</v>
      </c>
      <c r="B92" s="59" t="s">
        <v>331</v>
      </c>
      <c r="C92" s="92" t="s">
        <v>2263</v>
      </c>
      <c r="D92" s="59"/>
      <c r="E92" s="61" t="s">
        <v>56</v>
      </c>
      <c r="F92" s="62">
        <v>153.05000000000001</v>
      </c>
      <c r="G92" s="62"/>
      <c r="H92" s="62"/>
      <c r="I92" s="62"/>
      <c r="J92" s="62"/>
      <c r="K92" s="62"/>
      <c r="L92" s="62"/>
      <c r="M92" s="62"/>
      <c r="N92" s="62"/>
      <c r="O92" s="62"/>
      <c r="P92" s="62"/>
      <c r="Q92" s="62"/>
    </row>
    <row r="93" spans="1:17">
      <c r="A93" s="58">
        <v>68</v>
      </c>
      <c r="B93" s="59" t="s">
        <v>331</v>
      </c>
      <c r="C93" s="60" t="s">
        <v>357</v>
      </c>
      <c r="D93" s="59"/>
      <c r="E93" s="61" t="s">
        <v>56</v>
      </c>
      <c r="F93" s="62">
        <v>153.05000000000001</v>
      </c>
      <c r="G93" s="62"/>
      <c r="H93" s="62"/>
      <c r="I93" s="62"/>
      <c r="J93" s="62"/>
      <c r="K93" s="62"/>
      <c r="L93" s="62"/>
      <c r="M93" s="62"/>
      <c r="N93" s="62"/>
      <c r="O93" s="62"/>
      <c r="P93" s="62"/>
      <c r="Q93" s="62"/>
    </row>
    <row r="94" spans="1:17" ht="25.5">
      <c r="A94" s="58">
        <v>69</v>
      </c>
      <c r="B94" s="59" t="s">
        <v>331</v>
      </c>
      <c r="C94" s="92" t="s">
        <v>2259</v>
      </c>
      <c r="D94" s="59"/>
      <c r="E94" s="61" t="s">
        <v>56</v>
      </c>
      <c r="F94" s="62">
        <v>153.05000000000001</v>
      </c>
      <c r="G94" s="62"/>
      <c r="H94" s="62"/>
      <c r="I94" s="62"/>
      <c r="J94" s="62"/>
      <c r="K94" s="62"/>
      <c r="L94" s="62"/>
      <c r="M94" s="62"/>
      <c r="N94" s="62"/>
      <c r="O94" s="62"/>
      <c r="P94" s="62"/>
      <c r="Q94" s="62"/>
    </row>
    <row r="95" spans="1:17" ht="38.25">
      <c r="A95" s="129">
        <v>70</v>
      </c>
      <c r="B95" s="130" t="s">
        <v>331</v>
      </c>
      <c r="C95" s="170" t="s">
        <v>2619</v>
      </c>
      <c r="D95" s="59"/>
      <c r="E95" s="130" t="s">
        <v>56</v>
      </c>
      <c r="F95" s="132">
        <v>50</v>
      </c>
      <c r="G95" s="62"/>
      <c r="H95" s="62"/>
      <c r="I95" s="62"/>
      <c r="J95" s="62"/>
      <c r="K95" s="62"/>
      <c r="L95" s="62"/>
      <c r="M95" s="62"/>
      <c r="N95" s="62"/>
      <c r="O95" s="62"/>
      <c r="P95" s="62"/>
      <c r="Q95" s="62"/>
    </row>
    <row r="96" spans="1:17">
      <c r="A96" s="58" t="s">
        <v>28</v>
      </c>
      <c r="B96" s="59"/>
      <c r="C96" s="71"/>
      <c r="D96" s="59"/>
      <c r="E96" s="61"/>
      <c r="F96" s="62">
        <v>0</v>
      </c>
      <c r="G96" s="62"/>
      <c r="H96" s="62"/>
      <c r="I96" s="62"/>
      <c r="J96" s="62"/>
      <c r="K96" s="62"/>
      <c r="L96" s="62"/>
      <c r="M96" s="62"/>
      <c r="N96" s="62"/>
      <c r="O96" s="62"/>
      <c r="P96" s="62"/>
      <c r="Q96" s="62"/>
    </row>
    <row r="97" spans="1:17">
      <c r="A97" s="58" t="s">
        <v>28</v>
      </c>
      <c r="B97" s="59"/>
      <c r="C97" s="72" t="s">
        <v>386</v>
      </c>
      <c r="D97" s="59"/>
      <c r="E97" s="61"/>
      <c r="F97" s="62">
        <v>0</v>
      </c>
      <c r="G97" s="62"/>
      <c r="H97" s="62"/>
      <c r="I97" s="62"/>
      <c r="J97" s="62"/>
      <c r="K97" s="62"/>
      <c r="L97" s="62"/>
      <c r="M97" s="62"/>
      <c r="N97" s="62"/>
      <c r="O97" s="62"/>
      <c r="P97" s="62"/>
      <c r="Q97" s="62"/>
    </row>
    <row r="98" spans="1:17" ht="38.25">
      <c r="A98" s="58">
        <v>71</v>
      </c>
      <c r="B98" s="59" t="s">
        <v>331</v>
      </c>
      <c r="C98" s="71" t="s">
        <v>387</v>
      </c>
      <c r="D98" s="59"/>
      <c r="E98" s="61" t="s">
        <v>108</v>
      </c>
      <c r="F98" s="62">
        <v>2.2000000000000002</v>
      </c>
      <c r="G98" s="62"/>
      <c r="H98" s="62"/>
      <c r="I98" s="62"/>
      <c r="J98" s="62"/>
      <c r="K98" s="62"/>
      <c r="L98" s="62"/>
      <c r="M98" s="62"/>
      <c r="N98" s="62"/>
      <c r="O98" s="62"/>
      <c r="P98" s="62"/>
      <c r="Q98" s="62"/>
    </row>
    <row r="99" spans="1:17" ht="38.25">
      <c r="A99" s="58">
        <v>72</v>
      </c>
      <c r="B99" s="59" t="s">
        <v>331</v>
      </c>
      <c r="C99" s="71" t="s">
        <v>388</v>
      </c>
      <c r="D99" s="59"/>
      <c r="E99" s="61" t="s">
        <v>108</v>
      </c>
      <c r="F99" s="62">
        <v>1.5</v>
      </c>
      <c r="G99" s="62"/>
      <c r="H99" s="62"/>
      <c r="I99" s="62"/>
      <c r="J99" s="62"/>
      <c r="K99" s="62"/>
      <c r="L99" s="62"/>
      <c r="M99" s="62"/>
      <c r="N99" s="62"/>
      <c r="O99" s="62"/>
      <c r="P99" s="62"/>
      <c r="Q99" s="62"/>
    </row>
    <row r="100" spans="1:17" ht="25.5">
      <c r="A100" s="129">
        <v>73</v>
      </c>
      <c r="B100" s="130" t="s">
        <v>331</v>
      </c>
      <c r="C100" s="170" t="s">
        <v>2264</v>
      </c>
      <c r="D100" s="130"/>
      <c r="E100" s="130" t="s">
        <v>108</v>
      </c>
      <c r="F100" s="132">
        <v>1</v>
      </c>
      <c r="G100" s="62"/>
      <c r="H100" s="62"/>
      <c r="I100" s="62"/>
      <c r="J100" s="62"/>
      <c r="K100" s="62"/>
      <c r="L100" s="62"/>
      <c r="M100" s="62"/>
      <c r="N100" s="62"/>
      <c r="O100" s="62"/>
      <c r="P100" s="62"/>
      <c r="Q100" s="62"/>
    </row>
    <row r="101" spans="1:17">
      <c r="A101" s="58" t="s">
        <v>28</v>
      </c>
      <c r="B101" s="59"/>
      <c r="C101" s="71"/>
      <c r="D101" s="59"/>
      <c r="E101" s="61"/>
      <c r="F101" s="62">
        <v>0</v>
      </c>
      <c r="G101" s="62"/>
      <c r="H101" s="62"/>
      <c r="I101" s="62"/>
      <c r="J101" s="62"/>
      <c r="K101" s="62"/>
      <c r="L101" s="62"/>
      <c r="M101" s="62"/>
      <c r="N101" s="62"/>
      <c r="O101" s="62"/>
      <c r="P101" s="62"/>
      <c r="Q101" s="62"/>
    </row>
    <row r="102" spans="1:17" ht="25.5">
      <c r="A102" s="58" t="s">
        <v>28</v>
      </c>
      <c r="B102" s="59"/>
      <c r="C102" s="73" t="s">
        <v>389</v>
      </c>
      <c r="D102" s="59"/>
      <c r="E102" s="61"/>
      <c r="F102" s="62">
        <v>0</v>
      </c>
      <c r="G102" s="62"/>
      <c r="H102" s="62"/>
      <c r="I102" s="62"/>
      <c r="J102" s="62"/>
      <c r="K102" s="62"/>
      <c r="L102" s="62"/>
      <c r="M102" s="62"/>
      <c r="N102" s="62"/>
      <c r="O102" s="62"/>
      <c r="P102" s="62"/>
      <c r="Q102" s="62"/>
    </row>
    <row r="103" spans="1:17">
      <c r="A103" s="58">
        <v>74</v>
      </c>
      <c r="B103" s="59" t="s">
        <v>331</v>
      </c>
      <c r="C103" s="60" t="s">
        <v>390</v>
      </c>
      <c r="D103" s="59"/>
      <c r="E103" s="61" t="s">
        <v>56</v>
      </c>
      <c r="F103" s="62">
        <v>114.9</v>
      </c>
      <c r="G103" s="62"/>
      <c r="H103" s="62"/>
      <c r="I103" s="62"/>
      <c r="J103" s="62"/>
      <c r="K103" s="62"/>
      <c r="L103" s="62"/>
      <c r="M103" s="62"/>
      <c r="N103" s="62"/>
      <c r="O103" s="62"/>
      <c r="P103" s="62"/>
      <c r="Q103" s="62"/>
    </row>
    <row r="104" spans="1:17">
      <c r="A104" s="58">
        <v>75</v>
      </c>
      <c r="B104" s="59" t="s">
        <v>331</v>
      </c>
      <c r="C104" s="60" t="s">
        <v>391</v>
      </c>
      <c r="D104" s="59"/>
      <c r="E104" s="61" t="s">
        <v>56</v>
      </c>
      <c r="F104" s="62">
        <v>114.9</v>
      </c>
      <c r="G104" s="62"/>
      <c r="H104" s="62"/>
      <c r="I104" s="62"/>
      <c r="J104" s="62"/>
      <c r="K104" s="62"/>
      <c r="L104" s="62"/>
      <c r="M104" s="62"/>
      <c r="N104" s="62"/>
      <c r="O104" s="62"/>
      <c r="P104" s="62"/>
      <c r="Q104" s="62"/>
    </row>
    <row r="105" spans="1:17">
      <c r="A105" s="58">
        <v>76</v>
      </c>
      <c r="B105" s="59" t="s">
        <v>331</v>
      </c>
      <c r="C105" s="60" t="s">
        <v>392</v>
      </c>
      <c r="D105" s="59"/>
      <c r="E105" s="61" t="s">
        <v>108</v>
      </c>
      <c r="F105" s="62">
        <v>34.47</v>
      </c>
      <c r="G105" s="62"/>
      <c r="H105" s="62"/>
      <c r="I105" s="62"/>
      <c r="J105" s="62"/>
      <c r="K105" s="62"/>
      <c r="L105" s="62"/>
      <c r="M105" s="62"/>
      <c r="N105" s="62"/>
      <c r="O105" s="62"/>
      <c r="P105" s="62"/>
      <c r="Q105" s="62"/>
    </row>
    <row r="106" spans="1:17">
      <c r="A106" s="58">
        <v>77</v>
      </c>
      <c r="B106" s="59" t="s">
        <v>331</v>
      </c>
      <c r="C106" s="60" t="s">
        <v>393</v>
      </c>
      <c r="D106" s="59"/>
      <c r="E106" s="61" t="s">
        <v>108</v>
      </c>
      <c r="F106" s="62">
        <v>22.98</v>
      </c>
      <c r="G106" s="62"/>
      <c r="H106" s="62"/>
      <c r="I106" s="62"/>
      <c r="J106" s="62"/>
      <c r="K106" s="62"/>
      <c r="L106" s="62"/>
      <c r="M106" s="62"/>
      <c r="N106" s="62"/>
      <c r="O106" s="62"/>
      <c r="P106" s="62"/>
      <c r="Q106" s="62"/>
    </row>
    <row r="107" spans="1:17">
      <c r="A107" s="58">
        <v>78</v>
      </c>
      <c r="B107" s="59" t="s">
        <v>331</v>
      </c>
      <c r="C107" s="60" t="s">
        <v>394</v>
      </c>
      <c r="D107" s="59"/>
      <c r="E107" s="61" t="s">
        <v>56</v>
      </c>
      <c r="F107" s="62">
        <v>114.9</v>
      </c>
      <c r="G107" s="62"/>
      <c r="H107" s="62"/>
      <c r="I107" s="62"/>
      <c r="J107" s="62"/>
      <c r="K107" s="62"/>
      <c r="L107" s="62"/>
      <c r="M107" s="62"/>
      <c r="N107" s="62"/>
      <c r="O107" s="62"/>
      <c r="P107" s="62"/>
      <c r="Q107" s="62"/>
    </row>
    <row r="108" spans="1:17" ht="25.5">
      <c r="A108" s="58">
        <v>79</v>
      </c>
      <c r="B108" s="59" t="s">
        <v>331</v>
      </c>
      <c r="C108" s="60" t="s">
        <v>395</v>
      </c>
      <c r="D108" s="59"/>
      <c r="E108" s="61" t="s">
        <v>56</v>
      </c>
      <c r="F108" s="62">
        <v>72.3</v>
      </c>
      <c r="G108" s="62"/>
      <c r="H108" s="62"/>
      <c r="I108" s="62"/>
      <c r="J108" s="62"/>
      <c r="K108" s="62"/>
      <c r="L108" s="62"/>
      <c r="M108" s="62"/>
      <c r="N108" s="62"/>
      <c r="O108" s="62"/>
      <c r="P108" s="62"/>
      <c r="Q108" s="62"/>
    </row>
    <row r="109" spans="1:17">
      <c r="A109" s="58" t="s">
        <v>28</v>
      </c>
      <c r="B109" s="59"/>
      <c r="C109" s="60"/>
      <c r="D109" s="59"/>
      <c r="E109" s="61"/>
      <c r="F109" s="62">
        <v>0</v>
      </c>
      <c r="G109" s="62"/>
      <c r="H109" s="62"/>
      <c r="I109" s="62"/>
      <c r="J109" s="62"/>
      <c r="K109" s="62"/>
      <c r="L109" s="62"/>
      <c r="M109" s="62"/>
      <c r="N109" s="62"/>
      <c r="O109" s="62"/>
      <c r="P109" s="62"/>
      <c r="Q109" s="62"/>
    </row>
    <row r="110" spans="1:17">
      <c r="A110" s="58" t="s">
        <v>28</v>
      </c>
      <c r="B110" s="59"/>
      <c r="C110" s="72" t="s">
        <v>396</v>
      </c>
      <c r="D110" s="59"/>
      <c r="E110" s="61"/>
      <c r="F110" s="62">
        <v>0</v>
      </c>
      <c r="G110" s="62"/>
      <c r="H110" s="62"/>
      <c r="I110" s="62"/>
      <c r="J110" s="62"/>
      <c r="K110" s="62"/>
      <c r="L110" s="62"/>
      <c r="M110" s="62"/>
      <c r="N110" s="62"/>
      <c r="O110" s="62"/>
      <c r="P110" s="62"/>
      <c r="Q110" s="62"/>
    </row>
    <row r="111" spans="1:17" ht="25.5">
      <c r="A111" s="58">
        <v>80</v>
      </c>
      <c r="B111" s="59" t="s">
        <v>331</v>
      </c>
      <c r="C111" s="60" t="s">
        <v>397</v>
      </c>
      <c r="D111" s="59"/>
      <c r="E111" s="61" t="s">
        <v>55</v>
      </c>
      <c r="F111" s="62">
        <v>25.07</v>
      </c>
      <c r="G111" s="62"/>
      <c r="H111" s="62"/>
      <c r="I111" s="62"/>
      <c r="J111" s="62"/>
      <c r="K111" s="62"/>
      <c r="L111" s="62"/>
      <c r="M111" s="62"/>
      <c r="N111" s="62"/>
      <c r="O111" s="62"/>
      <c r="P111" s="62"/>
      <c r="Q111" s="62"/>
    </row>
    <row r="112" spans="1:17">
      <c r="A112" s="58">
        <v>81</v>
      </c>
      <c r="B112" s="59" t="s">
        <v>331</v>
      </c>
      <c r="C112" s="60" t="s">
        <v>398</v>
      </c>
      <c r="D112" s="59"/>
      <c r="E112" s="61" t="s">
        <v>55</v>
      </c>
      <c r="F112" s="62">
        <v>25.07</v>
      </c>
      <c r="G112" s="62"/>
      <c r="H112" s="62"/>
      <c r="I112" s="62"/>
      <c r="J112" s="62"/>
      <c r="K112" s="62"/>
      <c r="L112" s="62"/>
      <c r="M112" s="62"/>
      <c r="N112" s="62"/>
      <c r="O112" s="62"/>
      <c r="P112" s="62"/>
      <c r="Q112" s="62"/>
    </row>
    <row r="113" spans="1:17" ht="25.5">
      <c r="A113" s="58">
        <v>82</v>
      </c>
      <c r="B113" s="59" t="s">
        <v>331</v>
      </c>
      <c r="C113" s="60" t="s">
        <v>399</v>
      </c>
      <c r="D113" s="59"/>
      <c r="E113" s="61" t="s">
        <v>55</v>
      </c>
      <c r="F113" s="62">
        <v>25.07</v>
      </c>
      <c r="G113" s="62"/>
      <c r="H113" s="62"/>
      <c r="I113" s="62"/>
      <c r="J113" s="62"/>
      <c r="K113" s="62"/>
      <c r="L113" s="62"/>
      <c r="M113" s="62"/>
      <c r="N113" s="62"/>
      <c r="O113" s="62"/>
      <c r="P113" s="62"/>
      <c r="Q113" s="62"/>
    </row>
    <row r="114" spans="1:17">
      <c r="A114" s="58" t="s">
        <v>28</v>
      </c>
      <c r="B114" s="59"/>
      <c r="C114" s="60"/>
      <c r="D114" s="59"/>
      <c r="E114" s="61"/>
      <c r="F114" s="62">
        <v>0</v>
      </c>
      <c r="G114" s="62"/>
      <c r="H114" s="62"/>
      <c r="I114" s="62"/>
      <c r="J114" s="62"/>
      <c r="K114" s="62"/>
      <c r="L114" s="62"/>
      <c r="M114" s="62"/>
      <c r="N114" s="62"/>
      <c r="O114" s="62"/>
      <c r="P114" s="62"/>
      <c r="Q114" s="62"/>
    </row>
    <row r="115" spans="1:17" ht="25.5">
      <c r="A115" s="58" t="s">
        <v>28</v>
      </c>
      <c r="B115" s="59"/>
      <c r="C115" s="162" t="s">
        <v>2609</v>
      </c>
      <c r="D115" s="59"/>
      <c r="E115" s="61"/>
      <c r="F115" s="62">
        <v>0</v>
      </c>
      <c r="G115" s="62"/>
      <c r="H115" s="62"/>
      <c r="I115" s="62"/>
      <c r="J115" s="62"/>
      <c r="K115" s="62"/>
      <c r="L115" s="62"/>
      <c r="M115" s="62"/>
      <c r="N115" s="62"/>
      <c r="O115" s="62"/>
      <c r="P115" s="62"/>
      <c r="Q115" s="62"/>
    </row>
    <row r="116" spans="1:17" ht="153">
      <c r="A116" s="58" t="s">
        <v>28</v>
      </c>
      <c r="B116" s="59"/>
      <c r="C116" s="168" t="s">
        <v>2601</v>
      </c>
      <c r="D116" s="59"/>
      <c r="E116" s="61"/>
      <c r="F116" s="62">
        <v>0</v>
      </c>
      <c r="G116" s="62"/>
      <c r="H116" s="62"/>
      <c r="I116" s="62"/>
      <c r="J116" s="62"/>
      <c r="K116" s="62"/>
      <c r="L116" s="62"/>
      <c r="M116" s="62"/>
      <c r="N116" s="62"/>
      <c r="O116" s="62"/>
      <c r="P116" s="62"/>
      <c r="Q116" s="62"/>
    </row>
    <row r="117" spans="1:17">
      <c r="A117" s="58" t="s">
        <v>28</v>
      </c>
      <c r="B117" s="59"/>
      <c r="C117" s="72" t="s">
        <v>400</v>
      </c>
      <c r="D117" s="59"/>
      <c r="E117" s="61"/>
      <c r="F117" s="62">
        <v>0</v>
      </c>
      <c r="G117" s="62"/>
      <c r="H117" s="62"/>
      <c r="I117" s="62"/>
      <c r="J117" s="62"/>
      <c r="K117" s="62"/>
      <c r="L117" s="62"/>
      <c r="M117" s="62"/>
      <c r="N117" s="62"/>
      <c r="O117" s="62"/>
      <c r="P117" s="62"/>
      <c r="Q117" s="62"/>
    </row>
    <row r="118" spans="1:17" ht="25.5">
      <c r="A118" s="58">
        <v>83</v>
      </c>
      <c r="B118" s="59" t="s">
        <v>331</v>
      </c>
      <c r="C118" s="60" t="s">
        <v>401</v>
      </c>
      <c r="D118" s="59"/>
      <c r="E118" s="61" t="s">
        <v>55</v>
      </c>
      <c r="F118" s="62">
        <v>874.13</v>
      </c>
      <c r="G118" s="62"/>
      <c r="H118" s="62"/>
      <c r="I118" s="62"/>
      <c r="J118" s="62"/>
      <c r="K118" s="62"/>
      <c r="L118" s="62"/>
      <c r="M118" s="62"/>
      <c r="N118" s="62"/>
      <c r="O118" s="62"/>
      <c r="P118" s="62"/>
      <c r="Q118" s="62"/>
    </row>
    <row r="119" spans="1:17" ht="25.5">
      <c r="A119" s="58">
        <v>84</v>
      </c>
      <c r="B119" s="59" t="s">
        <v>331</v>
      </c>
      <c r="C119" s="60" t="s">
        <v>402</v>
      </c>
      <c r="D119" s="59"/>
      <c r="E119" s="61" t="s">
        <v>56</v>
      </c>
      <c r="F119" s="62">
        <v>199</v>
      </c>
      <c r="G119" s="62"/>
      <c r="H119" s="62"/>
      <c r="I119" s="62"/>
      <c r="J119" s="62"/>
      <c r="K119" s="62"/>
      <c r="L119" s="62"/>
      <c r="M119" s="62"/>
      <c r="N119" s="62"/>
      <c r="O119" s="62"/>
      <c r="P119" s="62"/>
      <c r="Q119" s="62"/>
    </row>
    <row r="120" spans="1:17" ht="25.5">
      <c r="A120" s="58">
        <v>85</v>
      </c>
      <c r="B120" s="59" t="s">
        <v>331</v>
      </c>
      <c r="C120" s="60" t="s">
        <v>403</v>
      </c>
      <c r="D120" s="59"/>
      <c r="E120" s="61" t="s">
        <v>56</v>
      </c>
      <c r="F120" s="62">
        <v>11.84</v>
      </c>
      <c r="G120" s="62"/>
      <c r="H120" s="62"/>
      <c r="I120" s="62"/>
      <c r="J120" s="62"/>
      <c r="K120" s="62"/>
      <c r="L120" s="62"/>
      <c r="M120" s="62"/>
      <c r="N120" s="62"/>
      <c r="O120" s="62"/>
      <c r="P120" s="62"/>
      <c r="Q120" s="62"/>
    </row>
    <row r="121" spans="1:17" ht="25.5">
      <c r="A121" s="58">
        <v>86</v>
      </c>
      <c r="B121" s="59" t="s">
        <v>331</v>
      </c>
      <c r="C121" s="60" t="s">
        <v>404</v>
      </c>
      <c r="D121" s="59"/>
      <c r="E121" s="61" t="s">
        <v>56</v>
      </c>
      <c r="F121" s="62">
        <v>19.309999999999999</v>
      </c>
      <c r="G121" s="62"/>
      <c r="H121" s="62"/>
      <c r="I121" s="62"/>
      <c r="J121" s="62"/>
      <c r="K121" s="62"/>
      <c r="L121" s="62"/>
      <c r="M121" s="62"/>
      <c r="N121" s="62"/>
      <c r="O121" s="62"/>
      <c r="P121" s="62"/>
      <c r="Q121" s="62"/>
    </row>
    <row r="122" spans="1:17">
      <c r="A122" s="83"/>
      <c r="B122" s="82"/>
      <c r="C122" s="88" t="s">
        <v>2842</v>
      </c>
      <c r="D122" s="82"/>
      <c r="E122" s="86"/>
      <c r="F122" s="87"/>
      <c r="G122" s="87"/>
      <c r="H122" s="87"/>
      <c r="I122" s="62"/>
      <c r="J122" s="87"/>
      <c r="K122" s="87"/>
      <c r="L122" s="62"/>
      <c r="M122" s="62"/>
      <c r="N122" s="62"/>
      <c r="O122" s="62"/>
      <c r="P122" s="62"/>
      <c r="Q122" s="62"/>
    </row>
    <row r="123" spans="1:17" ht="25.5">
      <c r="A123" s="83" t="s">
        <v>2830</v>
      </c>
      <c r="B123" s="59" t="s">
        <v>331</v>
      </c>
      <c r="C123" s="85" t="s">
        <v>2831</v>
      </c>
      <c r="D123" s="82"/>
      <c r="E123" s="86" t="s">
        <v>56</v>
      </c>
      <c r="F123" s="87">
        <v>59.7</v>
      </c>
      <c r="G123" s="87"/>
      <c r="H123" s="62"/>
      <c r="I123" s="62"/>
      <c r="J123" s="87"/>
      <c r="K123" s="87"/>
      <c r="L123" s="62"/>
      <c r="M123" s="62"/>
      <c r="N123" s="62"/>
      <c r="O123" s="62"/>
      <c r="P123" s="62"/>
      <c r="Q123" s="62"/>
    </row>
    <row r="124" spans="1:17" ht="38.25">
      <c r="A124" s="83" t="s">
        <v>2837</v>
      </c>
      <c r="B124" s="59" t="s">
        <v>331</v>
      </c>
      <c r="C124" s="85" t="s">
        <v>2832</v>
      </c>
      <c r="D124" s="82"/>
      <c r="E124" s="86" t="s">
        <v>56</v>
      </c>
      <c r="F124" s="87">
        <v>59.7</v>
      </c>
      <c r="G124" s="62"/>
      <c r="H124" s="62"/>
      <c r="I124" s="62"/>
      <c r="J124" s="62"/>
      <c r="K124" s="62"/>
      <c r="L124" s="62"/>
      <c r="M124" s="62"/>
      <c r="N124" s="62"/>
      <c r="O124" s="62"/>
      <c r="P124" s="62"/>
      <c r="Q124" s="62"/>
    </row>
    <row r="125" spans="1:17" ht="25.5">
      <c r="A125" s="83" t="s">
        <v>2838</v>
      </c>
      <c r="B125" s="59" t="s">
        <v>331</v>
      </c>
      <c r="C125" s="85" t="s">
        <v>2833</v>
      </c>
      <c r="D125" s="82"/>
      <c r="E125" s="86" t="s">
        <v>56</v>
      </c>
      <c r="F125" s="87">
        <v>59.7</v>
      </c>
      <c r="G125" s="87"/>
      <c r="H125" s="62"/>
      <c r="I125" s="62"/>
      <c r="J125" s="87"/>
      <c r="K125" s="87"/>
      <c r="L125" s="62"/>
      <c r="M125" s="62"/>
      <c r="N125" s="62"/>
      <c r="O125" s="62"/>
      <c r="P125" s="62"/>
      <c r="Q125" s="62"/>
    </row>
    <row r="126" spans="1:17">
      <c r="A126" s="83" t="s">
        <v>2839</v>
      </c>
      <c r="B126" s="59" t="s">
        <v>331</v>
      </c>
      <c r="C126" s="85" t="s">
        <v>2834</v>
      </c>
      <c r="D126" s="82"/>
      <c r="E126" s="86" t="s">
        <v>2835</v>
      </c>
      <c r="F126" s="87">
        <v>28.29</v>
      </c>
      <c r="G126" s="62"/>
      <c r="H126" s="62"/>
      <c r="I126" s="62"/>
      <c r="J126" s="62"/>
      <c r="K126" s="62"/>
      <c r="L126" s="62"/>
      <c r="M126" s="62"/>
      <c r="N126" s="62"/>
      <c r="O126" s="62"/>
      <c r="P126" s="62"/>
      <c r="Q126" s="62"/>
    </row>
    <row r="127" spans="1:17" ht="25.5">
      <c r="A127" s="83" t="s">
        <v>2840</v>
      </c>
      <c r="B127" s="59" t="s">
        <v>331</v>
      </c>
      <c r="C127" s="85" t="s">
        <v>2836</v>
      </c>
      <c r="D127" s="82"/>
      <c r="E127" s="86" t="s">
        <v>56</v>
      </c>
      <c r="F127" s="87">
        <v>5.92</v>
      </c>
      <c r="G127" s="87"/>
      <c r="H127" s="62"/>
      <c r="I127" s="62"/>
      <c r="J127" s="87"/>
      <c r="K127" s="87"/>
      <c r="L127" s="62"/>
      <c r="M127" s="62"/>
      <c r="N127" s="62"/>
      <c r="O127" s="62"/>
      <c r="P127" s="62"/>
      <c r="Q127" s="62"/>
    </row>
    <row r="128" spans="1:17">
      <c r="A128" s="83"/>
      <c r="B128" s="82"/>
      <c r="C128" s="85"/>
      <c r="D128" s="82"/>
      <c r="E128" s="86"/>
      <c r="F128" s="87"/>
      <c r="G128" s="87"/>
      <c r="H128" s="87"/>
      <c r="I128" s="62"/>
      <c r="J128" s="87"/>
      <c r="K128" s="87"/>
      <c r="L128" s="62"/>
      <c r="M128" s="62"/>
      <c r="N128" s="62"/>
      <c r="O128" s="62"/>
      <c r="P128" s="62"/>
      <c r="Q128" s="62"/>
    </row>
    <row r="129" spans="1:17">
      <c r="A129" s="58" t="s">
        <v>28</v>
      </c>
      <c r="B129" s="59"/>
      <c r="C129" s="72" t="s">
        <v>2552</v>
      </c>
      <c r="D129" s="59"/>
      <c r="E129" s="61"/>
      <c r="F129" s="62">
        <v>0</v>
      </c>
      <c r="G129" s="62"/>
      <c r="H129" s="62"/>
      <c r="I129" s="62"/>
      <c r="J129" s="62"/>
      <c r="K129" s="62"/>
      <c r="L129" s="62"/>
      <c r="M129" s="62"/>
      <c r="N129" s="62"/>
      <c r="O129" s="62"/>
      <c r="P129" s="62"/>
      <c r="Q129" s="62"/>
    </row>
    <row r="130" spans="1:17" ht="25.5">
      <c r="A130" s="83">
        <v>88</v>
      </c>
      <c r="B130" s="59" t="s">
        <v>331</v>
      </c>
      <c r="C130" s="85" t="s">
        <v>2863</v>
      </c>
      <c r="D130" s="82"/>
      <c r="E130" s="86" t="s">
        <v>59</v>
      </c>
      <c r="F130" s="87">
        <v>1</v>
      </c>
      <c r="G130" s="62"/>
      <c r="H130" s="62"/>
      <c r="I130" s="62"/>
      <c r="J130" s="62"/>
      <c r="K130" s="62"/>
      <c r="L130" s="62"/>
      <c r="M130" s="62"/>
      <c r="N130" s="62"/>
      <c r="O130" s="62"/>
      <c r="P130" s="62"/>
      <c r="Q130" s="62"/>
    </row>
    <row r="131" spans="1:17" ht="25.5">
      <c r="A131" s="83">
        <v>89</v>
      </c>
      <c r="B131" s="59" t="s">
        <v>331</v>
      </c>
      <c r="C131" s="85" t="s">
        <v>2864</v>
      </c>
      <c r="D131" s="82"/>
      <c r="E131" s="86" t="s">
        <v>59</v>
      </c>
      <c r="F131" s="87">
        <v>1</v>
      </c>
      <c r="G131" s="62"/>
      <c r="H131" s="62"/>
      <c r="I131" s="62"/>
      <c r="J131" s="62"/>
      <c r="K131" s="62"/>
      <c r="L131" s="62"/>
      <c r="M131" s="62"/>
      <c r="N131" s="62"/>
      <c r="O131" s="62"/>
      <c r="P131" s="62"/>
      <c r="Q131" s="62"/>
    </row>
    <row r="132" spans="1:17" ht="25.5">
      <c r="A132" s="83">
        <v>90</v>
      </c>
      <c r="B132" s="59" t="s">
        <v>331</v>
      </c>
      <c r="C132" s="85" t="s">
        <v>2865</v>
      </c>
      <c r="D132" s="82"/>
      <c r="E132" s="86" t="s">
        <v>59</v>
      </c>
      <c r="F132" s="87">
        <v>1</v>
      </c>
      <c r="G132" s="62"/>
      <c r="H132" s="62"/>
      <c r="I132" s="62"/>
      <c r="J132" s="62"/>
      <c r="K132" s="62"/>
      <c r="L132" s="62"/>
      <c r="M132" s="62"/>
      <c r="N132" s="62"/>
      <c r="O132" s="62"/>
      <c r="P132" s="62"/>
      <c r="Q132" s="62"/>
    </row>
    <row r="133" spans="1:17">
      <c r="A133" s="83">
        <v>91</v>
      </c>
      <c r="B133" s="59" t="s">
        <v>331</v>
      </c>
      <c r="C133" s="85" t="s">
        <v>2545</v>
      </c>
      <c r="D133" s="82"/>
      <c r="E133" s="86" t="s">
        <v>59</v>
      </c>
      <c r="F133" s="87">
        <v>1</v>
      </c>
      <c r="G133" s="62"/>
      <c r="H133" s="62"/>
      <c r="I133" s="62"/>
      <c r="J133" s="62"/>
      <c r="K133" s="62"/>
      <c r="L133" s="62"/>
      <c r="M133" s="62"/>
      <c r="N133" s="62"/>
      <c r="O133" s="62"/>
      <c r="P133" s="62"/>
      <c r="Q133" s="62"/>
    </row>
    <row r="134" spans="1:17">
      <c r="A134" s="83">
        <v>92</v>
      </c>
      <c r="B134" s="59" t="s">
        <v>331</v>
      </c>
      <c r="C134" s="85" t="s">
        <v>2546</v>
      </c>
      <c r="D134" s="82"/>
      <c r="E134" s="86" t="s">
        <v>59</v>
      </c>
      <c r="F134" s="87">
        <v>1</v>
      </c>
      <c r="G134" s="62"/>
      <c r="H134" s="62"/>
      <c r="I134" s="62"/>
      <c r="J134" s="62"/>
      <c r="K134" s="62"/>
      <c r="L134" s="62"/>
      <c r="M134" s="62"/>
      <c r="N134" s="62"/>
      <c r="O134" s="62"/>
      <c r="P134" s="62"/>
      <c r="Q134" s="62"/>
    </row>
    <row r="135" spans="1:17">
      <c r="A135" s="83">
        <v>93</v>
      </c>
      <c r="B135" s="59" t="s">
        <v>331</v>
      </c>
      <c r="C135" s="85" t="s">
        <v>2547</v>
      </c>
      <c r="D135" s="82"/>
      <c r="E135" s="86" t="s">
        <v>59</v>
      </c>
      <c r="F135" s="87">
        <v>1</v>
      </c>
      <c r="G135" s="62"/>
      <c r="H135" s="62"/>
      <c r="I135" s="62"/>
      <c r="J135" s="62"/>
      <c r="K135" s="62"/>
      <c r="L135" s="62"/>
      <c r="M135" s="62"/>
      <c r="N135" s="62"/>
      <c r="O135" s="62"/>
      <c r="P135" s="62"/>
      <c r="Q135" s="62"/>
    </row>
    <row r="136" spans="1:17">
      <c r="A136" s="83">
        <v>94</v>
      </c>
      <c r="B136" s="59" t="s">
        <v>331</v>
      </c>
      <c r="C136" s="85" t="s">
        <v>2548</v>
      </c>
      <c r="D136" s="82"/>
      <c r="E136" s="86" t="s">
        <v>59</v>
      </c>
      <c r="F136" s="87">
        <v>1</v>
      </c>
      <c r="G136" s="62"/>
      <c r="H136" s="62"/>
      <c r="I136" s="62"/>
      <c r="J136" s="62"/>
      <c r="K136" s="62"/>
      <c r="L136" s="62"/>
      <c r="M136" s="62"/>
      <c r="N136" s="62"/>
      <c r="O136" s="62"/>
      <c r="P136" s="62"/>
      <c r="Q136" s="62"/>
    </row>
    <row r="137" spans="1:17">
      <c r="A137" s="83">
        <v>95</v>
      </c>
      <c r="B137" s="59" t="s">
        <v>331</v>
      </c>
      <c r="C137" s="85" t="s">
        <v>2549</v>
      </c>
      <c r="D137" s="82"/>
      <c r="E137" s="86" t="s">
        <v>59</v>
      </c>
      <c r="F137" s="87">
        <v>1</v>
      </c>
      <c r="G137" s="62"/>
      <c r="H137" s="62"/>
      <c r="I137" s="62"/>
      <c r="J137" s="62"/>
      <c r="K137" s="62"/>
      <c r="L137" s="62"/>
      <c r="M137" s="62"/>
      <c r="N137" s="62"/>
      <c r="O137" s="62"/>
      <c r="P137" s="62"/>
      <c r="Q137" s="62"/>
    </row>
    <row r="138" spans="1:17">
      <c r="A138" s="83">
        <v>96</v>
      </c>
      <c r="B138" s="59" t="s">
        <v>331</v>
      </c>
      <c r="C138" s="85" t="s">
        <v>2550</v>
      </c>
      <c r="D138" s="82"/>
      <c r="E138" s="86" t="s">
        <v>59</v>
      </c>
      <c r="F138" s="87">
        <v>1</v>
      </c>
      <c r="G138" s="62"/>
      <c r="H138" s="62"/>
      <c r="I138" s="62"/>
      <c r="J138" s="62"/>
      <c r="K138" s="62"/>
      <c r="L138" s="62"/>
      <c r="M138" s="62"/>
      <c r="N138" s="62"/>
      <c r="O138" s="62"/>
      <c r="P138" s="62"/>
      <c r="Q138" s="62"/>
    </row>
    <row r="139" spans="1:17">
      <c r="A139" s="83">
        <v>97</v>
      </c>
      <c r="B139" s="59" t="s">
        <v>331</v>
      </c>
      <c r="C139" s="85" t="s">
        <v>2551</v>
      </c>
      <c r="D139" s="82"/>
      <c r="E139" s="86" t="s">
        <v>59</v>
      </c>
      <c r="F139" s="87">
        <v>1</v>
      </c>
      <c r="G139" s="62"/>
      <c r="H139" s="62"/>
      <c r="I139" s="62"/>
      <c r="J139" s="62"/>
      <c r="K139" s="62"/>
      <c r="L139" s="62"/>
      <c r="M139" s="62"/>
      <c r="N139" s="62"/>
      <c r="O139" s="62"/>
      <c r="P139" s="62"/>
      <c r="Q139" s="62"/>
    </row>
    <row r="140" spans="1:17">
      <c r="A140" s="83"/>
      <c r="B140" s="82"/>
      <c r="C140" s="85"/>
      <c r="D140" s="82"/>
      <c r="E140" s="86"/>
      <c r="F140" s="87"/>
      <c r="G140" s="62"/>
      <c r="H140" s="87"/>
      <c r="I140" s="87"/>
      <c r="J140" s="62"/>
      <c r="K140" s="62"/>
      <c r="L140" s="62"/>
      <c r="M140" s="62"/>
      <c r="N140" s="62"/>
      <c r="O140" s="62"/>
      <c r="P140" s="62"/>
      <c r="Q140" s="62"/>
    </row>
    <row r="141" spans="1:17">
      <c r="A141" s="149"/>
      <c r="B141" s="134"/>
      <c r="C141" s="158" t="s">
        <v>2638</v>
      </c>
      <c r="D141" s="134"/>
      <c r="E141" s="134"/>
      <c r="F141" s="135">
        <v>0</v>
      </c>
      <c r="G141" s="62"/>
      <c r="H141" s="87"/>
      <c r="I141" s="87"/>
      <c r="J141" s="62"/>
      <c r="K141" s="62"/>
      <c r="L141" s="62"/>
      <c r="M141" s="62"/>
      <c r="N141" s="62"/>
      <c r="O141" s="62"/>
      <c r="P141" s="62"/>
      <c r="Q141" s="62"/>
    </row>
    <row r="142" spans="1:17" ht="25.5">
      <c r="A142" s="149">
        <v>98</v>
      </c>
      <c r="B142" s="130" t="s">
        <v>331</v>
      </c>
      <c r="C142" s="133" t="s">
        <v>2610</v>
      </c>
      <c r="D142" s="134"/>
      <c r="E142" s="134" t="s">
        <v>55</v>
      </c>
      <c r="F142" s="135">
        <v>457.72</v>
      </c>
      <c r="G142" s="62"/>
      <c r="H142" s="62"/>
      <c r="I142" s="87"/>
      <c r="J142" s="62"/>
      <c r="K142" s="62"/>
      <c r="L142" s="62"/>
      <c r="M142" s="62"/>
      <c r="N142" s="62"/>
      <c r="O142" s="62"/>
      <c r="P142" s="62"/>
      <c r="Q142" s="62"/>
    </row>
    <row r="143" spans="1:17">
      <c r="A143" s="83"/>
      <c r="B143" s="82"/>
      <c r="C143" s="88"/>
      <c r="D143" s="82"/>
      <c r="E143" s="86"/>
      <c r="F143" s="87"/>
      <c r="G143" s="62"/>
      <c r="H143" s="87"/>
      <c r="I143" s="62"/>
      <c r="J143" s="62"/>
      <c r="K143" s="62"/>
      <c r="L143" s="62"/>
      <c r="M143" s="62"/>
      <c r="N143" s="62"/>
      <c r="O143" s="62"/>
      <c r="P143" s="62"/>
      <c r="Q143" s="62"/>
    </row>
    <row r="144" spans="1:17">
      <c r="A144" s="58" t="s">
        <v>28</v>
      </c>
      <c r="B144" s="59"/>
      <c r="C144" s="72" t="s">
        <v>406</v>
      </c>
      <c r="D144" s="59"/>
      <c r="E144" s="61"/>
      <c r="F144" s="62">
        <v>0</v>
      </c>
      <c r="G144" s="62"/>
      <c r="H144" s="62"/>
      <c r="I144" s="62"/>
      <c r="J144" s="62"/>
      <c r="K144" s="62"/>
      <c r="L144" s="62"/>
      <c r="M144" s="62"/>
      <c r="N144" s="62"/>
      <c r="O144" s="62"/>
      <c r="P144" s="62"/>
      <c r="Q144" s="62"/>
    </row>
    <row r="145" spans="1:17" ht="25.5">
      <c r="A145" s="58">
        <v>99</v>
      </c>
      <c r="B145" s="59" t="s">
        <v>331</v>
      </c>
      <c r="C145" s="60" t="s">
        <v>407</v>
      </c>
      <c r="D145" s="59"/>
      <c r="E145" s="61" t="s">
        <v>56</v>
      </c>
      <c r="F145" s="62">
        <v>63.02</v>
      </c>
      <c r="G145" s="62"/>
      <c r="H145" s="62"/>
      <c r="I145" s="62"/>
      <c r="J145" s="62"/>
      <c r="K145" s="62"/>
      <c r="L145" s="62"/>
      <c r="M145" s="62"/>
      <c r="N145" s="62"/>
      <c r="O145" s="62"/>
      <c r="P145" s="62"/>
      <c r="Q145" s="62"/>
    </row>
    <row r="146" spans="1:17" ht="25.5">
      <c r="A146" s="58">
        <v>100</v>
      </c>
      <c r="B146" s="59" t="s">
        <v>331</v>
      </c>
      <c r="C146" s="60" t="s">
        <v>408</v>
      </c>
      <c r="D146" s="59"/>
      <c r="E146" s="61" t="s">
        <v>55</v>
      </c>
      <c r="F146" s="62">
        <v>20.100000000000001</v>
      </c>
      <c r="G146" s="62"/>
      <c r="H146" s="62"/>
      <c r="I146" s="62"/>
      <c r="J146" s="62"/>
      <c r="K146" s="62"/>
      <c r="L146" s="62"/>
      <c r="M146" s="62"/>
      <c r="N146" s="62"/>
      <c r="O146" s="62"/>
      <c r="P146" s="62"/>
      <c r="Q146" s="62"/>
    </row>
    <row r="147" spans="1:17">
      <c r="A147" s="58" t="s">
        <v>28</v>
      </c>
      <c r="B147" s="59"/>
      <c r="C147" s="60"/>
      <c r="D147" s="59"/>
      <c r="E147" s="61"/>
      <c r="F147" s="62">
        <v>0</v>
      </c>
      <c r="G147" s="62">
        <v>0</v>
      </c>
      <c r="H147" s="62">
        <v>0</v>
      </c>
      <c r="I147" s="62">
        <f t="shared" ref="I147" si="7">+ROUND(H147*G147,2)</f>
        <v>0</v>
      </c>
      <c r="J147" s="62">
        <v>0</v>
      </c>
      <c r="K147" s="62">
        <v>0</v>
      </c>
      <c r="L147" s="62">
        <f t="shared" ref="L147" si="8">+I147+J147+K147</f>
        <v>0</v>
      </c>
      <c r="M147" s="62">
        <f t="shared" ref="M147" si="9">+ROUND(G147*$F147,2)</f>
        <v>0</v>
      </c>
      <c r="N147" s="62">
        <f t="shared" ref="N147" si="10">+ROUND(I147*$F147,2)</f>
        <v>0</v>
      </c>
      <c r="O147" s="62">
        <f t="shared" ref="O147" si="11">+ROUND(J147*$F147,2)</f>
        <v>0</v>
      </c>
      <c r="P147" s="62">
        <f t="shared" ref="P147" si="12">+ROUND(K147*$F147,2)</f>
        <v>0</v>
      </c>
      <c r="Q147" s="62">
        <f t="shared" ref="Q147" si="13">+N147+O147+P147</f>
        <v>0</v>
      </c>
    </row>
    <row r="148" spans="1:17">
      <c r="A148" s="63"/>
      <c r="B148" s="63"/>
      <c r="C148" s="64" t="s">
        <v>52</v>
      </c>
      <c r="D148" s="63"/>
      <c r="E148" s="63"/>
      <c r="F148" s="65"/>
      <c r="G148" s="65"/>
      <c r="H148" s="65"/>
      <c r="I148" s="65"/>
      <c r="J148" s="65"/>
      <c r="K148" s="65"/>
      <c r="L148" s="65"/>
      <c r="M148" s="65">
        <f>SUM(M9:M147)</f>
        <v>0</v>
      </c>
      <c r="N148" s="65">
        <f>SUM(N9:N147)</f>
        <v>0</v>
      </c>
      <c r="O148" s="65">
        <f>SUM(O9:O147)</f>
        <v>0</v>
      </c>
      <c r="P148" s="65">
        <f>SUM(P9:P147)</f>
        <v>0</v>
      </c>
      <c r="Q148" s="65">
        <f>SUM(Q9:Q147)</f>
        <v>0</v>
      </c>
    </row>
    <row r="149" spans="1:17">
      <c r="A149" s="66"/>
      <c r="B149" s="66"/>
      <c r="C149" s="67" t="s">
        <v>2198</v>
      </c>
      <c r="D149" s="66"/>
      <c r="E149" s="66" t="s">
        <v>60</v>
      </c>
      <c r="F149" s="127">
        <f>' 1-1'!$F$35</f>
        <v>0</v>
      </c>
      <c r="G149" s="68"/>
      <c r="H149" s="68"/>
      <c r="I149" s="68"/>
      <c r="J149" s="68"/>
      <c r="K149" s="68"/>
      <c r="L149" s="68"/>
      <c r="M149" s="68"/>
      <c r="N149" s="68"/>
      <c r="O149" s="62">
        <f>ROUND(O148*F149%,2)</f>
        <v>0</v>
      </c>
      <c r="P149" s="68"/>
      <c r="Q149" s="62">
        <f>O149</f>
        <v>0</v>
      </c>
    </row>
    <row r="150" spans="1:17">
      <c r="A150" s="63"/>
      <c r="B150" s="63"/>
      <c r="C150" s="64" t="s">
        <v>409</v>
      </c>
      <c r="D150" s="63"/>
      <c r="E150" s="63" t="s">
        <v>61</v>
      </c>
      <c r="F150" s="65"/>
      <c r="G150" s="65"/>
      <c r="H150" s="65"/>
      <c r="I150" s="65"/>
      <c r="J150" s="65"/>
      <c r="K150" s="65"/>
      <c r="L150" s="65"/>
      <c r="M150" s="65">
        <f t="shared" ref="M150:Q150" si="14">SUM(M148:M149)</f>
        <v>0</v>
      </c>
      <c r="N150" s="65">
        <f t="shared" si="14"/>
        <v>0</v>
      </c>
      <c r="O150" s="65">
        <f t="shared" si="14"/>
        <v>0</v>
      </c>
      <c r="P150" s="65">
        <f t="shared" si="14"/>
        <v>0</v>
      </c>
      <c r="Q150" s="65">
        <f t="shared" si="14"/>
        <v>0</v>
      </c>
    </row>
  </sheetData>
  <autoFilter ref="A9:Q150"/>
  <mergeCells count="8">
    <mergeCell ref="G7:L7"/>
    <mergeCell ref="M7:Q7"/>
    <mergeCell ref="A7:A8"/>
    <mergeCell ref="B7:B8"/>
    <mergeCell ref="C7:C8"/>
    <mergeCell ref="D7:D8"/>
    <mergeCell ref="E7:E8"/>
    <mergeCell ref="F7:F8"/>
  </mergeCells>
  <conditionalFormatting sqref="C9:C147">
    <cfRule type="expression" dxfId="110" priority="441"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96</vt:i4>
      </vt:variant>
    </vt:vector>
  </HeadingPairs>
  <TitlesOfParts>
    <vt:vector size="155" baseType="lpstr">
      <vt:lpstr>koptame</vt:lpstr>
      <vt:lpstr>kops_1</vt:lpstr>
      <vt:lpstr> 1-1</vt:lpstr>
      <vt:lpstr> 1-2</vt:lpstr>
      <vt:lpstr> 1-3</vt:lpstr>
      <vt:lpstr> 1-4</vt:lpstr>
      <vt:lpstr> 1-5</vt:lpstr>
      <vt:lpstr> 1-6</vt:lpstr>
      <vt:lpstr> 1-7</vt:lpstr>
      <vt:lpstr> 1-8</vt:lpstr>
      <vt:lpstr> 1-9-1</vt:lpstr>
      <vt:lpstr> 1-9-2</vt:lpstr>
      <vt:lpstr> 1-9-3</vt:lpstr>
      <vt:lpstr> 1-9-4</vt:lpstr>
      <vt:lpstr> 1-9-5</vt:lpstr>
      <vt:lpstr> 1-9-6</vt:lpstr>
      <vt:lpstr> 1-9-7</vt:lpstr>
      <vt:lpstr> 1-9-8</vt:lpstr>
      <vt:lpstr> 1-9-9</vt:lpstr>
      <vt:lpstr> 1-9-10</vt:lpstr>
      <vt:lpstr> 1-9-11</vt:lpstr>
      <vt:lpstr> 1-9-12</vt:lpstr>
      <vt:lpstr> 1-9-13</vt:lpstr>
      <vt:lpstr> 1-9-14</vt:lpstr>
      <vt:lpstr> 1-9-15</vt:lpstr>
      <vt:lpstr> 1-9-16</vt:lpstr>
      <vt:lpstr> 1-9-17</vt:lpstr>
      <vt:lpstr> 1-9-18</vt:lpstr>
      <vt:lpstr> 1-9-19</vt:lpstr>
      <vt:lpstr> 1-9-20</vt:lpstr>
      <vt:lpstr> 1-9-21</vt:lpstr>
      <vt:lpstr> 1-9-22</vt:lpstr>
      <vt:lpstr> 1-9-23</vt:lpstr>
      <vt:lpstr> 1-10</vt:lpstr>
      <vt:lpstr>1-11</vt:lpstr>
      <vt:lpstr>kops_2</vt:lpstr>
      <vt:lpstr> 2-1</vt:lpstr>
      <vt:lpstr> 2-2</vt:lpstr>
      <vt:lpstr> 2-3</vt:lpstr>
      <vt:lpstr> 2-4</vt:lpstr>
      <vt:lpstr> 2-5</vt:lpstr>
      <vt:lpstr> 2-6</vt:lpstr>
      <vt:lpstr> 2-7</vt:lpstr>
      <vt:lpstr> 2-8</vt:lpstr>
      <vt:lpstr> 2-9</vt:lpstr>
      <vt:lpstr> 2-10</vt:lpstr>
      <vt:lpstr> 2-11</vt:lpstr>
      <vt:lpstr>kops_3</vt:lpstr>
      <vt:lpstr> 3-1</vt:lpstr>
      <vt:lpstr> 3-2</vt:lpstr>
      <vt:lpstr>kops_4</vt:lpstr>
      <vt:lpstr> 4-1</vt:lpstr>
      <vt:lpstr> 4-2</vt:lpstr>
      <vt:lpstr> 4-3</vt:lpstr>
      <vt:lpstr> 4-4</vt:lpstr>
      <vt:lpstr>kops_5</vt:lpstr>
      <vt:lpstr>5-1</vt:lpstr>
      <vt:lpstr>5-2</vt:lpstr>
      <vt:lpstr>5-3</vt:lpstr>
      <vt:lpstr>' 1-1'!Print_Area</vt:lpstr>
      <vt:lpstr>' 1-8'!Print_Area</vt:lpstr>
      <vt:lpstr>' 1-9-1'!Print_Area</vt:lpstr>
      <vt:lpstr>' 1-9-10'!Print_Area</vt:lpstr>
      <vt:lpstr>' 1-9-11'!Print_Area</vt:lpstr>
      <vt:lpstr>' 1-9-12'!Print_Area</vt:lpstr>
      <vt:lpstr>' 1-9-13'!Print_Area</vt:lpstr>
      <vt:lpstr>' 1-9-14'!Print_Area</vt:lpstr>
      <vt:lpstr>' 1-9-15'!Print_Area</vt:lpstr>
      <vt:lpstr>' 1-9-16'!Print_Area</vt:lpstr>
      <vt:lpstr>' 1-9-17'!Print_Area</vt:lpstr>
      <vt:lpstr>' 1-9-18'!Print_Area</vt:lpstr>
      <vt:lpstr>' 1-9-19'!Print_Area</vt:lpstr>
      <vt:lpstr>' 1-9-2'!Print_Area</vt:lpstr>
      <vt:lpstr>' 1-9-20'!Print_Area</vt:lpstr>
      <vt:lpstr>' 1-9-21'!Print_Area</vt:lpstr>
      <vt:lpstr>' 1-9-22'!Print_Area</vt:lpstr>
      <vt:lpstr>' 1-9-23'!Print_Area</vt:lpstr>
      <vt:lpstr>' 1-9-3'!Print_Area</vt:lpstr>
      <vt:lpstr>' 1-9-4'!Print_Area</vt:lpstr>
      <vt:lpstr>' 1-9-5'!Print_Area</vt:lpstr>
      <vt:lpstr>' 1-9-6'!Print_Area</vt:lpstr>
      <vt:lpstr>' 1-9-7'!Print_Area</vt:lpstr>
      <vt:lpstr>' 1-9-8'!Print_Area</vt:lpstr>
      <vt:lpstr>' 1-9-9'!Print_Area</vt:lpstr>
      <vt:lpstr>' 2-10'!Print_Area</vt:lpstr>
      <vt:lpstr>' 2-7'!Print_Area</vt:lpstr>
      <vt:lpstr>' 4-2'!Print_Area</vt:lpstr>
      <vt:lpstr>' 4-3'!Print_Area</vt:lpstr>
      <vt:lpstr>'5-1'!Print_Area</vt:lpstr>
      <vt:lpstr>'5-2'!Print_Area</vt:lpstr>
      <vt:lpstr>'5-3'!Print_Area</vt:lpstr>
      <vt:lpstr>kops_1!Print_Area</vt:lpstr>
      <vt:lpstr>kops_2!Print_Area</vt:lpstr>
      <vt:lpstr>kops_3!Print_Area</vt:lpstr>
      <vt:lpstr>kops_4!Print_Area</vt:lpstr>
      <vt:lpstr>kops_5!Print_Area</vt:lpstr>
      <vt:lpstr>koptame!Print_Area</vt:lpstr>
      <vt:lpstr>' 1-1'!Print_Titles</vt:lpstr>
      <vt:lpstr>' 1-10'!Print_Titles</vt:lpstr>
      <vt:lpstr>' 1-2'!Print_Titles</vt:lpstr>
      <vt:lpstr>' 1-3'!Print_Titles</vt:lpstr>
      <vt:lpstr>' 1-4'!Print_Titles</vt:lpstr>
      <vt:lpstr>' 1-5'!Print_Titles</vt:lpstr>
      <vt:lpstr>' 1-6'!Print_Titles</vt:lpstr>
      <vt:lpstr>' 1-7'!Print_Titles</vt:lpstr>
      <vt:lpstr>' 1-8'!Print_Titles</vt:lpstr>
      <vt:lpstr>' 1-9-1'!Print_Titles</vt:lpstr>
      <vt:lpstr>' 1-9-10'!Print_Titles</vt:lpstr>
      <vt:lpstr>' 1-9-11'!Print_Titles</vt:lpstr>
      <vt:lpstr>' 1-9-12'!Print_Titles</vt:lpstr>
      <vt:lpstr>' 1-9-13'!Print_Titles</vt:lpstr>
      <vt:lpstr>' 1-9-14'!Print_Titles</vt:lpstr>
      <vt:lpstr>' 1-9-15'!Print_Titles</vt:lpstr>
      <vt:lpstr>' 1-9-16'!Print_Titles</vt:lpstr>
      <vt:lpstr>' 1-9-17'!Print_Titles</vt:lpstr>
      <vt:lpstr>' 1-9-18'!Print_Titles</vt:lpstr>
      <vt:lpstr>' 1-9-19'!Print_Titles</vt:lpstr>
      <vt:lpstr>' 1-9-2'!Print_Titles</vt:lpstr>
      <vt:lpstr>' 1-9-20'!Print_Titles</vt:lpstr>
      <vt:lpstr>' 1-9-21'!Print_Titles</vt:lpstr>
      <vt:lpstr>' 1-9-22'!Print_Titles</vt:lpstr>
      <vt:lpstr>' 1-9-23'!Print_Titles</vt:lpstr>
      <vt:lpstr>' 1-9-3'!Print_Titles</vt:lpstr>
      <vt:lpstr>' 1-9-4'!Print_Titles</vt:lpstr>
      <vt:lpstr>' 1-9-5'!Print_Titles</vt:lpstr>
      <vt:lpstr>' 1-9-6'!Print_Titles</vt:lpstr>
      <vt:lpstr>' 1-9-7'!Print_Titles</vt:lpstr>
      <vt:lpstr>' 1-9-8'!Print_Titles</vt:lpstr>
      <vt:lpstr>' 1-9-9'!Print_Titles</vt:lpstr>
      <vt:lpstr>' 2-1'!Print_Titles</vt:lpstr>
      <vt:lpstr>' 2-10'!Print_Titles</vt:lpstr>
      <vt:lpstr>' 2-11'!Print_Titles</vt:lpstr>
      <vt:lpstr>' 2-2'!Print_Titles</vt:lpstr>
      <vt:lpstr>' 2-3'!Print_Titles</vt:lpstr>
      <vt:lpstr>' 2-4'!Print_Titles</vt:lpstr>
      <vt:lpstr>' 2-5'!Print_Titles</vt:lpstr>
      <vt:lpstr>' 2-6'!Print_Titles</vt:lpstr>
      <vt:lpstr>' 2-7'!Print_Titles</vt:lpstr>
      <vt:lpstr>' 2-8'!Print_Titles</vt:lpstr>
      <vt:lpstr>' 2-9'!Print_Titles</vt:lpstr>
      <vt:lpstr>' 3-1'!Print_Titles</vt:lpstr>
      <vt:lpstr>' 3-2'!Print_Titles</vt:lpstr>
      <vt:lpstr>' 4-1'!Print_Titles</vt:lpstr>
      <vt:lpstr>' 4-2'!Print_Titles</vt:lpstr>
      <vt:lpstr>' 4-3'!Print_Titles</vt:lpstr>
      <vt:lpstr>' 4-4'!Print_Titles</vt:lpstr>
      <vt:lpstr>'5-1'!Print_Titles</vt:lpstr>
      <vt:lpstr>'5-2'!Print_Titles</vt:lpstr>
      <vt:lpstr>'5-3'!Print_Titles</vt:lpstr>
      <vt:lpstr>kops_1!Print_Titles</vt:lpstr>
      <vt:lpstr>kops_2!Print_Titles</vt:lpstr>
      <vt:lpstr>kops_3!Print_Titles</vt:lpstr>
      <vt:lpstr>kops_4!Print_Titles</vt:lpstr>
      <vt:lpstr>kops_5!Print_Titles</vt:lpstr>
      <vt:lpstr>koptame!Print_Titles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Jevgēnijs Gramsts</cp:lastModifiedBy>
  <cp:lastPrinted>2016-10-21T11:57:36Z</cp:lastPrinted>
  <dcterms:created xsi:type="dcterms:W3CDTF">2016-05-04T16:32:22Z</dcterms:created>
  <dcterms:modified xsi:type="dcterms:W3CDTF">2017-07-10T12:50:37Z</dcterms:modified>
</cp:coreProperties>
</file>