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J00 Juridiskais departaments\01J02 Iepirkumu nodaļa\Iepirkumi\2017\71_MI_remontdarbi_Jevg\"/>
    </mc:Choice>
  </mc:AlternateContent>
  <bookViews>
    <workbookView xWindow="0" yWindow="0" windowWidth="28950" windowHeight="12360"/>
  </bookViews>
  <sheets>
    <sheet name="Rin" sheetId="3" r:id="rId1"/>
  </sheets>
  <calcPr calcId="162913"/>
</workbook>
</file>

<file path=xl/calcChain.xml><?xml version="1.0" encoding="utf-8"?>
<calcChain xmlns="http://schemas.openxmlformats.org/spreadsheetml/2006/main">
  <c r="K98" i="3" l="1"/>
  <c r="I98" i="3"/>
  <c r="K97" i="3"/>
  <c r="I97" i="3"/>
  <c r="H96" i="3"/>
  <c r="D96" i="3"/>
  <c r="K96" i="3" s="1"/>
  <c r="K95" i="3"/>
  <c r="J95" i="3"/>
  <c r="I95" i="3"/>
  <c r="H95" i="3"/>
  <c r="H94" i="3"/>
  <c r="D94" i="3"/>
  <c r="J94" i="3" s="1"/>
  <c r="H93" i="3"/>
  <c r="D93" i="3"/>
  <c r="K93" i="3" s="1"/>
  <c r="H90" i="3"/>
  <c r="D90" i="3"/>
  <c r="J90" i="3" s="1"/>
  <c r="K89" i="3"/>
  <c r="J89" i="3"/>
  <c r="I89" i="3"/>
  <c r="H89" i="3"/>
  <c r="H88" i="3"/>
  <c r="D88" i="3"/>
  <c r="K88" i="3" s="1"/>
  <c r="H87" i="3"/>
  <c r="D87" i="3"/>
  <c r="J87" i="3" s="1"/>
  <c r="K85" i="3"/>
  <c r="J85" i="3"/>
  <c r="I85" i="3"/>
  <c r="H85" i="3"/>
  <c r="H84" i="3"/>
  <c r="D84" i="3"/>
  <c r="J84" i="3" s="1"/>
  <c r="K79" i="3"/>
  <c r="J79" i="3"/>
  <c r="I79" i="3"/>
  <c r="H79" i="3"/>
  <c r="J78" i="3"/>
  <c r="H78" i="3"/>
  <c r="D78" i="3"/>
  <c r="K78" i="3" s="1"/>
  <c r="K77" i="3"/>
  <c r="J77" i="3"/>
  <c r="I77" i="3"/>
  <c r="H77" i="3"/>
  <c r="H76" i="3"/>
  <c r="D76" i="3"/>
  <c r="J76" i="3" s="1"/>
  <c r="K75" i="3"/>
  <c r="J75" i="3"/>
  <c r="I75" i="3"/>
  <c r="H75" i="3"/>
  <c r="K74" i="3"/>
  <c r="J74" i="3"/>
  <c r="I74" i="3"/>
  <c r="H74" i="3"/>
  <c r="H71" i="3"/>
  <c r="D71" i="3"/>
  <c r="J71" i="3" s="1"/>
  <c r="H70" i="3"/>
  <c r="D70" i="3"/>
  <c r="K70" i="3" s="1"/>
  <c r="H69" i="3"/>
  <c r="D69" i="3"/>
  <c r="J69" i="3" s="1"/>
  <c r="H68" i="3"/>
  <c r="D68" i="3"/>
  <c r="K68" i="3" s="1"/>
  <c r="K67" i="3"/>
  <c r="J67" i="3"/>
  <c r="I67" i="3"/>
  <c r="H67" i="3"/>
  <c r="K66" i="3"/>
  <c r="J66" i="3"/>
  <c r="I66" i="3"/>
  <c r="H66" i="3"/>
  <c r="A63" i="3"/>
  <c r="A64" i="3" s="1"/>
  <c r="A65" i="3" s="1"/>
  <c r="K61" i="3"/>
  <c r="J61" i="3"/>
  <c r="I61" i="3"/>
  <c r="K60" i="3"/>
  <c r="J60" i="3"/>
  <c r="I60" i="3"/>
  <c r="H60" i="3"/>
  <c r="K59" i="3"/>
  <c r="J59" i="3"/>
  <c r="I59" i="3"/>
  <c r="H59" i="3"/>
  <c r="H58" i="3"/>
  <c r="D58" i="3"/>
  <c r="J58" i="3" s="1"/>
  <c r="K57" i="3"/>
  <c r="J57" i="3"/>
  <c r="I57" i="3"/>
  <c r="H57" i="3"/>
  <c r="K56" i="3"/>
  <c r="J56" i="3"/>
  <c r="I56" i="3"/>
  <c r="H56" i="3"/>
  <c r="K55" i="3"/>
  <c r="J55" i="3"/>
  <c r="I55" i="3"/>
  <c r="H55" i="3"/>
  <c r="K52" i="3"/>
  <c r="J52" i="3"/>
  <c r="I52" i="3"/>
  <c r="H52" i="3"/>
  <c r="K51" i="3"/>
  <c r="J51" i="3"/>
  <c r="I51" i="3"/>
  <c r="H51" i="3"/>
  <c r="K50" i="3"/>
  <c r="J50" i="3"/>
  <c r="I50" i="3"/>
  <c r="H50" i="3"/>
  <c r="H46" i="3"/>
  <c r="D46" i="3"/>
  <c r="J46" i="3" s="1"/>
  <c r="H45" i="3"/>
  <c r="H44" i="3"/>
  <c r="D44" i="3"/>
  <c r="J44" i="3" s="1"/>
  <c r="H43" i="3"/>
  <c r="D43" i="3"/>
  <c r="K43" i="3" s="1"/>
  <c r="H42" i="3"/>
  <c r="D42" i="3"/>
  <c r="J42" i="3" s="1"/>
  <c r="J41" i="3"/>
  <c r="H41" i="3"/>
  <c r="D41" i="3"/>
  <c r="K41" i="3" s="1"/>
  <c r="H40" i="3"/>
  <c r="D40" i="3"/>
  <c r="K37" i="3"/>
  <c r="J37" i="3"/>
  <c r="I37" i="3"/>
  <c r="H37" i="3"/>
  <c r="K36" i="3"/>
  <c r="J36" i="3"/>
  <c r="I36" i="3"/>
  <c r="H36" i="3"/>
  <c r="K35" i="3"/>
  <c r="J35" i="3"/>
  <c r="I35" i="3"/>
  <c r="H35" i="3"/>
  <c r="H31" i="3"/>
  <c r="D31" i="3"/>
  <c r="K31" i="3" s="1"/>
  <c r="H30" i="3"/>
  <c r="D30" i="3"/>
  <c r="J30" i="3" s="1"/>
  <c r="K29" i="3"/>
  <c r="J29" i="3"/>
  <c r="I29" i="3"/>
  <c r="H29" i="3"/>
  <c r="H28" i="3"/>
  <c r="D28" i="3"/>
  <c r="K28" i="3" s="1"/>
  <c r="H27" i="3"/>
  <c r="D27" i="3"/>
  <c r="J27" i="3" s="1"/>
  <c r="H26" i="3"/>
  <c r="D26" i="3"/>
  <c r="K26" i="3" s="1"/>
  <c r="H25" i="3"/>
  <c r="D25" i="3"/>
  <c r="J25" i="3" s="1"/>
  <c r="K24" i="3"/>
  <c r="J24" i="3"/>
  <c r="I24" i="3"/>
  <c r="H24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J68" i="3" l="1"/>
  <c r="J26" i="3"/>
  <c r="J88" i="3"/>
  <c r="J93" i="3"/>
  <c r="L85" i="3"/>
  <c r="L66" i="3"/>
  <c r="L37" i="3"/>
  <c r="L29" i="3"/>
  <c r="J28" i="3"/>
  <c r="J43" i="3"/>
  <c r="J70" i="3"/>
  <c r="J96" i="3"/>
  <c r="J31" i="3"/>
  <c r="K42" i="3"/>
  <c r="L59" i="3"/>
  <c r="L97" i="3"/>
  <c r="L95" i="3"/>
  <c r="L89" i="3"/>
  <c r="L79" i="3"/>
  <c r="L77" i="3"/>
  <c r="L75" i="3"/>
  <c r="L74" i="3"/>
  <c r="L67" i="3"/>
  <c r="L61" i="3"/>
  <c r="L60" i="3"/>
  <c r="L57" i="3"/>
  <c r="L55" i="3"/>
  <c r="L52" i="3"/>
  <c r="L51" i="3"/>
  <c r="L50" i="3"/>
  <c r="L56" i="3"/>
  <c r="L36" i="3"/>
  <c r="L35" i="3"/>
  <c r="L24" i="3"/>
  <c r="L21" i="3"/>
  <c r="L20" i="3"/>
  <c r="L19" i="3"/>
  <c r="L98" i="3"/>
  <c r="L18" i="3"/>
  <c r="A32" i="3"/>
  <c r="A33" i="3" s="1"/>
  <c r="A34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35" i="3"/>
  <c r="I25" i="3"/>
  <c r="K25" i="3"/>
  <c r="I27" i="3"/>
  <c r="K27" i="3"/>
  <c r="I30" i="3"/>
  <c r="K30" i="3"/>
  <c r="D45" i="3"/>
  <c r="J40" i="3"/>
  <c r="I40" i="3"/>
  <c r="I44" i="3"/>
  <c r="I46" i="3"/>
  <c r="I26" i="3"/>
  <c r="L26" i="3" s="1"/>
  <c r="I28" i="3"/>
  <c r="I31" i="3"/>
  <c r="L31" i="3" s="1"/>
  <c r="K40" i="3"/>
  <c r="I42" i="3"/>
  <c r="K44" i="3"/>
  <c r="K46" i="3"/>
  <c r="A68" i="3"/>
  <c r="A69" i="3" s="1"/>
  <c r="A70" i="3" s="1"/>
  <c r="A66" i="3"/>
  <c r="I58" i="3"/>
  <c r="K58" i="3"/>
  <c r="A67" i="3"/>
  <c r="I69" i="3"/>
  <c r="K69" i="3"/>
  <c r="I71" i="3"/>
  <c r="K71" i="3"/>
  <c r="I76" i="3"/>
  <c r="K76" i="3"/>
  <c r="I84" i="3"/>
  <c r="K84" i="3"/>
  <c r="I87" i="3"/>
  <c r="K87" i="3"/>
  <c r="I90" i="3"/>
  <c r="K90" i="3"/>
  <c r="I94" i="3"/>
  <c r="K94" i="3"/>
  <c r="I41" i="3"/>
  <c r="L41" i="3" s="1"/>
  <c r="I43" i="3"/>
  <c r="I68" i="3"/>
  <c r="L68" i="3" s="1"/>
  <c r="I70" i="3"/>
  <c r="I78" i="3"/>
  <c r="L78" i="3" s="1"/>
  <c r="I88" i="3"/>
  <c r="L88" i="3" s="1"/>
  <c r="I93" i="3"/>
  <c r="I96" i="3"/>
  <c r="L93" i="3" l="1"/>
  <c r="L70" i="3"/>
  <c r="L28" i="3"/>
  <c r="L42" i="3"/>
  <c r="L43" i="3"/>
  <c r="L96" i="3"/>
  <c r="L84" i="3"/>
  <c r="L58" i="3"/>
  <c r="L94" i="3"/>
  <c r="L90" i="3"/>
  <c r="L87" i="3"/>
  <c r="L76" i="3"/>
  <c r="L71" i="3"/>
  <c r="L69" i="3"/>
  <c r="L46" i="3"/>
  <c r="L40" i="3"/>
  <c r="K45" i="3"/>
  <c r="K100" i="3" s="1"/>
  <c r="I45" i="3"/>
  <c r="J45" i="3"/>
  <c r="J100" i="3" s="1"/>
  <c r="L101" i="3" s="1"/>
  <c r="L30" i="3"/>
  <c r="L27" i="3"/>
  <c r="L25" i="3"/>
  <c r="A74" i="3"/>
  <c r="A71" i="3"/>
  <c r="L44" i="3"/>
  <c r="A75" i="3" l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73" i="3"/>
  <c r="L45" i="3"/>
  <c r="L100" i="3" s="1"/>
  <c r="L102" i="3" s="1"/>
  <c r="I100" i="3"/>
  <c r="L103" i="3" s="1"/>
  <c r="L104" i="3" l="1"/>
  <c r="L105" i="3" s="1"/>
  <c r="L106" i="3" l="1"/>
  <c r="L107" i="3" s="1"/>
</calcChain>
</file>

<file path=xl/sharedStrings.xml><?xml version="1.0" encoding="utf-8"?>
<sst xmlns="http://schemas.openxmlformats.org/spreadsheetml/2006/main" count="174" uniqueCount="90">
  <si>
    <t>m2</t>
  </si>
  <si>
    <t>m</t>
  </si>
  <si>
    <t>m3</t>
  </si>
  <si>
    <t xml:space="preserve">PASŪTĪTĀJS:   </t>
  </si>
  <si>
    <t>Nr.p.k.</t>
  </si>
  <si>
    <t>Darbu nosaukums</t>
  </si>
  <si>
    <t>Mērv</t>
  </si>
  <si>
    <t>Daudz</t>
  </si>
  <si>
    <t>Vienības izmaksas</t>
  </si>
  <si>
    <t>Kopā uz visu apjomu</t>
  </si>
  <si>
    <t>darba alga</t>
  </si>
  <si>
    <t>materiāli</t>
  </si>
  <si>
    <t>meh.</t>
  </si>
  <si>
    <t>kopā</t>
  </si>
  <si>
    <t xml:space="preserve">darba alga </t>
  </si>
  <si>
    <t xml:space="preserve">materiāli </t>
  </si>
  <si>
    <t>summa  EUR</t>
  </si>
  <si>
    <t>alga</t>
  </si>
  <si>
    <t xml:space="preserve"> Ls</t>
  </si>
  <si>
    <t>Ls</t>
  </si>
  <si>
    <t>Ķīmijas fakultāte</t>
  </si>
  <si>
    <t>Lielie soli   25 m 2 gb</t>
  </si>
  <si>
    <t>Demontāža</t>
  </si>
  <si>
    <t>m²</t>
  </si>
  <si>
    <t>Nožogojuma un aizsargbarjeru uzstādīšana</t>
  </si>
  <si>
    <t>gb</t>
  </si>
  <si>
    <t>Vecā betona demontāža 100 mm</t>
  </si>
  <si>
    <t xml:space="preserve">Būvgružu konteiners </t>
  </si>
  <si>
    <t>Solu montāža - demontāža</t>
  </si>
  <si>
    <t>Betona  grīdas izbūve , b=100 mm</t>
  </si>
  <si>
    <t>Veidņu uzstādīšana pa perimetru</t>
  </si>
  <si>
    <t>Hidroizolācijas (ruļļu materiāls) iestrāde</t>
  </si>
  <si>
    <t>Betons C30/37, W8, b=100 mm</t>
  </si>
  <si>
    <t xml:space="preserve">Metāla siets 4 x 100 x 100 </t>
  </si>
  <si>
    <t>Betona grīdas izbūves darbi</t>
  </si>
  <si>
    <t>Deformācijas šuves zāģēšana un pildīšana ar MAPEFLEX PU 45</t>
  </si>
  <si>
    <t>tek/m</t>
  </si>
  <si>
    <t>Betona grīdas apstrāde - slīpēšana</t>
  </si>
  <si>
    <t>Betona grīdas apstrāde - ķimija aizsardzībai</t>
  </si>
  <si>
    <t>Ieejas mezgls -ĶIMIJA</t>
  </si>
  <si>
    <t>Margu  noņemšana uzlikšana</t>
  </si>
  <si>
    <t>Betona grunts-līme MAPEI PLANICRETE</t>
  </si>
  <si>
    <t>Papildus darbi -kājslauķa pārlikšana, hirroizolācija</t>
  </si>
  <si>
    <t>Lielās kāpnes ar rampu- ķimija</t>
  </si>
  <si>
    <t>Vecā betona demontāža līdz armatūrai  50mm</t>
  </si>
  <si>
    <t>Betona  izbūve</t>
  </si>
  <si>
    <t>Veidņu (vienpusējo) uzstādīšana</t>
  </si>
  <si>
    <t>Betons C30/37, W8, b=50-100 mm</t>
  </si>
  <si>
    <t xml:space="preserve">Metāla siets 8 x 100 x 100 </t>
  </si>
  <si>
    <t>Betona izbūves darbi</t>
  </si>
  <si>
    <t>Betona virsmas apstrāde - slīpēšana</t>
  </si>
  <si>
    <t>Betona virsmas apstrāde - ķimija aizsardzībai</t>
  </si>
  <si>
    <t>Palīgmateriāli un papildus darbi</t>
  </si>
  <si>
    <t>Arhitektūras fakultāte</t>
  </si>
  <si>
    <t>Puķu plaukti</t>
  </si>
  <si>
    <t>Puķu podu noņemšana uzlikšana</t>
  </si>
  <si>
    <t>Betona grīdas apstrāde - slīpēšana 10 mm</t>
  </si>
  <si>
    <t>Špaktelēšana ar Vetonit</t>
  </si>
  <si>
    <t>Papildus darbi (margu noņemšana u.c.)</t>
  </si>
  <si>
    <t>Atbalsta siena gar puķu plauktiem</t>
  </si>
  <si>
    <t>Betona sienas apstrāde - slīpēšana 1 mm</t>
  </si>
  <si>
    <t>Betona sienas plaisu remonts ar epoksīdu</t>
  </si>
  <si>
    <t>Betona sienas krāsošana ar epoksīda krāsu</t>
  </si>
  <si>
    <t>Pāreju un spraugu apstrāde ar poliuretānu</t>
  </si>
  <si>
    <t>Kāpnes - demontāža , montāža</t>
  </si>
  <si>
    <t>Demontāža -  25 m2</t>
  </si>
  <si>
    <t>Veco  betona pakāpienu demontāža 8 pak</t>
  </si>
  <si>
    <t>Betona  izbūve zem pakāpieniem</t>
  </si>
  <si>
    <t xml:space="preserve">Metāla siets 6 x 100 x 100 </t>
  </si>
  <si>
    <t>Betona virsmas apstrāde līdzināšana</t>
  </si>
  <si>
    <t>Betona  pakāpienu izbūve</t>
  </si>
  <si>
    <t>Betona java pakāpienu uzstādīšanai</t>
  </si>
  <si>
    <t>Betona pakāpienu uzstādīšanas darbi</t>
  </si>
  <si>
    <t xml:space="preserve">Betona pakāpieni </t>
  </si>
  <si>
    <t>Dokumentu noformēšana renovācijas kartes saņemšanai</t>
  </si>
  <si>
    <t>Transporta izmaksas</t>
  </si>
  <si>
    <t>Kopā tiešas izmaksas</t>
  </si>
  <si>
    <t>Sociālais nodoklis</t>
  </si>
  <si>
    <t>Virsizdevumi(tai skaitā darba aizsardzība)</t>
  </si>
  <si>
    <t>Summa bez PVN</t>
  </si>
  <si>
    <t>Pievienotās vērtības  nodoklis</t>
  </si>
  <si>
    <t>Summa ar PVN</t>
  </si>
  <si>
    <t xml:space="preserve">Sastādīja:                                                  </t>
  </si>
  <si>
    <t>Sastādīja :</t>
  </si>
  <si>
    <t>Kājslauķi gumijas ACO</t>
  </si>
  <si>
    <t>Pretpakāpienu demontāža montāža</t>
  </si>
  <si>
    <t xml:space="preserve">OBJEKTS: </t>
  </si>
  <si>
    <t xml:space="preserve">Darbu Tāme (Pretendenta Tehniskais piedāvājums un Finanšu piedāvājums)  </t>
  </si>
  <si>
    <t>Pielikums Nr.2</t>
  </si>
  <si>
    <t>Iepirkuma nolikumam ID RTU-2017/71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</si>
</sst>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#,##0.0000"/>
  </numFmts>
  <fonts count="28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 Baltic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indexed="10"/>
      <name val="Arial"/>
      <family val="2"/>
      <charset val="186"/>
    </font>
    <font>
      <sz val="9"/>
      <name val="Arial Baltic"/>
      <family val="2"/>
      <charset val="186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Cambria"/>
      <family val="1"/>
      <charset val="186"/>
      <scheme val="major"/>
    </font>
    <font>
      <sz val="11"/>
      <color theme="1"/>
      <name val="Cambria"/>
      <family val="1"/>
      <charset val="186"/>
      <scheme val="major"/>
    </font>
    <font>
      <sz val="8"/>
      <name val="Cambria"/>
      <family val="1"/>
      <charset val="186"/>
      <scheme val="major"/>
    </font>
    <font>
      <b/>
      <sz val="10"/>
      <name val="Cambria"/>
      <family val="1"/>
      <charset val="186"/>
      <scheme val="major"/>
    </font>
    <font>
      <u/>
      <sz val="10"/>
      <color indexed="12"/>
      <name val="Arial"/>
      <family val="2"/>
      <charset val="186"/>
    </font>
    <font>
      <sz val="10"/>
      <name val="Helv"/>
    </font>
    <font>
      <sz val="10"/>
      <name val="Times New Roman Cyr"/>
      <charset val="204"/>
    </font>
    <font>
      <sz val="14"/>
      <name val="Cambria"/>
      <family val="1"/>
      <charset val="186"/>
      <scheme val="major"/>
    </font>
    <font>
      <b/>
      <u/>
      <sz val="8"/>
      <name val="Arial"/>
      <family val="2"/>
      <charset val="186"/>
    </font>
    <font>
      <b/>
      <sz val="14"/>
      <name val="Arial"/>
      <family val="2"/>
      <charset val="186"/>
    </font>
    <font>
      <sz val="11"/>
      <color theme="1"/>
      <name val="Arial"/>
      <family val="2"/>
      <charset val="186"/>
    </font>
    <font>
      <b/>
      <sz val="1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12"/>
      <name val="Arial"/>
      <family val="2"/>
      <charset val="186"/>
    </font>
    <font>
      <i/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</cellStyleXfs>
  <cellXfs count="221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2" fontId="11" fillId="0" borderId="0" xfId="0" applyNumberFormat="1" applyFont="1" applyFill="1" applyBorder="1"/>
    <xf numFmtId="0" fontId="9" fillId="0" borderId="0" xfId="0" applyFont="1" applyFill="1" applyBorder="1"/>
    <xf numFmtId="0" fontId="14" fillId="0" borderId="0" xfId="0" applyFont="1"/>
    <xf numFmtId="0" fontId="13" fillId="0" borderId="0" xfId="3" applyFont="1"/>
    <xf numFmtId="0" fontId="16" fillId="0" borderId="0" xfId="3" applyFont="1"/>
    <xf numFmtId="0" fontId="13" fillId="0" borderId="0" xfId="3" applyFont="1" applyFill="1" applyAlignment="1"/>
    <xf numFmtId="4" fontId="13" fillId="0" borderId="0" xfId="3" applyNumberFormat="1" applyFont="1" applyFill="1" applyAlignment="1"/>
    <xf numFmtId="4" fontId="16" fillId="0" borderId="0" xfId="3" applyNumberFormat="1" applyFont="1" applyFill="1" applyAlignment="1"/>
    <xf numFmtId="0" fontId="13" fillId="0" borderId="0" xfId="3" applyFont="1" applyFill="1" applyBorder="1" applyAlignment="1">
      <alignment vertical="center"/>
    </xf>
    <xf numFmtId="49" fontId="16" fillId="0" borderId="0" xfId="7" applyNumberFormat="1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20" fillId="0" borderId="0" xfId="7" applyFont="1" applyFill="1" applyBorder="1" applyAlignment="1">
      <alignment horizontal="center" vertical="center"/>
    </xf>
    <xf numFmtId="49" fontId="13" fillId="0" borderId="0" xfId="7" applyNumberFormat="1" applyFont="1" applyFill="1" applyBorder="1" applyAlignment="1">
      <alignment vertical="center"/>
    </xf>
    <xf numFmtId="0" fontId="13" fillId="0" borderId="0" xfId="3" applyFont="1" applyFill="1" applyAlignment="1">
      <alignment horizontal="center" vertical="center"/>
    </xf>
    <xf numFmtId="0" fontId="13" fillId="0" borderId="0" xfId="0" applyFont="1" applyBorder="1"/>
    <xf numFmtId="0" fontId="15" fillId="0" borderId="0" xfId="7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center" vertical="center"/>
    </xf>
    <xf numFmtId="49" fontId="20" fillId="0" borderId="0" xfId="7" applyNumberFormat="1" applyFont="1" applyFill="1" applyBorder="1" applyAlignment="1">
      <alignment vertical="center"/>
    </xf>
    <xf numFmtId="2" fontId="13" fillId="0" borderId="0" xfId="3" applyNumberFormat="1" applyFont="1" applyFill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4" fillId="0" borderId="0" xfId="0" applyFont="1" applyBorder="1"/>
    <xf numFmtId="0" fontId="17" fillId="0" borderId="0" xfId="2" applyBorder="1" applyAlignment="1" applyProtection="1"/>
    <xf numFmtId="0" fontId="1" fillId="0" borderId="0" xfId="0" applyFont="1"/>
    <xf numFmtId="0" fontId="21" fillId="0" borderId="0" xfId="1" applyFont="1" applyAlignment="1">
      <alignment horizontal="center"/>
    </xf>
    <xf numFmtId="0" fontId="22" fillId="0" borderId="0" xfId="1" applyFont="1" applyBorder="1" applyAlignment="1"/>
    <xf numFmtId="0" fontId="1" fillId="0" borderId="0" xfId="1" applyFont="1" applyBorder="1" applyAlignment="1">
      <alignment horizontal="left"/>
    </xf>
    <xf numFmtId="0" fontId="22" fillId="0" borderId="0" xfId="1" applyFont="1" applyAlignment="1">
      <alignment horizontal="center"/>
    </xf>
    <xf numFmtId="0" fontId="22" fillId="0" borderId="0" xfId="1" applyFont="1" applyBorder="1" applyAlignment="1">
      <alignment horizontal="left"/>
    </xf>
    <xf numFmtId="0" fontId="23" fillId="0" borderId="0" xfId="1" applyFont="1"/>
    <xf numFmtId="0" fontId="23" fillId="0" borderId="0" xfId="0" applyFont="1"/>
    <xf numFmtId="0" fontId="2" fillId="0" borderId="0" xfId="1" applyFont="1" applyBorder="1"/>
    <xf numFmtId="0" fontId="24" fillId="0" borderId="0" xfId="1" applyFont="1"/>
    <xf numFmtId="0" fontId="6" fillId="0" borderId="0" xfId="1" applyFont="1"/>
    <xf numFmtId="0" fontId="23" fillId="0" borderId="0" xfId="0" applyFont="1" applyAlignment="1">
      <alignment horizontal="left"/>
    </xf>
    <xf numFmtId="0" fontId="2" fillId="0" borderId="0" xfId="1" applyFont="1"/>
    <xf numFmtId="0" fontId="17" fillId="0" borderId="0" xfId="2" applyFont="1" applyAlignment="1" applyProtection="1"/>
    <xf numFmtId="0" fontId="25" fillId="0" borderId="0" xfId="1" applyFont="1"/>
    <xf numFmtId="0" fontId="1" fillId="0" borderId="0" xfId="3" applyFont="1" applyFill="1"/>
    <xf numFmtId="0" fontId="1" fillId="0" borderId="0" xfId="3" applyFont="1"/>
    <xf numFmtId="0" fontId="1" fillId="3" borderId="17" xfId="3" applyFont="1" applyFill="1" applyBorder="1" applyAlignment="1">
      <alignment horizontal="center"/>
    </xf>
    <xf numFmtId="0" fontId="24" fillId="3" borderId="18" xfId="3" applyFont="1" applyFill="1" applyBorder="1" applyAlignment="1">
      <alignment horizontal="center" vertical="center" wrapText="1"/>
    </xf>
    <xf numFmtId="2" fontId="1" fillId="3" borderId="18" xfId="3" applyNumberFormat="1" applyFont="1" applyFill="1" applyBorder="1" applyAlignment="1">
      <alignment horizontal="center"/>
    </xf>
    <xf numFmtId="4" fontId="1" fillId="3" borderId="18" xfId="3" applyNumberFormat="1" applyFont="1" applyFill="1" applyBorder="1" applyAlignment="1">
      <alignment horizontal="center"/>
    </xf>
    <xf numFmtId="4" fontId="1" fillId="3" borderId="32" xfId="3" applyNumberFormat="1" applyFont="1" applyFill="1" applyBorder="1" applyAlignment="1">
      <alignment horizontal="center"/>
    </xf>
    <xf numFmtId="4" fontId="1" fillId="3" borderId="33" xfId="3" applyNumberFormat="1" applyFont="1" applyFill="1" applyBorder="1" applyAlignment="1">
      <alignment horizontal="center"/>
    </xf>
    <xf numFmtId="4" fontId="1" fillId="3" borderId="34" xfId="3" applyNumberFormat="1" applyFont="1" applyFill="1" applyBorder="1" applyAlignment="1">
      <alignment horizontal="center"/>
    </xf>
    <xf numFmtId="4" fontId="1" fillId="3" borderId="33" xfId="3" applyNumberFormat="1" applyFont="1" applyFill="1" applyBorder="1" applyAlignment="1">
      <alignment horizontal="center" wrapText="1"/>
    </xf>
    <xf numFmtId="0" fontId="1" fillId="0" borderId="35" xfId="3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 vertical="center" wrapText="1"/>
    </xf>
    <xf numFmtId="2" fontId="1" fillId="0" borderId="36" xfId="3" applyNumberFormat="1" applyFont="1" applyFill="1" applyBorder="1" applyAlignment="1">
      <alignment horizontal="center"/>
    </xf>
    <xf numFmtId="4" fontId="1" fillId="0" borderId="21" xfId="3" applyNumberFormat="1" applyFont="1" applyFill="1" applyBorder="1" applyAlignment="1">
      <alignment horizontal="center"/>
    </xf>
    <xf numFmtId="4" fontId="1" fillId="0" borderId="37" xfId="3" applyNumberFormat="1" applyFont="1" applyFill="1" applyBorder="1" applyAlignment="1">
      <alignment horizontal="center"/>
    </xf>
    <xf numFmtId="4" fontId="1" fillId="0" borderId="38" xfId="3" applyNumberFormat="1" applyFont="1" applyFill="1" applyBorder="1" applyAlignment="1">
      <alignment horizontal="center"/>
    </xf>
    <xf numFmtId="4" fontId="1" fillId="0" borderId="36" xfId="3" applyNumberFormat="1" applyFont="1" applyFill="1" applyBorder="1" applyAlignment="1">
      <alignment horizontal="center"/>
    </xf>
    <xf numFmtId="4" fontId="1" fillId="0" borderId="38" xfId="3" applyNumberFormat="1" applyFont="1" applyFill="1" applyBorder="1" applyAlignment="1">
      <alignment horizontal="center" wrapText="1"/>
    </xf>
    <xf numFmtId="0" fontId="1" fillId="2" borderId="39" xfId="3" applyFont="1" applyFill="1" applyBorder="1" applyAlignment="1">
      <alignment horizontal="center"/>
    </xf>
    <xf numFmtId="0" fontId="26" fillId="2" borderId="4" xfId="3" applyFont="1" applyFill="1" applyBorder="1" applyAlignment="1">
      <alignment horizontal="center" vertical="center" wrapText="1"/>
    </xf>
    <xf numFmtId="0" fontId="1" fillId="2" borderId="5" xfId="3" applyFont="1" applyFill="1" applyBorder="1" applyAlignment="1">
      <alignment horizontal="center" vertical="center"/>
    </xf>
    <xf numFmtId="4" fontId="1" fillId="2" borderId="9" xfId="3" applyNumberFormat="1" applyFont="1" applyFill="1" applyBorder="1" applyAlignment="1">
      <alignment horizontal="center"/>
    </xf>
    <xf numFmtId="4" fontId="1" fillId="2" borderId="9" xfId="4" applyNumberFormat="1" applyFont="1" applyFill="1" applyBorder="1" applyAlignment="1">
      <alignment horizontal="center" vertical="center" wrapText="1"/>
    </xf>
    <xf numFmtId="4" fontId="1" fillId="2" borderId="3" xfId="4" applyNumberFormat="1" applyFont="1" applyFill="1" applyBorder="1" applyAlignment="1">
      <alignment horizontal="center" vertical="center" wrapText="1"/>
    </xf>
    <xf numFmtId="4" fontId="1" fillId="2" borderId="25" xfId="4" applyNumberFormat="1" applyFont="1" applyFill="1" applyBorder="1" applyAlignment="1">
      <alignment horizontal="center" vertical="center" wrapText="1"/>
    </xf>
    <xf numFmtId="4" fontId="1" fillId="2" borderId="5" xfId="3" applyNumberFormat="1" applyFont="1" applyFill="1" applyBorder="1" applyAlignment="1">
      <alignment horizontal="center" vertical="center"/>
    </xf>
    <xf numFmtId="4" fontId="1" fillId="2" borderId="9" xfId="3" applyNumberFormat="1" applyFont="1" applyFill="1" applyBorder="1" applyAlignment="1">
      <alignment horizontal="center" vertical="center"/>
    </xf>
    <xf numFmtId="4" fontId="1" fillId="2" borderId="3" xfId="3" applyNumberFormat="1" applyFont="1" applyFill="1" applyBorder="1" applyAlignment="1">
      <alignment horizontal="center" vertical="center"/>
    </xf>
    <xf numFmtId="0" fontId="1" fillId="2" borderId="40" xfId="3" applyFont="1" applyFill="1" applyBorder="1" applyAlignment="1">
      <alignment horizontal="center"/>
    </xf>
    <xf numFmtId="0" fontId="24" fillId="2" borderId="21" xfId="3" applyFont="1" applyFill="1" applyBorder="1" applyAlignment="1">
      <alignment horizontal="center" vertical="center" wrapText="1"/>
    </xf>
    <xf numFmtId="4" fontId="1" fillId="2" borderId="21" xfId="3" applyNumberFormat="1" applyFont="1" applyFill="1" applyBorder="1" applyAlignment="1">
      <alignment horizontal="center"/>
    </xf>
    <xf numFmtId="4" fontId="1" fillId="2" borderId="37" xfId="3" applyNumberFormat="1" applyFont="1" applyFill="1" applyBorder="1" applyAlignment="1">
      <alignment horizontal="center"/>
    </xf>
    <xf numFmtId="4" fontId="1" fillId="2" borderId="38" xfId="3" applyNumberFormat="1" applyFont="1" applyFill="1" applyBorder="1" applyAlignment="1">
      <alignment horizontal="center"/>
    </xf>
    <xf numFmtId="4" fontId="1" fillId="2" borderId="36" xfId="3" applyNumberFormat="1" applyFont="1" applyFill="1" applyBorder="1" applyAlignment="1">
      <alignment horizontal="center"/>
    </xf>
    <xf numFmtId="4" fontId="1" fillId="2" borderId="38" xfId="3" applyNumberFormat="1" applyFont="1" applyFill="1" applyBorder="1" applyAlignment="1">
      <alignment horizontal="center" wrapText="1"/>
    </xf>
    <xf numFmtId="0" fontId="1" fillId="0" borderId="0" xfId="3" applyFont="1" applyBorder="1"/>
    <xf numFmtId="0" fontId="1" fillId="0" borderId="0" xfId="3" applyFont="1" applyBorder="1" applyAlignment="1">
      <alignment horizontal="right"/>
    </xf>
    <xf numFmtId="0" fontId="1" fillId="0" borderId="0" xfId="3" applyFont="1" applyFill="1" applyBorder="1" applyAlignment="1"/>
    <xf numFmtId="4" fontId="1" fillId="0" borderId="0" xfId="3" applyNumberFormat="1" applyFont="1" applyFill="1" applyBorder="1" applyAlignment="1"/>
    <xf numFmtId="0" fontId="7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1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wrapText="1"/>
    </xf>
    <xf numFmtId="0" fontId="7" fillId="2" borderId="5" xfId="3" applyFont="1" applyFill="1" applyBorder="1" applyAlignment="1">
      <alignment horizontal="center" vertical="center"/>
    </xf>
    <xf numFmtId="2" fontId="7" fillId="2" borderId="9" xfId="0" applyNumberFormat="1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 wrapText="1"/>
    </xf>
    <xf numFmtId="2" fontId="7" fillId="2" borderId="9" xfId="3" applyNumberFormat="1" applyFont="1" applyFill="1" applyBorder="1" applyAlignment="1">
      <alignment horizontal="center"/>
    </xf>
    <xf numFmtId="4" fontId="8" fillId="2" borderId="9" xfId="3" applyNumberFormat="1" applyFont="1" applyFill="1" applyBorder="1" applyAlignment="1">
      <alignment horizontal="center"/>
    </xf>
    <xf numFmtId="4" fontId="7" fillId="2" borderId="9" xfId="3" applyNumberFormat="1" applyFont="1" applyFill="1" applyBorder="1" applyAlignment="1">
      <alignment horizontal="center"/>
    </xf>
    <xf numFmtId="4" fontId="7" fillId="2" borderId="3" xfId="3" applyNumberFormat="1" applyFont="1" applyFill="1" applyBorder="1" applyAlignment="1">
      <alignment horizontal="center"/>
    </xf>
    <xf numFmtId="4" fontId="7" fillId="2" borderId="25" xfId="3" applyNumberFormat="1" applyFont="1" applyFill="1" applyBorder="1" applyAlignment="1">
      <alignment horizontal="center"/>
    </xf>
    <xf numFmtId="4" fontId="7" fillId="2" borderId="5" xfId="3" applyNumberFormat="1" applyFont="1" applyFill="1" applyBorder="1" applyAlignment="1">
      <alignment horizontal="center"/>
    </xf>
    <xf numFmtId="4" fontId="7" fillId="2" borderId="25" xfId="3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/>
    </xf>
    <xf numFmtId="3" fontId="7" fillId="2" borderId="9" xfId="3" applyNumberFormat="1" applyFont="1" applyFill="1" applyBorder="1" applyAlignment="1">
      <alignment horizontal="center"/>
    </xf>
    <xf numFmtId="3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64" fontId="7" fillId="2" borderId="9" xfId="3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1" xfId="0" applyNumberFormat="1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/>
    </xf>
    <xf numFmtId="0" fontId="7" fillId="0" borderId="9" xfId="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center" vertical="center"/>
    </xf>
    <xf numFmtId="4" fontId="7" fillId="0" borderId="9" xfId="3" applyNumberFormat="1" applyFont="1" applyFill="1" applyBorder="1" applyAlignment="1">
      <alignment horizontal="center"/>
    </xf>
    <xf numFmtId="4" fontId="7" fillId="0" borderId="9" xfId="4" applyNumberFormat="1" applyFont="1" applyFill="1" applyBorder="1" applyAlignment="1">
      <alignment horizontal="center" vertical="center" wrapText="1"/>
    </xf>
    <xf numFmtId="4" fontId="7" fillId="0" borderId="3" xfId="4" applyNumberFormat="1" applyFont="1" applyFill="1" applyBorder="1" applyAlignment="1">
      <alignment horizontal="center" vertical="center" wrapText="1"/>
    </xf>
    <xf numFmtId="4" fontId="7" fillId="0" borderId="42" xfId="4" applyNumberFormat="1" applyFont="1" applyFill="1" applyBorder="1" applyAlignment="1">
      <alignment horizontal="center" vertical="center" wrapText="1"/>
    </xf>
    <xf numFmtId="4" fontId="27" fillId="0" borderId="5" xfId="3" applyNumberFormat="1" applyFont="1" applyFill="1" applyBorder="1" applyAlignment="1">
      <alignment horizontal="center" vertical="center"/>
    </xf>
    <xf numFmtId="0" fontId="7" fillId="0" borderId="43" xfId="3" applyFont="1" applyBorder="1"/>
    <xf numFmtId="0" fontId="7" fillId="0" borderId="44" xfId="3" applyFont="1" applyBorder="1" applyAlignment="1">
      <alignment horizontal="right"/>
    </xf>
    <xf numFmtId="0" fontId="7" fillId="0" borderId="45" xfId="3" applyFont="1" applyBorder="1"/>
    <xf numFmtId="0" fontId="7" fillId="0" borderId="47" xfId="3" applyFont="1" applyBorder="1"/>
    <xf numFmtId="0" fontId="7" fillId="0" borderId="48" xfId="3" applyFont="1" applyBorder="1" applyAlignment="1">
      <alignment horizontal="right"/>
    </xf>
    <xf numFmtId="0" fontId="7" fillId="0" borderId="49" xfId="3" applyFont="1" applyBorder="1"/>
    <xf numFmtId="0" fontId="7" fillId="0" borderId="48" xfId="3" applyFont="1" applyFill="1" applyBorder="1" applyAlignment="1"/>
    <xf numFmtId="0" fontId="7" fillId="0" borderId="35" xfId="3" applyFont="1" applyFill="1" applyBorder="1"/>
    <xf numFmtId="0" fontId="7" fillId="0" borderId="15" xfId="3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3" applyNumberFormat="1" applyFont="1" applyFill="1" applyBorder="1" applyAlignment="1">
      <alignment horizontal="center" vertical="center"/>
    </xf>
    <xf numFmtId="4" fontId="27" fillId="0" borderId="11" xfId="3" applyNumberFormat="1" applyFont="1" applyFill="1" applyBorder="1" applyAlignment="1">
      <alignment horizontal="center" vertical="center"/>
    </xf>
    <xf numFmtId="0" fontId="7" fillId="0" borderId="28" xfId="6" applyFont="1" applyFill="1" applyBorder="1" applyAlignment="1">
      <alignment horizontal="right" vertical="center"/>
    </xf>
    <xf numFmtId="0" fontId="7" fillId="0" borderId="44" xfId="3" applyFont="1" applyBorder="1"/>
    <xf numFmtId="0" fontId="8" fillId="0" borderId="31" xfId="3" applyFont="1" applyBorder="1" applyAlignment="1">
      <alignment horizontal="right"/>
    </xf>
    <xf numFmtId="0" fontId="7" fillId="0" borderId="48" xfId="3" applyFont="1" applyBorder="1"/>
    <xf numFmtId="0" fontId="7" fillId="0" borderId="35" xfId="3" applyFont="1" applyBorder="1"/>
    <xf numFmtId="0" fontId="7" fillId="0" borderId="9" xfId="6" applyFont="1" applyFill="1" applyBorder="1" applyAlignment="1">
      <alignment horizontal="right" vertical="center"/>
    </xf>
    <xf numFmtId="0" fontId="7" fillId="0" borderId="11" xfId="3" applyFont="1" applyBorder="1"/>
    <xf numFmtId="0" fontId="8" fillId="0" borderId="28" xfId="6" applyFont="1" applyFill="1" applyBorder="1" applyAlignment="1">
      <alignment horizontal="right" vertical="center"/>
    </xf>
    <xf numFmtId="0" fontId="7" fillId="0" borderId="44" xfId="3" applyFont="1" applyFill="1" applyBorder="1" applyAlignment="1"/>
    <xf numFmtId="4" fontId="1" fillId="2" borderId="25" xfId="3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2" fontId="7" fillId="2" borderId="25" xfId="0" applyNumberFormat="1" applyFont="1" applyFill="1" applyBorder="1" applyAlignment="1">
      <alignment horizontal="center" vertical="center"/>
    </xf>
    <xf numFmtId="2" fontId="7" fillId="2" borderId="5" xfId="5" applyNumberFormat="1" applyFont="1" applyFill="1" applyBorder="1" applyAlignment="1">
      <alignment horizontal="center" vertical="center"/>
    </xf>
    <xf numFmtId="2" fontId="7" fillId="2" borderId="9" xfId="5" applyNumberFormat="1" applyFont="1" applyFill="1" applyBorder="1" applyAlignment="1">
      <alignment horizontal="center" vertical="center"/>
    </xf>
    <xf numFmtId="2" fontId="7" fillId="2" borderId="3" xfId="5" applyNumberFormat="1" applyFont="1" applyFill="1" applyBorder="1" applyAlignment="1">
      <alignment horizontal="center" vertical="center"/>
    </xf>
    <xf numFmtId="2" fontId="7" fillId="2" borderId="25" xfId="5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4" fontId="7" fillId="2" borderId="25" xfId="4" applyNumberFormat="1" applyFont="1" applyFill="1" applyBorder="1" applyAlignment="1">
      <alignment horizontal="center" vertical="center" wrapText="1"/>
    </xf>
    <xf numFmtId="4" fontId="7" fillId="2" borderId="5" xfId="3" applyNumberFormat="1" applyFont="1" applyFill="1" applyBorder="1" applyAlignment="1">
      <alignment horizontal="center" vertical="center"/>
    </xf>
    <xf numFmtId="4" fontId="7" fillId="2" borderId="9" xfId="3" applyNumberFormat="1" applyFont="1" applyFill="1" applyBorder="1" applyAlignment="1">
      <alignment horizontal="center" vertical="center"/>
    </xf>
    <xf numFmtId="4" fontId="7" fillId="2" borderId="3" xfId="3" applyNumberFormat="1" applyFont="1" applyFill="1" applyBorder="1" applyAlignment="1">
      <alignment horizontal="center" vertical="center"/>
    </xf>
    <xf numFmtId="4" fontId="7" fillId="2" borderId="25" xfId="3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/>
    </xf>
    <xf numFmtId="4" fontId="7" fillId="2" borderId="30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2" fontId="7" fillId="2" borderId="11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 wrapText="1"/>
    </xf>
    <xf numFmtId="4" fontId="7" fillId="2" borderId="41" xfId="0" applyNumberFormat="1" applyFont="1" applyFill="1" applyBorder="1" applyAlignment="1">
      <alignment horizontal="center" vertical="center" wrapText="1"/>
    </xf>
    <xf numFmtId="4" fontId="7" fillId="0" borderId="25" xfId="3" applyNumberFormat="1" applyFont="1" applyFill="1" applyBorder="1" applyAlignment="1">
      <alignment horizontal="center" vertical="center" wrapText="1"/>
    </xf>
    <xf numFmtId="4" fontId="7" fillId="0" borderId="44" xfId="3" applyNumberFormat="1" applyFont="1" applyFill="1" applyBorder="1" applyAlignment="1">
      <alignment horizontal="center"/>
    </xf>
    <xf numFmtId="4" fontId="27" fillId="0" borderId="44" xfId="3" applyNumberFormat="1" applyFont="1" applyFill="1" applyBorder="1" applyAlignment="1">
      <alignment horizontal="center"/>
    </xf>
    <xf numFmtId="4" fontId="7" fillId="0" borderId="46" xfId="3" applyNumberFormat="1" applyFont="1" applyFill="1" applyBorder="1" applyAlignment="1">
      <alignment horizontal="center"/>
    </xf>
    <xf numFmtId="4" fontId="7" fillId="0" borderId="48" xfId="3" applyNumberFormat="1" applyFont="1" applyFill="1" applyBorder="1" applyAlignment="1">
      <alignment horizontal="center"/>
    </xf>
    <xf numFmtId="4" fontId="27" fillId="0" borderId="31" xfId="3" applyNumberFormat="1" applyFont="1" applyFill="1" applyBorder="1" applyAlignment="1">
      <alignment horizontal="center"/>
    </xf>
    <xf numFmtId="4" fontId="7" fillId="0" borderId="50" xfId="3" applyNumberFormat="1" applyFont="1" applyFill="1" applyBorder="1" applyAlignment="1">
      <alignment horizontal="center"/>
    </xf>
    <xf numFmtId="4" fontId="7" fillId="0" borderId="51" xfId="3" applyNumberFormat="1" applyFont="1" applyFill="1" applyBorder="1" applyAlignment="1">
      <alignment horizontal="center" vertical="center"/>
    </xf>
    <xf numFmtId="2" fontId="7" fillId="0" borderId="52" xfId="6" applyNumberFormat="1" applyFont="1" applyFill="1" applyBorder="1" applyAlignment="1">
      <alignment horizontal="center" vertical="center"/>
    </xf>
    <xf numFmtId="4" fontId="8" fillId="0" borderId="50" xfId="3" applyNumberFormat="1" applyFont="1" applyFill="1" applyBorder="1" applyAlignment="1">
      <alignment horizontal="center"/>
    </xf>
    <xf numFmtId="4" fontId="7" fillId="0" borderId="11" xfId="3" applyNumberFormat="1" applyFont="1" applyFill="1" applyBorder="1" applyAlignment="1">
      <alignment horizontal="center"/>
    </xf>
    <xf numFmtId="2" fontId="7" fillId="0" borderId="51" xfId="6" applyNumberFormat="1" applyFont="1" applyFill="1" applyBorder="1" applyAlignment="1">
      <alignment horizontal="center" vertical="center"/>
    </xf>
    <xf numFmtId="2" fontId="8" fillId="0" borderId="29" xfId="6" applyNumberFormat="1" applyFont="1" applyFill="1" applyBorder="1" applyAlignment="1">
      <alignment horizontal="center" vertical="center"/>
    </xf>
    <xf numFmtId="10" fontId="7" fillId="0" borderId="11" xfId="3" applyNumberFormat="1" applyFont="1" applyFill="1" applyBorder="1" applyAlignment="1">
      <alignment horizontal="center"/>
    </xf>
    <xf numFmtId="2" fontId="7" fillId="2" borderId="9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10" fontId="7" fillId="0" borderId="44" xfId="3" applyNumberFormat="1" applyFont="1" applyFill="1" applyBorder="1" applyAlignment="1">
      <alignment horizontal="center"/>
    </xf>
    <xf numFmtId="165" fontId="7" fillId="0" borderId="11" xfId="3" applyNumberFormat="1" applyFont="1" applyFill="1" applyBorder="1" applyAlignment="1">
      <alignment horizontal="center"/>
    </xf>
    <xf numFmtId="4" fontId="1" fillId="0" borderId="24" xfId="3" applyNumberFormat="1" applyFont="1" applyFill="1" applyBorder="1" applyAlignment="1">
      <alignment horizontal="center" vertical="center" wrapText="1"/>
    </xf>
    <xf numFmtId="4" fontId="1" fillId="0" borderId="5" xfId="3" applyNumberFormat="1" applyFont="1" applyFill="1" applyBorder="1" applyAlignment="1">
      <alignment horizontal="center" vertical="center" wrapText="1"/>
    </xf>
    <xf numFmtId="4" fontId="1" fillId="0" borderId="31" xfId="3" applyNumberFormat="1" applyFont="1" applyFill="1" applyBorder="1" applyAlignment="1">
      <alignment horizontal="center" vertical="center" wrapText="1"/>
    </xf>
    <xf numFmtId="4" fontId="1" fillId="0" borderId="15" xfId="3" applyNumberFormat="1" applyFont="1" applyFill="1" applyBorder="1" applyAlignment="1">
      <alignment horizontal="center" vertical="center" wrapText="1"/>
    </xf>
    <xf numFmtId="4" fontId="1" fillId="0" borderId="9" xfId="3" applyNumberFormat="1" applyFont="1" applyFill="1" applyBorder="1" applyAlignment="1">
      <alignment horizontal="center" vertical="center" wrapText="1"/>
    </xf>
    <xf numFmtId="4" fontId="1" fillId="0" borderId="28" xfId="3" applyNumberFormat="1" applyFont="1" applyFill="1" applyBorder="1" applyAlignment="1">
      <alignment horizontal="center" vertical="center" wrapText="1"/>
    </xf>
    <xf numFmtId="4" fontId="1" fillId="0" borderId="16" xfId="3" applyNumberFormat="1" applyFont="1" applyFill="1" applyBorder="1" applyAlignment="1">
      <alignment horizontal="center" vertical="center" wrapText="1"/>
    </xf>
    <xf numFmtId="4" fontId="1" fillId="0" borderId="22" xfId="3" applyNumberFormat="1" applyFont="1" applyFill="1" applyBorder="1" applyAlignment="1">
      <alignment horizontal="center" vertical="center" wrapText="1"/>
    </xf>
    <xf numFmtId="4" fontId="1" fillId="0" borderId="29" xfId="3" applyNumberFormat="1" applyFont="1" applyFill="1" applyBorder="1" applyAlignment="1">
      <alignment horizontal="center" vertical="center" wrapText="1"/>
    </xf>
    <xf numFmtId="0" fontId="1" fillId="0" borderId="13" xfId="3" applyFont="1" applyFill="1" applyBorder="1" applyAlignment="1">
      <alignment horizontal="center" vertical="center" wrapText="1"/>
    </xf>
    <xf numFmtId="0" fontId="1" fillId="0" borderId="20" xfId="3" applyFont="1" applyFill="1" applyBorder="1" applyAlignment="1">
      <alignment horizontal="center" vertical="center" wrapText="1"/>
    </xf>
    <xf numFmtId="0" fontId="1" fillId="0" borderId="26" xfId="3" applyFont="1" applyFill="1" applyBorder="1" applyAlignment="1">
      <alignment horizontal="center" vertical="center" wrapText="1"/>
    </xf>
    <xf numFmtId="0" fontId="1" fillId="0" borderId="14" xfId="3" applyFont="1" applyFill="1" applyBorder="1" applyAlignment="1">
      <alignment horizontal="center" vertical="center" wrapText="1"/>
    </xf>
    <xf numFmtId="0" fontId="1" fillId="0" borderId="21" xfId="3" applyFont="1" applyFill="1" applyBorder="1" applyAlignment="1">
      <alignment horizontal="center" vertical="center" wrapText="1"/>
    </xf>
    <xf numFmtId="0" fontId="1" fillId="0" borderId="27" xfId="3" applyFont="1" applyFill="1" applyBorder="1" applyAlignment="1">
      <alignment horizontal="center" vertical="center" wrapText="1"/>
    </xf>
    <xf numFmtId="0" fontId="1" fillId="0" borderId="15" xfId="3" applyFont="1" applyFill="1" applyBorder="1" applyAlignment="1">
      <alignment horizontal="center" vertical="center" wrapText="1"/>
    </xf>
    <xf numFmtId="0" fontId="1" fillId="0" borderId="9" xfId="3" applyFont="1" applyFill="1" applyBorder="1" applyAlignment="1">
      <alignment horizontal="center" vertical="center" wrapText="1"/>
    </xf>
    <xf numFmtId="0" fontId="1" fillId="0" borderId="28" xfId="3" applyFont="1" applyFill="1" applyBorder="1" applyAlignment="1">
      <alignment horizontal="center" vertical="center" wrapText="1"/>
    </xf>
    <xf numFmtId="4" fontId="1" fillId="0" borderId="17" xfId="3" applyNumberFormat="1" applyFont="1" applyFill="1" applyBorder="1" applyAlignment="1">
      <alignment horizontal="center" vertical="center"/>
    </xf>
    <xf numFmtId="4" fontId="1" fillId="0" borderId="18" xfId="3" applyNumberFormat="1" applyFont="1" applyFill="1" applyBorder="1" applyAlignment="1">
      <alignment horizontal="center" vertical="center"/>
    </xf>
    <xf numFmtId="4" fontId="1" fillId="0" borderId="19" xfId="3" applyNumberFormat="1" applyFont="1" applyFill="1" applyBorder="1" applyAlignment="1">
      <alignment horizontal="center" vertical="center"/>
    </xf>
    <xf numFmtId="4" fontId="1" fillId="0" borderId="7" xfId="3" applyNumberFormat="1" applyFont="1" applyFill="1" applyBorder="1" applyAlignment="1">
      <alignment horizontal="center" vertical="center" wrapText="1"/>
    </xf>
    <xf numFmtId="4" fontId="1" fillId="0" borderId="2" xfId="3" applyNumberFormat="1" applyFont="1" applyFill="1" applyBorder="1" applyAlignment="1">
      <alignment horizontal="center" vertical="center" wrapText="1"/>
    </xf>
    <xf numFmtId="4" fontId="1" fillId="0" borderId="6" xfId="3" applyNumberFormat="1" applyFont="1" applyFill="1" applyBorder="1" applyAlignment="1">
      <alignment horizontal="center" vertical="center" wrapText="1"/>
    </xf>
    <xf numFmtId="4" fontId="1" fillId="0" borderId="1" xfId="3" applyNumberFormat="1" applyFont="1" applyFill="1" applyBorder="1" applyAlignment="1">
      <alignment horizontal="center" vertical="center" wrapText="1"/>
    </xf>
    <xf numFmtId="4" fontId="1" fillId="0" borderId="8" xfId="3" applyNumberFormat="1" applyFont="1" applyFill="1" applyBorder="1" applyAlignment="1">
      <alignment horizontal="center" vertical="center" wrapText="1"/>
    </xf>
    <xf numFmtId="4" fontId="1" fillId="0" borderId="3" xfId="3" applyNumberFormat="1" applyFont="1" applyFill="1" applyBorder="1" applyAlignment="1">
      <alignment horizontal="center" vertical="center" wrapText="1"/>
    </xf>
    <xf numFmtId="4" fontId="1" fillId="0" borderId="12" xfId="3" applyNumberFormat="1" applyFont="1" applyFill="1" applyBorder="1" applyAlignment="1">
      <alignment horizontal="center" vertical="center" wrapText="1"/>
    </xf>
    <xf numFmtId="4" fontId="1" fillId="0" borderId="23" xfId="3" applyNumberFormat="1" applyFont="1" applyFill="1" applyBorder="1" applyAlignment="1">
      <alignment horizontal="center" vertical="center" wrapText="1"/>
    </xf>
    <xf numFmtId="4" fontId="1" fillId="0" borderId="25" xfId="3" applyNumberFormat="1" applyFont="1" applyFill="1" applyBorder="1" applyAlignment="1">
      <alignment horizontal="center" vertical="center" wrapText="1"/>
    </xf>
    <xf numFmtId="4" fontId="1" fillId="0" borderId="30" xfId="3" applyNumberFormat="1" applyFont="1" applyFill="1" applyBorder="1" applyAlignment="1">
      <alignment horizontal="center" vertical="center" wrapText="1"/>
    </xf>
  </cellXfs>
  <cellStyles count="8">
    <cellStyle name="Comma 2 3" xfId="4"/>
    <cellStyle name="Hyperlink" xfId="2" builtinId="8"/>
    <cellStyle name="Normal" xfId="0" builtinId="0"/>
    <cellStyle name="Normal 4" xfId="3"/>
    <cellStyle name="Normal 4 2" xfId="1"/>
    <cellStyle name="Normal_Alga_Raja0609" xfId="6"/>
    <cellStyle name="Normal_TAME-POLIPLASTS 2" xfId="7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"/>
  <sheetViews>
    <sheetView tabSelected="1" workbookViewId="0">
      <selection activeCell="L2" sqref="L2"/>
    </sheetView>
  </sheetViews>
  <sheetFormatPr defaultRowHeight="12.75" x14ac:dyDescent="0.2"/>
  <cols>
    <col min="1" max="1" width="4" customWidth="1"/>
    <col min="2" max="2" width="35.5703125" customWidth="1"/>
    <col min="3" max="3" width="8.140625" customWidth="1"/>
    <col min="4" max="4" width="8.42578125" customWidth="1"/>
    <col min="5" max="8" width="8.5703125" customWidth="1"/>
    <col min="9" max="9" width="9" customWidth="1"/>
    <col min="10" max="10" width="9.140625" customWidth="1"/>
    <col min="11" max="11" width="9.42578125" customWidth="1"/>
    <col min="12" max="12" width="11" customWidth="1"/>
  </cols>
  <sheetData>
    <row r="1" spans="1:16" x14ac:dyDescent="0.2">
      <c r="L1" t="s">
        <v>88</v>
      </c>
    </row>
    <row r="2" spans="1:16" x14ac:dyDescent="0.2">
      <c r="L2" t="s">
        <v>89</v>
      </c>
    </row>
    <row r="3" spans="1:16" s="2" customFormat="1" ht="18" x14ac:dyDescent="0.25">
      <c r="A3" s="35"/>
      <c r="B3" s="36"/>
      <c r="C3" s="37" t="s">
        <v>87</v>
      </c>
      <c r="D3" s="38"/>
      <c r="E3" s="36"/>
      <c r="F3" s="39"/>
      <c r="G3" s="40"/>
      <c r="H3" s="41"/>
      <c r="I3" s="36"/>
      <c r="J3" s="41"/>
      <c r="K3" s="42"/>
      <c r="L3" s="43"/>
      <c r="M3" s="10"/>
    </row>
    <row r="4" spans="1:16" s="2" customFormat="1" ht="10.5" customHeight="1" x14ac:dyDescent="0.2">
      <c r="A4" s="35"/>
      <c r="B4" s="44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6" s="2" customFormat="1" ht="10.5" customHeight="1" x14ac:dyDescent="0.2">
      <c r="A5" s="45" t="s">
        <v>3</v>
      </c>
      <c r="B5" s="42"/>
      <c r="C5" s="41"/>
      <c r="D5" s="41"/>
      <c r="E5" s="41"/>
      <c r="F5" s="41"/>
      <c r="G5" s="41"/>
      <c r="H5" s="41"/>
      <c r="I5" s="41"/>
      <c r="J5" s="41"/>
      <c r="K5" s="41"/>
      <c r="L5" s="41"/>
      <c r="P5" s="1"/>
    </row>
    <row r="6" spans="1:16" s="2" customFormat="1" ht="10.5" customHeight="1" x14ac:dyDescent="0.2">
      <c r="A6" s="5"/>
      <c r="B6" s="46"/>
      <c r="C6" s="41"/>
      <c r="D6" s="41"/>
      <c r="E6" s="41"/>
      <c r="F6" s="41"/>
      <c r="G6" s="41"/>
      <c r="H6" s="41"/>
      <c r="I6" s="41"/>
      <c r="J6" s="41"/>
      <c r="K6" s="41"/>
      <c r="L6" s="41"/>
      <c r="M6" s="1"/>
    </row>
    <row r="7" spans="1:16" s="2" customFormat="1" ht="10.5" customHeight="1" x14ac:dyDescent="0.2">
      <c r="A7" s="47"/>
      <c r="B7" s="48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6" s="2" customFormat="1" ht="15" customHeight="1" x14ac:dyDescent="0.2">
      <c r="A8" s="45" t="s">
        <v>86</v>
      </c>
      <c r="B8" s="41"/>
      <c r="C8" s="41"/>
      <c r="D8" s="41"/>
      <c r="E8" s="49"/>
      <c r="F8" s="41"/>
      <c r="G8" s="41"/>
      <c r="H8" s="41"/>
      <c r="I8" s="41"/>
      <c r="J8" s="41"/>
      <c r="K8" s="41"/>
      <c r="L8" s="41"/>
    </row>
    <row r="9" spans="1:16" s="2" customFormat="1" ht="10.5" customHeight="1" thickBot="1" x14ac:dyDescent="0.2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6" s="2" customFormat="1" ht="13.5" thickBot="1" x14ac:dyDescent="0.25">
      <c r="A10" s="199" t="s">
        <v>4</v>
      </c>
      <c r="B10" s="202" t="s">
        <v>5</v>
      </c>
      <c r="C10" s="205" t="s">
        <v>6</v>
      </c>
      <c r="D10" s="196" t="s">
        <v>7</v>
      </c>
      <c r="E10" s="208" t="s">
        <v>8</v>
      </c>
      <c r="F10" s="209"/>
      <c r="G10" s="209"/>
      <c r="H10" s="209"/>
      <c r="I10" s="209" t="s">
        <v>9</v>
      </c>
      <c r="J10" s="209"/>
      <c r="K10" s="209"/>
      <c r="L10" s="210"/>
    </row>
    <row r="11" spans="1:16" s="2" customFormat="1" x14ac:dyDescent="0.2">
      <c r="A11" s="200"/>
      <c r="B11" s="203"/>
      <c r="C11" s="206"/>
      <c r="D11" s="197"/>
      <c r="E11" s="211" t="s">
        <v>10</v>
      </c>
      <c r="F11" s="213" t="s">
        <v>11</v>
      </c>
      <c r="G11" s="215" t="s">
        <v>12</v>
      </c>
      <c r="H11" s="218" t="s">
        <v>13</v>
      </c>
      <c r="I11" s="190" t="s">
        <v>14</v>
      </c>
      <c r="J11" s="193" t="s">
        <v>15</v>
      </c>
      <c r="K11" s="193" t="s">
        <v>12</v>
      </c>
      <c r="L11" s="196" t="s">
        <v>16</v>
      </c>
    </row>
    <row r="12" spans="1:16" s="2" customFormat="1" x14ac:dyDescent="0.2">
      <c r="A12" s="200"/>
      <c r="B12" s="203"/>
      <c r="C12" s="206"/>
      <c r="D12" s="197"/>
      <c r="E12" s="191" t="s">
        <v>17</v>
      </c>
      <c r="F12" s="194"/>
      <c r="G12" s="216"/>
      <c r="H12" s="219"/>
      <c r="I12" s="191" t="s">
        <v>17</v>
      </c>
      <c r="J12" s="194"/>
      <c r="K12" s="194"/>
      <c r="L12" s="197"/>
    </row>
    <row r="13" spans="1:16" s="2" customFormat="1" ht="13.5" thickBot="1" x14ac:dyDescent="0.25">
      <c r="A13" s="201"/>
      <c r="B13" s="204"/>
      <c r="C13" s="207"/>
      <c r="D13" s="198"/>
      <c r="E13" s="212" t="s">
        <v>18</v>
      </c>
      <c r="F13" s="214" t="s">
        <v>19</v>
      </c>
      <c r="G13" s="217" t="s">
        <v>19</v>
      </c>
      <c r="H13" s="220" t="s">
        <v>19</v>
      </c>
      <c r="I13" s="192" t="s">
        <v>18</v>
      </c>
      <c r="J13" s="195" t="s">
        <v>19</v>
      </c>
      <c r="K13" s="195" t="s">
        <v>19</v>
      </c>
      <c r="L13" s="198"/>
    </row>
    <row r="14" spans="1:16" s="2" customFormat="1" ht="13.5" thickBot="1" x14ac:dyDescent="0.25">
      <c r="A14" s="52"/>
      <c r="B14" s="53"/>
      <c r="C14" s="54"/>
      <c r="D14" s="55"/>
      <c r="E14" s="55"/>
      <c r="F14" s="55"/>
      <c r="G14" s="56"/>
      <c r="H14" s="57"/>
      <c r="I14" s="58"/>
      <c r="J14" s="55"/>
      <c r="K14" s="56"/>
      <c r="L14" s="59"/>
    </row>
    <row r="15" spans="1:16" s="2" customFormat="1" x14ac:dyDescent="0.2">
      <c r="A15" s="60"/>
      <c r="B15" s="61" t="s">
        <v>20</v>
      </c>
      <c r="C15" s="62"/>
      <c r="D15" s="63"/>
      <c r="E15" s="63"/>
      <c r="F15" s="63"/>
      <c r="G15" s="64"/>
      <c r="H15" s="65"/>
      <c r="I15" s="66"/>
      <c r="J15" s="63"/>
      <c r="K15" s="64"/>
      <c r="L15" s="67"/>
    </row>
    <row r="16" spans="1:16" s="2" customFormat="1" ht="15.75" x14ac:dyDescent="0.2">
      <c r="A16" s="68"/>
      <c r="B16" s="69" t="s">
        <v>21</v>
      </c>
      <c r="C16" s="70"/>
      <c r="D16" s="71"/>
      <c r="E16" s="72"/>
      <c r="F16" s="72"/>
      <c r="G16" s="73"/>
      <c r="H16" s="74"/>
      <c r="I16" s="75"/>
      <c r="J16" s="76"/>
      <c r="K16" s="77"/>
      <c r="L16" s="149"/>
    </row>
    <row r="17" spans="1:12" s="2" customFormat="1" x14ac:dyDescent="0.2">
      <c r="A17" s="78"/>
      <c r="B17" s="79" t="s">
        <v>22</v>
      </c>
      <c r="C17" s="70"/>
      <c r="D17" s="80"/>
      <c r="E17" s="80"/>
      <c r="F17" s="80"/>
      <c r="G17" s="81"/>
      <c r="H17" s="82"/>
      <c r="I17" s="83"/>
      <c r="J17" s="80"/>
      <c r="K17" s="81"/>
      <c r="L17" s="84"/>
    </row>
    <row r="18" spans="1:12" s="2" customFormat="1" x14ac:dyDescent="0.2">
      <c r="A18" s="89">
        <f>A17+1</f>
        <v>1</v>
      </c>
      <c r="B18" s="90" t="s">
        <v>24</v>
      </c>
      <c r="C18" s="91" t="s">
        <v>1</v>
      </c>
      <c r="D18" s="92">
        <v>29</v>
      </c>
      <c r="E18" s="95"/>
      <c r="F18" s="95"/>
      <c r="G18" s="159"/>
      <c r="H18" s="150">
        <f t="shared" ref="H18:H21" si="0">SUM(E18:G18)</f>
        <v>0</v>
      </c>
      <c r="I18" s="151">
        <f t="shared" ref="I18:K18" si="1">ROUND($D18*E18,2)</f>
        <v>0</v>
      </c>
      <c r="J18" s="152">
        <f t="shared" si="1"/>
        <v>0</v>
      </c>
      <c r="K18" s="153">
        <f t="shared" si="1"/>
        <v>0</v>
      </c>
      <c r="L18" s="150">
        <f t="shared" ref="L18" si="2">SUM(I18:K18)</f>
        <v>0</v>
      </c>
    </row>
    <row r="19" spans="1:12" s="2" customFormat="1" x14ac:dyDescent="0.2">
      <c r="A19" s="89">
        <f>A18+1</f>
        <v>2</v>
      </c>
      <c r="B19" s="93" t="s">
        <v>26</v>
      </c>
      <c r="C19" s="94" t="s">
        <v>23</v>
      </c>
      <c r="D19" s="95">
        <v>50</v>
      </c>
      <c r="E19" s="95"/>
      <c r="F19" s="95"/>
      <c r="G19" s="159"/>
      <c r="H19" s="154">
        <f t="shared" si="0"/>
        <v>0</v>
      </c>
      <c r="I19" s="155">
        <f t="shared" ref="I19" si="3">ROUND(D19*E19,2)</f>
        <v>0</v>
      </c>
      <c r="J19" s="156">
        <f t="shared" ref="J19" si="4">ROUND(D19*F19,2)</f>
        <v>0</v>
      </c>
      <c r="K19" s="157">
        <f t="shared" ref="K19" si="5">ROUND(D19*G19,2)</f>
        <v>0</v>
      </c>
      <c r="L19" s="158">
        <f t="shared" ref="L19" si="6">K19+J19+I19</f>
        <v>0</v>
      </c>
    </row>
    <row r="20" spans="1:12" s="2" customFormat="1" x14ac:dyDescent="0.2">
      <c r="A20" s="89">
        <f>A19+1</f>
        <v>3</v>
      </c>
      <c r="B20" s="90" t="s">
        <v>27</v>
      </c>
      <c r="C20" s="91" t="s">
        <v>25</v>
      </c>
      <c r="D20" s="92">
        <v>1</v>
      </c>
      <c r="E20" s="95"/>
      <c r="F20" s="95"/>
      <c r="G20" s="159"/>
      <c r="H20" s="150">
        <f t="shared" si="0"/>
        <v>0</v>
      </c>
      <c r="I20" s="151">
        <f t="shared" ref="I20:K21" si="7">ROUND($D20*E20,2)</f>
        <v>0</v>
      </c>
      <c r="J20" s="152">
        <f t="shared" si="7"/>
        <v>0</v>
      </c>
      <c r="K20" s="153">
        <f t="shared" si="7"/>
        <v>0</v>
      </c>
      <c r="L20" s="150">
        <f t="shared" ref="L20:L21" si="8">SUM(I20:K20)</f>
        <v>0</v>
      </c>
    </row>
    <row r="21" spans="1:12" s="2" customFormat="1" x14ac:dyDescent="0.2">
      <c r="A21" s="89">
        <f>A20+1</f>
        <v>4</v>
      </c>
      <c r="B21" s="90" t="s">
        <v>28</v>
      </c>
      <c r="C21" s="91" t="s">
        <v>1</v>
      </c>
      <c r="D21" s="92">
        <v>25</v>
      </c>
      <c r="E21" s="95"/>
      <c r="F21" s="95"/>
      <c r="G21" s="159"/>
      <c r="H21" s="150">
        <f t="shared" si="0"/>
        <v>0</v>
      </c>
      <c r="I21" s="151">
        <f t="shared" si="7"/>
        <v>0</v>
      </c>
      <c r="J21" s="152">
        <f t="shared" si="7"/>
        <v>0</v>
      </c>
      <c r="K21" s="153">
        <f t="shared" si="7"/>
        <v>0</v>
      </c>
      <c r="L21" s="150">
        <f t="shared" si="8"/>
        <v>0</v>
      </c>
    </row>
    <row r="22" spans="1:12" s="2" customFormat="1" x14ac:dyDescent="0.2">
      <c r="A22" s="89">
        <f>A21+1</f>
        <v>5</v>
      </c>
      <c r="B22" s="90"/>
      <c r="C22" s="91"/>
      <c r="D22" s="92"/>
      <c r="E22" s="95"/>
      <c r="F22" s="95"/>
      <c r="G22" s="159"/>
      <c r="H22" s="150"/>
      <c r="I22" s="151"/>
      <c r="J22" s="152"/>
      <c r="K22" s="153"/>
      <c r="L22" s="150"/>
    </row>
    <row r="23" spans="1:12" s="2" customFormat="1" x14ac:dyDescent="0.2">
      <c r="A23" s="89">
        <f t="shared" ref="A23:A83" si="9">A22+1</f>
        <v>6</v>
      </c>
      <c r="B23" s="96" t="s">
        <v>29</v>
      </c>
      <c r="C23" s="97"/>
      <c r="D23" s="98">
        <v>50</v>
      </c>
      <c r="E23" s="99"/>
      <c r="F23" s="99"/>
      <c r="G23" s="100"/>
      <c r="H23" s="101"/>
      <c r="I23" s="102"/>
      <c r="J23" s="99"/>
      <c r="K23" s="100"/>
      <c r="L23" s="103"/>
    </row>
    <row r="24" spans="1:12" s="2" customFormat="1" x14ac:dyDescent="0.2">
      <c r="A24" s="89">
        <f t="shared" si="9"/>
        <v>7</v>
      </c>
      <c r="B24" s="90" t="s">
        <v>30</v>
      </c>
      <c r="C24" s="104" t="s">
        <v>1</v>
      </c>
      <c r="D24" s="92">
        <v>54</v>
      </c>
      <c r="E24" s="95"/>
      <c r="F24" s="95"/>
      <c r="G24" s="159"/>
      <c r="H24" s="150">
        <f t="shared" ref="H24:H29" si="10">SUM(E24:G24)</f>
        <v>0</v>
      </c>
      <c r="I24" s="151">
        <f t="shared" ref="I24:K28" si="11">ROUND($D24*E24,2)</f>
        <v>0</v>
      </c>
      <c r="J24" s="152">
        <f t="shared" si="11"/>
        <v>0</v>
      </c>
      <c r="K24" s="153">
        <f t="shared" si="11"/>
        <v>0</v>
      </c>
      <c r="L24" s="150">
        <f t="shared" ref="L24:L31" si="12">SUM(I24:K24)</f>
        <v>0</v>
      </c>
    </row>
    <row r="25" spans="1:12" s="2" customFormat="1" x14ac:dyDescent="0.2">
      <c r="A25" s="89">
        <f t="shared" si="9"/>
        <v>8</v>
      </c>
      <c r="B25" s="90" t="s">
        <v>31</v>
      </c>
      <c r="C25" s="104" t="s">
        <v>0</v>
      </c>
      <c r="D25" s="92">
        <f>D23*1.2</f>
        <v>60</v>
      </c>
      <c r="E25" s="95"/>
      <c r="F25" s="95"/>
      <c r="G25" s="159"/>
      <c r="H25" s="150">
        <f t="shared" ref="H25:H27" si="13">SUM(E25:G25)</f>
        <v>0</v>
      </c>
      <c r="I25" s="151">
        <f t="shared" si="11"/>
        <v>0</v>
      </c>
      <c r="J25" s="152">
        <f t="shared" si="11"/>
        <v>0</v>
      </c>
      <c r="K25" s="153">
        <f t="shared" si="11"/>
        <v>0</v>
      </c>
      <c r="L25" s="150">
        <f t="shared" si="12"/>
        <v>0</v>
      </c>
    </row>
    <row r="26" spans="1:12" s="2" customFormat="1" ht="10.5" customHeight="1" x14ac:dyDescent="0.2">
      <c r="A26" s="89">
        <f t="shared" si="9"/>
        <v>9</v>
      </c>
      <c r="B26" s="90" t="s">
        <v>32</v>
      </c>
      <c r="C26" s="94" t="s">
        <v>2</v>
      </c>
      <c r="D26" s="92">
        <f>D23*0.1</f>
        <v>5</v>
      </c>
      <c r="E26" s="95"/>
      <c r="F26" s="95"/>
      <c r="G26" s="159"/>
      <c r="H26" s="150">
        <f t="shared" si="13"/>
        <v>0</v>
      </c>
      <c r="I26" s="151">
        <f t="shared" si="11"/>
        <v>0</v>
      </c>
      <c r="J26" s="152">
        <f t="shared" si="11"/>
        <v>0</v>
      </c>
      <c r="K26" s="153">
        <f t="shared" si="11"/>
        <v>0</v>
      </c>
      <c r="L26" s="150">
        <f t="shared" ref="L26:L27" si="14">SUM(I26:K26)</f>
        <v>0</v>
      </c>
    </row>
    <row r="27" spans="1:12" s="2" customFormat="1" ht="10.5" customHeight="1" x14ac:dyDescent="0.2">
      <c r="A27" s="89">
        <f t="shared" si="9"/>
        <v>10</v>
      </c>
      <c r="B27" s="90" t="s">
        <v>33</v>
      </c>
      <c r="C27" s="94" t="s">
        <v>0</v>
      </c>
      <c r="D27" s="92">
        <f>D23*1.2</f>
        <v>60</v>
      </c>
      <c r="E27" s="95"/>
      <c r="F27" s="95"/>
      <c r="G27" s="159"/>
      <c r="H27" s="150">
        <f t="shared" si="13"/>
        <v>0</v>
      </c>
      <c r="I27" s="151">
        <f t="shared" si="11"/>
        <v>0</v>
      </c>
      <c r="J27" s="152">
        <f t="shared" si="11"/>
        <v>0</v>
      </c>
      <c r="K27" s="153">
        <f t="shared" si="11"/>
        <v>0</v>
      </c>
      <c r="L27" s="150">
        <f t="shared" si="14"/>
        <v>0</v>
      </c>
    </row>
    <row r="28" spans="1:12" s="2" customFormat="1" ht="10.5" customHeight="1" x14ac:dyDescent="0.2">
      <c r="A28" s="89">
        <f t="shared" si="9"/>
        <v>11</v>
      </c>
      <c r="B28" s="90" t="s">
        <v>34</v>
      </c>
      <c r="C28" s="104" t="s">
        <v>0</v>
      </c>
      <c r="D28" s="91">
        <f>D23</f>
        <v>50</v>
      </c>
      <c r="E28" s="95"/>
      <c r="F28" s="95"/>
      <c r="G28" s="159"/>
      <c r="H28" s="150">
        <f t="shared" si="10"/>
        <v>0</v>
      </c>
      <c r="I28" s="151">
        <f t="shared" si="11"/>
        <v>0</v>
      </c>
      <c r="J28" s="152">
        <f t="shared" si="11"/>
        <v>0</v>
      </c>
      <c r="K28" s="153">
        <f t="shared" si="11"/>
        <v>0</v>
      </c>
      <c r="L28" s="150">
        <f t="shared" si="12"/>
        <v>0</v>
      </c>
    </row>
    <row r="29" spans="1:12" s="2" customFormat="1" ht="10.5" customHeight="1" x14ac:dyDescent="0.2">
      <c r="A29" s="89">
        <f t="shared" si="9"/>
        <v>12</v>
      </c>
      <c r="B29" s="105" t="s">
        <v>35</v>
      </c>
      <c r="C29" s="94" t="s">
        <v>36</v>
      </c>
      <c r="D29" s="106">
        <v>12</v>
      </c>
      <c r="E29" s="186"/>
      <c r="F29" s="186"/>
      <c r="G29" s="187"/>
      <c r="H29" s="160">
        <f t="shared" si="10"/>
        <v>0</v>
      </c>
      <c r="I29" s="161">
        <f t="shared" ref="I29" si="15">E29*D29</f>
        <v>0</v>
      </c>
      <c r="J29" s="162">
        <f t="shared" ref="J29" si="16">D29*F29</f>
        <v>0</v>
      </c>
      <c r="K29" s="163">
        <f t="shared" ref="K29" si="17">G29*D29</f>
        <v>0</v>
      </c>
      <c r="L29" s="164">
        <f t="shared" si="12"/>
        <v>0</v>
      </c>
    </row>
    <row r="30" spans="1:12" s="2" customFormat="1" ht="10.5" customHeight="1" x14ac:dyDescent="0.2">
      <c r="A30" s="89">
        <f t="shared" si="9"/>
        <v>13</v>
      </c>
      <c r="B30" s="90" t="s">
        <v>37</v>
      </c>
      <c r="C30" s="104" t="s">
        <v>0</v>
      </c>
      <c r="D30" s="107">
        <f>D23</f>
        <v>50</v>
      </c>
      <c r="E30" s="95"/>
      <c r="F30" s="95"/>
      <c r="G30" s="159"/>
      <c r="H30" s="150">
        <f t="shared" ref="H30" si="18">SUM(E30:G30)</f>
        <v>0</v>
      </c>
      <c r="I30" s="151">
        <f t="shared" ref="I30:K31" si="19">ROUND($D30*E30,2)</f>
        <v>0</v>
      </c>
      <c r="J30" s="152">
        <f t="shared" si="19"/>
        <v>0</v>
      </c>
      <c r="K30" s="153">
        <f t="shared" si="19"/>
        <v>0</v>
      </c>
      <c r="L30" s="150">
        <f t="shared" si="12"/>
        <v>0</v>
      </c>
    </row>
    <row r="31" spans="1:12" s="2" customFormat="1" ht="10.5" customHeight="1" x14ac:dyDescent="0.2">
      <c r="A31" s="89">
        <f t="shared" si="9"/>
        <v>14</v>
      </c>
      <c r="B31" s="90" t="s">
        <v>38</v>
      </c>
      <c r="C31" s="104" t="s">
        <v>0</v>
      </c>
      <c r="D31" s="92">
        <f>D23</f>
        <v>50</v>
      </c>
      <c r="E31" s="95"/>
      <c r="F31" s="95"/>
      <c r="G31" s="159"/>
      <c r="H31" s="150">
        <f t="shared" ref="H31" si="20">SUM(E31:G31)</f>
        <v>0</v>
      </c>
      <c r="I31" s="151">
        <f t="shared" si="19"/>
        <v>0</v>
      </c>
      <c r="J31" s="152">
        <f t="shared" si="19"/>
        <v>0</v>
      </c>
      <c r="K31" s="153">
        <f t="shared" si="19"/>
        <v>0</v>
      </c>
      <c r="L31" s="150">
        <f t="shared" si="12"/>
        <v>0</v>
      </c>
    </row>
    <row r="32" spans="1:12" s="2" customFormat="1" ht="10.5" customHeight="1" x14ac:dyDescent="0.2">
      <c r="A32" s="89">
        <f>A31+1</f>
        <v>15</v>
      </c>
      <c r="B32" s="108"/>
      <c r="C32" s="109"/>
      <c r="D32" s="110"/>
      <c r="E32" s="165"/>
      <c r="F32" s="165"/>
      <c r="G32" s="165"/>
      <c r="H32" s="166"/>
      <c r="I32" s="167"/>
      <c r="J32" s="167"/>
      <c r="K32" s="167"/>
      <c r="L32" s="166"/>
    </row>
    <row r="33" spans="1:15" s="2" customFormat="1" ht="10.5" customHeight="1" x14ac:dyDescent="0.2">
      <c r="A33" s="89">
        <f t="shared" si="9"/>
        <v>16</v>
      </c>
      <c r="B33" s="111" t="s">
        <v>39</v>
      </c>
      <c r="C33" s="91"/>
      <c r="D33" s="91"/>
      <c r="E33" s="95"/>
      <c r="F33" s="95"/>
      <c r="G33" s="159"/>
      <c r="H33" s="150"/>
      <c r="I33" s="151"/>
      <c r="J33" s="152"/>
      <c r="K33" s="153"/>
      <c r="L33" s="150"/>
    </row>
    <row r="34" spans="1:15" s="2" customFormat="1" ht="10.5" customHeight="1" x14ac:dyDescent="0.2">
      <c r="A34" s="89">
        <f t="shared" si="9"/>
        <v>17</v>
      </c>
      <c r="B34" s="96" t="s">
        <v>22</v>
      </c>
      <c r="C34" s="112" t="s">
        <v>23</v>
      </c>
      <c r="D34" s="99">
        <v>20</v>
      </c>
      <c r="E34" s="99"/>
      <c r="F34" s="99"/>
      <c r="G34" s="100"/>
      <c r="H34" s="101"/>
      <c r="I34" s="102"/>
      <c r="J34" s="99"/>
      <c r="K34" s="100"/>
      <c r="L34" s="103"/>
    </row>
    <row r="35" spans="1:15" s="2" customFormat="1" ht="10.5" customHeight="1" x14ac:dyDescent="0.2">
      <c r="A35" s="89">
        <f>A31+1</f>
        <v>15</v>
      </c>
      <c r="B35" s="93" t="s">
        <v>40</v>
      </c>
      <c r="C35" s="112" t="s">
        <v>1</v>
      </c>
      <c r="D35" s="95">
        <v>6</v>
      </c>
      <c r="E35" s="95"/>
      <c r="F35" s="95"/>
      <c r="G35" s="159"/>
      <c r="H35" s="154">
        <f t="shared" ref="H35:H37" si="21">SUM(E35:G35)</f>
        <v>0</v>
      </c>
      <c r="I35" s="155">
        <f t="shared" ref="I35:I36" si="22">ROUND(D35*E35,2)</f>
        <v>0</v>
      </c>
      <c r="J35" s="156">
        <f t="shared" ref="J35:J36" si="23">ROUND(D35*F35,2)</f>
        <v>0</v>
      </c>
      <c r="K35" s="157">
        <f t="shared" ref="K35:K36" si="24">ROUND(D35*G35,2)</f>
        <v>0</v>
      </c>
      <c r="L35" s="158">
        <f t="shared" ref="L35:L36" si="25">K35+J35+I35</f>
        <v>0</v>
      </c>
    </row>
    <row r="36" spans="1:15" s="2" customFormat="1" ht="10.5" customHeight="1" x14ac:dyDescent="0.2">
      <c r="A36" s="89">
        <f>A34+1</f>
        <v>18</v>
      </c>
      <c r="B36" s="93" t="s">
        <v>26</v>
      </c>
      <c r="C36" s="112" t="s">
        <v>23</v>
      </c>
      <c r="D36" s="95">
        <v>20</v>
      </c>
      <c r="E36" s="95"/>
      <c r="F36" s="95"/>
      <c r="G36" s="159"/>
      <c r="H36" s="154">
        <f t="shared" si="21"/>
        <v>0</v>
      </c>
      <c r="I36" s="155">
        <f t="shared" si="22"/>
        <v>0</v>
      </c>
      <c r="J36" s="156">
        <f t="shared" si="23"/>
        <v>0</v>
      </c>
      <c r="K36" s="157">
        <f t="shared" si="24"/>
        <v>0</v>
      </c>
      <c r="L36" s="158">
        <f t="shared" si="25"/>
        <v>0</v>
      </c>
    </row>
    <row r="37" spans="1:15" s="2" customFormat="1" x14ac:dyDescent="0.2">
      <c r="A37" s="89">
        <f t="shared" si="9"/>
        <v>19</v>
      </c>
      <c r="B37" s="90" t="s">
        <v>84</v>
      </c>
      <c r="C37" s="91" t="s">
        <v>0</v>
      </c>
      <c r="D37" s="92">
        <v>4.5</v>
      </c>
      <c r="E37" s="95"/>
      <c r="F37" s="95"/>
      <c r="G37" s="159"/>
      <c r="H37" s="150">
        <f t="shared" si="21"/>
        <v>0</v>
      </c>
      <c r="I37" s="151">
        <f t="shared" ref="I37:K37" si="26">ROUND($D37*E37,2)</f>
        <v>0</v>
      </c>
      <c r="J37" s="152">
        <f t="shared" si="26"/>
        <v>0</v>
      </c>
      <c r="K37" s="153">
        <f t="shared" si="26"/>
        <v>0</v>
      </c>
      <c r="L37" s="150">
        <f t="shared" ref="L37" si="27">SUM(I37:K37)</f>
        <v>0</v>
      </c>
      <c r="M37" s="10"/>
      <c r="N37" s="10"/>
    </row>
    <row r="38" spans="1:15" s="2" customFormat="1" ht="10.5" customHeight="1" x14ac:dyDescent="0.2">
      <c r="A38" s="89">
        <f t="shared" si="9"/>
        <v>20</v>
      </c>
      <c r="B38" s="90"/>
      <c r="C38" s="91"/>
      <c r="D38" s="92"/>
      <c r="E38" s="95"/>
      <c r="F38" s="95"/>
      <c r="G38" s="159"/>
      <c r="H38" s="150"/>
      <c r="I38" s="151"/>
      <c r="J38" s="152"/>
      <c r="K38" s="153"/>
      <c r="L38" s="150"/>
    </row>
    <row r="39" spans="1:15" s="2" customFormat="1" ht="10.5" customHeight="1" x14ac:dyDescent="0.2">
      <c r="A39" s="89">
        <f t="shared" si="9"/>
        <v>21</v>
      </c>
      <c r="B39" s="96" t="s">
        <v>29</v>
      </c>
      <c r="C39" s="97"/>
      <c r="D39" s="98">
        <v>50</v>
      </c>
      <c r="E39" s="99"/>
      <c r="F39" s="99"/>
      <c r="G39" s="100"/>
      <c r="H39" s="101"/>
      <c r="I39" s="102"/>
      <c r="J39" s="99"/>
      <c r="K39" s="100"/>
      <c r="L39" s="103"/>
      <c r="M39" s="1"/>
    </row>
    <row r="40" spans="1:15" s="2" customFormat="1" ht="10.5" customHeight="1" x14ac:dyDescent="0.2">
      <c r="A40" s="89">
        <f t="shared" si="9"/>
        <v>22</v>
      </c>
      <c r="B40" s="90" t="s">
        <v>41</v>
      </c>
      <c r="C40" s="94" t="s">
        <v>23</v>
      </c>
      <c r="D40" s="92">
        <f>D39</f>
        <v>50</v>
      </c>
      <c r="E40" s="95"/>
      <c r="F40" s="95"/>
      <c r="G40" s="159"/>
      <c r="H40" s="150">
        <f t="shared" ref="H40" si="28">SUM(E40:G40)</f>
        <v>0</v>
      </c>
      <c r="I40" s="151">
        <f t="shared" ref="I40:K46" si="29">ROUND($D40*E40,2)</f>
        <v>0</v>
      </c>
      <c r="J40" s="152">
        <f t="shared" si="29"/>
        <v>0</v>
      </c>
      <c r="K40" s="153">
        <f t="shared" si="29"/>
        <v>0</v>
      </c>
      <c r="L40" s="150">
        <f t="shared" ref="L40" si="30">SUM(I40:K40)</f>
        <v>0</v>
      </c>
      <c r="M40" s="1"/>
    </row>
    <row r="41" spans="1:15" s="2" customFormat="1" ht="10.5" customHeight="1" x14ac:dyDescent="0.2">
      <c r="A41" s="89">
        <f t="shared" si="9"/>
        <v>23</v>
      </c>
      <c r="B41" s="90" t="s">
        <v>32</v>
      </c>
      <c r="C41" s="94" t="s">
        <v>2</v>
      </c>
      <c r="D41" s="92">
        <f>D39*0.1</f>
        <v>5</v>
      </c>
      <c r="E41" s="95"/>
      <c r="F41" s="95"/>
      <c r="G41" s="159"/>
      <c r="H41" s="150">
        <f t="shared" ref="H41:H46" si="31">SUM(E41:G41)</f>
        <v>0</v>
      </c>
      <c r="I41" s="151">
        <f t="shared" si="29"/>
        <v>0</v>
      </c>
      <c r="J41" s="152">
        <f t="shared" si="29"/>
        <v>0</v>
      </c>
      <c r="K41" s="153">
        <f t="shared" si="29"/>
        <v>0</v>
      </c>
      <c r="L41" s="150">
        <f t="shared" ref="L41:L46" si="32">SUM(I41:K41)</f>
        <v>0</v>
      </c>
      <c r="M41" s="1"/>
    </row>
    <row r="42" spans="1:15" s="2" customFormat="1" ht="10.5" customHeight="1" x14ac:dyDescent="0.2">
      <c r="A42" s="89">
        <f t="shared" si="9"/>
        <v>24</v>
      </c>
      <c r="B42" s="90" t="s">
        <v>33</v>
      </c>
      <c r="C42" s="94" t="s">
        <v>0</v>
      </c>
      <c r="D42" s="92">
        <f>D39*1.2</f>
        <v>60</v>
      </c>
      <c r="E42" s="95"/>
      <c r="F42" s="95"/>
      <c r="G42" s="159"/>
      <c r="H42" s="150">
        <f t="shared" si="31"/>
        <v>0</v>
      </c>
      <c r="I42" s="151">
        <f t="shared" si="29"/>
        <v>0</v>
      </c>
      <c r="J42" s="152">
        <f t="shared" si="29"/>
        <v>0</v>
      </c>
      <c r="K42" s="153">
        <f t="shared" si="29"/>
        <v>0</v>
      </c>
      <c r="L42" s="150">
        <f t="shared" si="32"/>
        <v>0</v>
      </c>
      <c r="M42" s="1"/>
    </row>
    <row r="43" spans="1:15" s="2" customFormat="1" x14ac:dyDescent="0.2">
      <c r="A43" s="89">
        <f t="shared" si="9"/>
        <v>25</v>
      </c>
      <c r="B43" s="90" t="s">
        <v>34</v>
      </c>
      <c r="C43" s="104" t="s">
        <v>0</v>
      </c>
      <c r="D43" s="91">
        <f>D39</f>
        <v>50</v>
      </c>
      <c r="E43" s="95"/>
      <c r="F43" s="95"/>
      <c r="G43" s="159"/>
      <c r="H43" s="150">
        <f t="shared" si="31"/>
        <v>0</v>
      </c>
      <c r="I43" s="151">
        <f t="shared" si="29"/>
        <v>0</v>
      </c>
      <c r="J43" s="152">
        <f t="shared" si="29"/>
        <v>0</v>
      </c>
      <c r="K43" s="153">
        <f t="shared" si="29"/>
        <v>0</v>
      </c>
      <c r="L43" s="150">
        <f t="shared" si="32"/>
        <v>0</v>
      </c>
    </row>
    <row r="44" spans="1:15" s="2" customFormat="1" ht="9.75" customHeight="1" x14ac:dyDescent="0.2">
      <c r="A44" s="89">
        <f t="shared" si="9"/>
        <v>26</v>
      </c>
      <c r="B44" s="90" t="s">
        <v>37</v>
      </c>
      <c r="C44" s="104" t="s">
        <v>0</v>
      </c>
      <c r="D44" s="107">
        <f>D39</f>
        <v>50</v>
      </c>
      <c r="E44" s="95"/>
      <c r="F44" s="95"/>
      <c r="G44" s="159"/>
      <c r="H44" s="150">
        <f t="shared" si="31"/>
        <v>0</v>
      </c>
      <c r="I44" s="151">
        <f t="shared" si="29"/>
        <v>0</v>
      </c>
      <c r="J44" s="152">
        <f t="shared" si="29"/>
        <v>0</v>
      </c>
      <c r="K44" s="153">
        <f t="shared" si="29"/>
        <v>0</v>
      </c>
      <c r="L44" s="150">
        <f t="shared" si="32"/>
        <v>0</v>
      </c>
      <c r="M44" s="10"/>
    </row>
    <row r="45" spans="1:15" s="2" customFormat="1" ht="9.75" customHeight="1" x14ac:dyDescent="0.2">
      <c r="A45" s="89">
        <f t="shared" si="9"/>
        <v>27</v>
      </c>
      <c r="B45" s="90" t="s">
        <v>38</v>
      </c>
      <c r="C45" s="104" t="s">
        <v>0</v>
      </c>
      <c r="D45" s="107">
        <f>D40</f>
        <v>50</v>
      </c>
      <c r="E45" s="95"/>
      <c r="F45" s="95"/>
      <c r="G45" s="159"/>
      <c r="H45" s="150">
        <f t="shared" si="31"/>
        <v>0</v>
      </c>
      <c r="I45" s="151">
        <f t="shared" si="29"/>
        <v>0</v>
      </c>
      <c r="J45" s="152">
        <f t="shared" si="29"/>
        <v>0</v>
      </c>
      <c r="K45" s="153">
        <f t="shared" si="29"/>
        <v>0</v>
      </c>
      <c r="L45" s="150">
        <f t="shared" si="32"/>
        <v>0</v>
      </c>
    </row>
    <row r="46" spans="1:15" s="2" customFormat="1" ht="9.75" customHeight="1" x14ac:dyDescent="0.2">
      <c r="A46" s="89">
        <f t="shared" si="9"/>
        <v>28</v>
      </c>
      <c r="B46" s="90" t="s">
        <v>42</v>
      </c>
      <c r="C46" s="104" t="s">
        <v>0</v>
      </c>
      <c r="D46" s="107">
        <f>D39</f>
        <v>50</v>
      </c>
      <c r="E46" s="95"/>
      <c r="F46" s="95"/>
      <c r="G46" s="159"/>
      <c r="H46" s="150">
        <f t="shared" si="31"/>
        <v>0</v>
      </c>
      <c r="I46" s="151">
        <f t="shared" si="29"/>
        <v>0</v>
      </c>
      <c r="J46" s="152">
        <f t="shared" si="29"/>
        <v>0</v>
      </c>
      <c r="K46" s="153">
        <f t="shared" si="29"/>
        <v>0</v>
      </c>
      <c r="L46" s="150">
        <f t="shared" si="32"/>
        <v>0</v>
      </c>
    </row>
    <row r="47" spans="1:15" s="2" customFormat="1" ht="9.75" customHeight="1" x14ac:dyDescent="0.2">
      <c r="A47" s="89">
        <f t="shared" si="9"/>
        <v>29</v>
      </c>
      <c r="B47" s="108"/>
      <c r="C47" s="109"/>
      <c r="D47" s="113"/>
      <c r="E47" s="165"/>
      <c r="F47" s="165"/>
      <c r="G47" s="165"/>
      <c r="H47" s="166"/>
      <c r="I47" s="167"/>
      <c r="J47" s="167"/>
      <c r="K47" s="167"/>
      <c r="L47" s="166"/>
      <c r="M47" s="1"/>
      <c r="N47" s="1"/>
      <c r="O47" s="1"/>
    </row>
    <row r="48" spans="1:15" s="2" customFormat="1" ht="9.75" customHeight="1" x14ac:dyDescent="0.2">
      <c r="A48" s="89">
        <f t="shared" si="9"/>
        <v>30</v>
      </c>
      <c r="B48" s="114" t="s">
        <v>43</v>
      </c>
      <c r="C48" s="109"/>
      <c r="D48" s="113"/>
      <c r="E48" s="165"/>
      <c r="F48" s="165"/>
      <c r="G48" s="165"/>
      <c r="H48" s="166"/>
      <c r="I48" s="167"/>
      <c r="J48" s="167"/>
      <c r="K48" s="167"/>
      <c r="L48" s="166"/>
    </row>
    <row r="49" spans="1:14" s="2" customFormat="1" ht="9.75" customHeight="1" x14ac:dyDescent="0.2">
      <c r="A49" s="89">
        <f t="shared" si="9"/>
        <v>31</v>
      </c>
      <c r="B49" s="96" t="s">
        <v>22</v>
      </c>
      <c r="C49" s="112" t="s">
        <v>23</v>
      </c>
      <c r="D49" s="99">
        <v>24</v>
      </c>
      <c r="E49" s="99"/>
      <c r="F49" s="99"/>
      <c r="G49" s="100"/>
      <c r="H49" s="101"/>
      <c r="I49" s="102"/>
      <c r="J49" s="99"/>
      <c r="K49" s="100"/>
      <c r="L49" s="103"/>
      <c r="N49" s="7"/>
    </row>
    <row r="50" spans="1:14" s="2" customFormat="1" ht="9.75" customHeight="1" x14ac:dyDescent="0.2">
      <c r="A50" s="89">
        <f t="shared" si="9"/>
        <v>32</v>
      </c>
      <c r="B50" s="93" t="s">
        <v>40</v>
      </c>
      <c r="C50" s="112" t="s">
        <v>1</v>
      </c>
      <c r="D50" s="95">
        <v>40</v>
      </c>
      <c r="E50" s="95"/>
      <c r="F50" s="95"/>
      <c r="G50" s="159"/>
      <c r="H50" s="154">
        <f t="shared" ref="H50:H52" si="33">SUM(E50:G50)</f>
        <v>0</v>
      </c>
      <c r="I50" s="155">
        <f t="shared" ref="I50:I51" si="34">ROUND(D50*E50,2)</f>
        <v>0</v>
      </c>
      <c r="J50" s="156">
        <f t="shared" ref="J50:J51" si="35">ROUND(D50*F50,2)</f>
        <v>0</v>
      </c>
      <c r="K50" s="157">
        <f t="shared" ref="K50:K51" si="36">ROUND(D50*G50,2)</f>
        <v>0</v>
      </c>
      <c r="L50" s="158">
        <f t="shared" ref="L50:L51" si="37">K50+J50+I50</f>
        <v>0</v>
      </c>
      <c r="N50" s="6"/>
    </row>
    <row r="51" spans="1:14" s="2" customFormat="1" ht="26.25" customHeight="1" x14ac:dyDescent="0.2">
      <c r="A51" s="89">
        <f t="shared" si="9"/>
        <v>33</v>
      </c>
      <c r="B51" s="93" t="s">
        <v>44</v>
      </c>
      <c r="C51" s="112" t="s">
        <v>0</v>
      </c>
      <c r="D51" s="95">
        <v>24</v>
      </c>
      <c r="E51" s="95"/>
      <c r="F51" s="95"/>
      <c r="G51" s="159"/>
      <c r="H51" s="154">
        <f t="shared" si="33"/>
        <v>0</v>
      </c>
      <c r="I51" s="155">
        <f t="shared" si="34"/>
        <v>0</v>
      </c>
      <c r="J51" s="156">
        <f t="shared" si="35"/>
        <v>0</v>
      </c>
      <c r="K51" s="157">
        <f t="shared" si="36"/>
        <v>0</v>
      </c>
      <c r="L51" s="158">
        <f t="shared" si="37"/>
        <v>0</v>
      </c>
      <c r="N51" s="3"/>
    </row>
    <row r="52" spans="1:14" s="2" customFormat="1" ht="13.5" customHeight="1" x14ac:dyDescent="0.2">
      <c r="A52" s="89">
        <f t="shared" si="9"/>
        <v>34</v>
      </c>
      <c r="B52" s="90" t="s">
        <v>27</v>
      </c>
      <c r="C52" s="91" t="s">
        <v>25</v>
      </c>
      <c r="D52" s="92">
        <v>2</v>
      </c>
      <c r="E52" s="95"/>
      <c r="F52" s="95"/>
      <c r="G52" s="159"/>
      <c r="H52" s="150">
        <f t="shared" si="33"/>
        <v>0</v>
      </c>
      <c r="I52" s="151">
        <f t="shared" ref="I52:K52" si="38">ROUND($D52*E52,2)</f>
        <v>0</v>
      </c>
      <c r="J52" s="152">
        <f t="shared" si="38"/>
        <v>0</v>
      </c>
      <c r="K52" s="153">
        <f t="shared" si="38"/>
        <v>0</v>
      </c>
      <c r="L52" s="150">
        <f t="shared" ref="L52" si="39">SUM(I52:K52)</f>
        <v>0</v>
      </c>
      <c r="N52" s="4"/>
    </row>
    <row r="53" spans="1:14" s="2" customFormat="1" ht="14.25" customHeight="1" x14ac:dyDescent="0.2">
      <c r="A53" s="89">
        <f t="shared" si="9"/>
        <v>35</v>
      </c>
      <c r="B53" s="114"/>
      <c r="C53" s="109"/>
      <c r="D53" s="113"/>
      <c r="E53" s="165"/>
      <c r="F53" s="165"/>
      <c r="G53" s="165"/>
      <c r="H53" s="166"/>
      <c r="I53" s="167"/>
      <c r="J53" s="167"/>
      <c r="K53" s="167"/>
      <c r="L53" s="166"/>
      <c r="N53" s="4"/>
    </row>
    <row r="54" spans="1:14" s="2" customFormat="1" ht="14.25" customHeight="1" x14ac:dyDescent="0.2">
      <c r="A54" s="89">
        <f t="shared" si="9"/>
        <v>36</v>
      </c>
      <c r="B54" s="96" t="s">
        <v>45</v>
      </c>
      <c r="C54" s="97" t="s">
        <v>2</v>
      </c>
      <c r="D54" s="115">
        <v>24</v>
      </c>
      <c r="E54" s="99"/>
      <c r="F54" s="99"/>
      <c r="G54" s="100"/>
      <c r="H54" s="101"/>
      <c r="I54" s="102"/>
      <c r="J54" s="99"/>
      <c r="K54" s="100"/>
      <c r="L54" s="103"/>
      <c r="N54" s="4"/>
    </row>
    <row r="55" spans="1:14" s="2" customFormat="1" ht="14.25" customHeight="1" x14ac:dyDescent="0.2">
      <c r="A55" s="89">
        <f t="shared" si="9"/>
        <v>37</v>
      </c>
      <c r="B55" s="90" t="s">
        <v>46</v>
      </c>
      <c r="C55" s="91" t="s">
        <v>0</v>
      </c>
      <c r="D55" s="92">
        <v>18</v>
      </c>
      <c r="E55" s="95"/>
      <c r="F55" s="95"/>
      <c r="G55" s="159"/>
      <c r="H55" s="150">
        <f t="shared" ref="H55:H60" si="40">SUM(E55:G55)</f>
        <v>0</v>
      </c>
      <c r="I55" s="151">
        <f t="shared" ref="I55:K61" si="41">ROUND($D55*E55,2)</f>
        <v>0</v>
      </c>
      <c r="J55" s="152">
        <f t="shared" si="41"/>
        <v>0</v>
      </c>
      <c r="K55" s="153">
        <f t="shared" si="41"/>
        <v>0</v>
      </c>
      <c r="L55" s="150">
        <f t="shared" ref="L55" si="42">SUM(I55:K55)</f>
        <v>0</v>
      </c>
      <c r="N55" s="4"/>
    </row>
    <row r="56" spans="1:14" s="2" customFormat="1" ht="14.25" customHeight="1" x14ac:dyDescent="0.2">
      <c r="A56" s="89">
        <f t="shared" si="9"/>
        <v>38</v>
      </c>
      <c r="B56" s="90" t="s">
        <v>47</v>
      </c>
      <c r="C56" s="112" t="s">
        <v>2</v>
      </c>
      <c r="D56" s="92">
        <v>8</v>
      </c>
      <c r="E56" s="95"/>
      <c r="F56" s="95"/>
      <c r="G56" s="159"/>
      <c r="H56" s="150">
        <f t="shared" si="40"/>
        <v>0</v>
      </c>
      <c r="I56" s="151">
        <f t="shared" si="41"/>
        <v>0</v>
      </c>
      <c r="J56" s="152">
        <f t="shared" si="41"/>
        <v>0</v>
      </c>
      <c r="K56" s="153">
        <f t="shared" si="41"/>
        <v>0</v>
      </c>
      <c r="L56" s="150">
        <f t="shared" ref="L56:L60" si="43">SUM(I56:K56)</f>
        <v>0</v>
      </c>
      <c r="N56" s="4"/>
    </row>
    <row r="57" spans="1:14" s="2" customFormat="1" ht="14.25" customHeight="1" x14ac:dyDescent="0.2">
      <c r="A57" s="89">
        <f t="shared" si="9"/>
        <v>39</v>
      </c>
      <c r="B57" s="90" t="s">
        <v>48</v>
      </c>
      <c r="C57" s="112" t="s">
        <v>0</v>
      </c>
      <c r="D57" s="92">
        <v>20</v>
      </c>
      <c r="E57" s="95"/>
      <c r="F57" s="95"/>
      <c r="G57" s="159"/>
      <c r="H57" s="150">
        <f t="shared" si="40"/>
        <v>0</v>
      </c>
      <c r="I57" s="151">
        <f t="shared" si="41"/>
        <v>0</v>
      </c>
      <c r="J57" s="152">
        <f t="shared" si="41"/>
        <v>0</v>
      </c>
      <c r="K57" s="153">
        <f t="shared" si="41"/>
        <v>0</v>
      </c>
      <c r="L57" s="150">
        <f t="shared" si="43"/>
        <v>0</v>
      </c>
      <c r="N57" s="4"/>
    </row>
    <row r="58" spans="1:14" s="2" customFormat="1" ht="12" customHeight="1" x14ac:dyDescent="0.2">
      <c r="A58" s="89">
        <f t="shared" si="9"/>
        <v>40</v>
      </c>
      <c r="B58" s="90" t="s">
        <v>49</v>
      </c>
      <c r="C58" s="91" t="s">
        <v>0</v>
      </c>
      <c r="D58" s="91">
        <f>D54</f>
        <v>24</v>
      </c>
      <c r="E58" s="95"/>
      <c r="F58" s="95"/>
      <c r="G58" s="159"/>
      <c r="H58" s="150">
        <f t="shared" si="40"/>
        <v>0</v>
      </c>
      <c r="I58" s="151">
        <f t="shared" si="41"/>
        <v>0</v>
      </c>
      <c r="J58" s="152">
        <f t="shared" si="41"/>
        <v>0</v>
      </c>
      <c r="K58" s="153">
        <f t="shared" si="41"/>
        <v>0</v>
      </c>
      <c r="L58" s="150">
        <f t="shared" si="43"/>
        <v>0</v>
      </c>
      <c r="N58" s="4"/>
    </row>
    <row r="59" spans="1:14" s="2" customFormat="1" ht="12" customHeight="1" x14ac:dyDescent="0.2">
      <c r="A59" s="89">
        <f t="shared" si="9"/>
        <v>41</v>
      </c>
      <c r="B59" s="90" t="s">
        <v>50</v>
      </c>
      <c r="C59" s="91" t="s">
        <v>0</v>
      </c>
      <c r="D59" s="107">
        <v>60</v>
      </c>
      <c r="E59" s="95"/>
      <c r="F59" s="95"/>
      <c r="G59" s="159"/>
      <c r="H59" s="150">
        <f t="shared" si="40"/>
        <v>0</v>
      </c>
      <c r="I59" s="151">
        <f t="shared" si="41"/>
        <v>0</v>
      </c>
      <c r="J59" s="152">
        <f t="shared" si="41"/>
        <v>0</v>
      </c>
      <c r="K59" s="153">
        <f t="shared" si="41"/>
        <v>0</v>
      </c>
      <c r="L59" s="150">
        <f t="shared" si="43"/>
        <v>0</v>
      </c>
      <c r="N59" s="4"/>
    </row>
    <row r="60" spans="1:14" s="2" customFormat="1" ht="12" customHeight="1" x14ac:dyDescent="0.2">
      <c r="A60" s="89">
        <f t="shared" si="9"/>
        <v>42</v>
      </c>
      <c r="B60" s="90" t="s">
        <v>51</v>
      </c>
      <c r="C60" s="91" t="s">
        <v>0</v>
      </c>
      <c r="D60" s="92">
        <v>60</v>
      </c>
      <c r="E60" s="95"/>
      <c r="F60" s="95"/>
      <c r="G60" s="159"/>
      <c r="H60" s="150">
        <f t="shared" si="40"/>
        <v>0</v>
      </c>
      <c r="I60" s="151">
        <f t="shared" si="41"/>
        <v>0</v>
      </c>
      <c r="J60" s="152">
        <f t="shared" si="41"/>
        <v>0</v>
      </c>
      <c r="K60" s="153">
        <f t="shared" si="41"/>
        <v>0</v>
      </c>
      <c r="L60" s="150">
        <f t="shared" si="43"/>
        <v>0</v>
      </c>
      <c r="N60" s="4"/>
    </row>
    <row r="61" spans="1:14" s="2" customFormat="1" ht="12" customHeight="1" x14ac:dyDescent="0.2">
      <c r="A61" s="89">
        <f t="shared" si="9"/>
        <v>43</v>
      </c>
      <c r="B61" s="90" t="s">
        <v>52</v>
      </c>
      <c r="C61" s="91" t="s">
        <v>25</v>
      </c>
      <c r="D61" s="92">
        <v>1</v>
      </c>
      <c r="E61" s="95"/>
      <c r="F61" s="95"/>
      <c r="G61" s="159"/>
      <c r="H61" s="150"/>
      <c r="I61" s="151">
        <f t="shared" si="41"/>
        <v>0</v>
      </c>
      <c r="J61" s="152">
        <f t="shared" si="41"/>
        <v>0</v>
      </c>
      <c r="K61" s="153">
        <f t="shared" si="41"/>
        <v>0</v>
      </c>
      <c r="L61" s="150">
        <f>SUM(I61:K61)</f>
        <v>0</v>
      </c>
      <c r="N61" s="4"/>
    </row>
    <row r="62" spans="1:14" s="2" customFormat="1" ht="12" customHeight="1" x14ac:dyDescent="0.2">
      <c r="A62" s="89"/>
      <c r="B62" s="90"/>
      <c r="C62" s="91"/>
      <c r="D62" s="92"/>
      <c r="E62" s="95"/>
      <c r="F62" s="95"/>
      <c r="G62" s="159"/>
      <c r="H62" s="150"/>
      <c r="I62" s="151"/>
      <c r="J62" s="152"/>
      <c r="K62" s="153"/>
      <c r="L62" s="150"/>
      <c r="N62" s="4"/>
    </row>
    <row r="63" spans="1:14" s="2" customFormat="1" ht="12" customHeight="1" x14ac:dyDescent="0.2">
      <c r="A63" s="89">
        <f t="shared" si="9"/>
        <v>1</v>
      </c>
      <c r="B63" s="90"/>
      <c r="C63" s="91"/>
      <c r="D63" s="92"/>
      <c r="E63" s="95"/>
      <c r="F63" s="95"/>
      <c r="G63" s="159"/>
      <c r="H63" s="150"/>
      <c r="I63" s="151"/>
      <c r="J63" s="152"/>
      <c r="K63" s="153"/>
      <c r="L63" s="150"/>
      <c r="N63" s="4"/>
    </row>
    <row r="64" spans="1:14" s="2" customFormat="1" ht="12" customHeight="1" x14ac:dyDescent="0.2">
      <c r="A64" s="89">
        <f t="shared" si="9"/>
        <v>2</v>
      </c>
      <c r="B64" s="114" t="s">
        <v>53</v>
      </c>
      <c r="C64" s="109"/>
      <c r="D64" s="113"/>
      <c r="E64" s="165"/>
      <c r="F64" s="165"/>
      <c r="G64" s="165"/>
      <c r="H64" s="166"/>
      <c r="I64" s="167"/>
      <c r="J64" s="167"/>
      <c r="K64" s="167"/>
      <c r="L64" s="166"/>
      <c r="N64" s="4"/>
    </row>
    <row r="65" spans="1:16" s="2" customFormat="1" ht="12" customHeight="1" x14ac:dyDescent="0.2">
      <c r="A65" s="89">
        <f>A64+1</f>
        <v>3</v>
      </c>
      <c r="B65" s="114" t="s">
        <v>54</v>
      </c>
      <c r="C65" s="94" t="s">
        <v>23</v>
      </c>
      <c r="D65" s="110">
        <v>17</v>
      </c>
      <c r="E65" s="165"/>
      <c r="F65" s="165"/>
      <c r="G65" s="165"/>
      <c r="H65" s="166"/>
      <c r="I65" s="167"/>
      <c r="J65" s="167"/>
      <c r="K65" s="167"/>
      <c r="L65" s="166"/>
      <c r="N65" s="4"/>
    </row>
    <row r="66" spans="1:16" s="2" customFormat="1" ht="12" customHeight="1" x14ac:dyDescent="0.2">
      <c r="A66" s="89">
        <f>A65+1</f>
        <v>4</v>
      </c>
      <c r="B66" s="90" t="s">
        <v>24</v>
      </c>
      <c r="C66" s="91" t="s">
        <v>1</v>
      </c>
      <c r="D66" s="92">
        <v>18</v>
      </c>
      <c r="E66" s="95"/>
      <c r="F66" s="95"/>
      <c r="G66" s="159"/>
      <c r="H66" s="150">
        <f t="shared" ref="H66:H79" si="44">SUM(E66:G66)</f>
        <v>0</v>
      </c>
      <c r="I66" s="151">
        <f t="shared" ref="I66:K66" si="45">ROUND($D66*E66,2)</f>
        <v>0</v>
      </c>
      <c r="J66" s="152">
        <f t="shared" si="45"/>
        <v>0</v>
      </c>
      <c r="K66" s="153">
        <f t="shared" si="45"/>
        <v>0</v>
      </c>
      <c r="L66" s="150">
        <f t="shared" ref="L66" si="46">SUM(I66:K66)</f>
        <v>0</v>
      </c>
      <c r="N66" s="4"/>
    </row>
    <row r="67" spans="1:16" s="2" customFormat="1" ht="12" customHeight="1" x14ac:dyDescent="0.2">
      <c r="A67" s="89">
        <f>A64+1</f>
        <v>3</v>
      </c>
      <c r="B67" s="93" t="s">
        <v>55</v>
      </c>
      <c r="C67" s="112" t="s">
        <v>25</v>
      </c>
      <c r="D67" s="95">
        <v>1</v>
      </c>
      <c r="E67" s="95"/>
      <c r="F67" s="95"/>
      <c r="G67" s="159"/>
      <c r="H67" s="154">
        <f t="shared" si="44"/>
        <v>0</v>
      </c>
      <c r="I67" s="155">
        <f t="shared" ref="I67" si="47">ROUND(D67*E67,2)</f>
        <v>0</v>
      </c>
      <c r="J67" s="156">
        <f t="shared" ref="J67" si="48">ROUND(D67*F67,2)</f>
        <v>0</v>
      </c>
      <c r="K67" s="157">
        <f t="shared" ref="K67" si="49">ROUND(D67*G67,2)</f>
        <v>0</v>
      </c>
      <c r="L67" s="158">
        <f t="shared" ref="L67" si="50">K67+J67+I67</f>
        <v>0</v>
      </c>
      <c r="N67" s="4"/>
    </row>
    <row r="68" spans="1:16" s="2" customFormat="1" ht="9.75" customHeight="1" x14ac:dyDescent="0.2">
      <c r="A68" s="89">
        <f>A65+1</f>
        <v>4</v>
      </c>
      <c r="B68" s="90" t="s">
        <v>56</v>
      </c>
      <c r="C68" s="104" t="s">
        <v>0</v>
      </c>
      <c r="D68" s="107">
        <f>D65</f>
        <v>17</v>
      </c>
      <c r="E68" s="95"/>
      <c r="F68" s="95"/>
      <c r="G68" s="159"/>
      <c r="H68" s="150">
        <f t="shared" si="44"/>
        <v>0</v>
      </c>
      <c r="I68" s="151">
        <f t="shared" ref="I68:K71" si="51">ROUND($D68*E68,2)</f>
        <v>0</v>
      </c>
      <c r="J68" s="152">
        <f t="shared" si="51"/>
        <v>0</v>
      </c>
      <c r="K68" s="153">
        <f t="shared" si="51"/>
        <v>0</v>
      </c>
      <c r="L68" s="150">
        <f t="shared" ref="L68:L71" si="52">SUM(I68:K68)</f>
        <v>0</v>
      </c>
      <c r="N68" s="9"/>
    </row>
    <row r="69" spans="1:16" s="2" customFormat="1" ht="9.75" customHeight="1" x14ac:dyDescent="0.2">
      <c r="A69" s="89">
        <f t="shared" si="9"/>
        <v>5</v>
      </c>
      <c r="B69" s="90" t="s">
        <v>57</v>
      </c>
      <c r="C69" s="104" t="s">
        <v>0</v>
      </c>
      <c r="D69" s="107">
        <f>D65</f>
        <v>17</v>
      </c>
      <c r="E69" s="95"/>
      <c r="F69" s="95"/>
      <c r="G69" s="159"/>
      <c r="H69" s="150">
        <f t="shared" si="44"/>
        <v>0</v>
      </c>
      <c r="I69" s="151">
        <f t="shared" si="51"/>
        <v>0</v>
      </c>
      <c r="J69" s="152">
        <f t="shared" si="51"/>
        <v>0</v>
      </c>
      <c r="K69" s="153">
        <f t="shared" si="51"/>
        <v>0</v>
      </c>
      <c r="L69" s="150">
        <f t="shared" si="52"/>
        <v>0</v>
      </c>
      <c r="N69" s="4"/>
    </row>
    <row r="70" spans="1:16" s="2" customFormat="1" ht="9.75" customHeight="1" x14ac:dyDescent="0.2">
      <c r="A70" s="89">
        <f t="shared" si="9"/>
        <v>6</v>
      </c>
      <c r="B70" s="90" t="s">
        <v>38</v>
      </c>
      <c r="C70" s="104" t="s">
        <v>0</v>
      </c>
      <c r="D70" s="107">
        <f>D65</f>
        <v>17</v>
      </c>
      <c r="E70" s="95"/>
      <c r="F70" s="95"/>
      <c r="G70" s="159"/>
      <c r="H70" s="150">
        <f t="shared" si="44"/>
        <v>0</v>
      </c>
      <c r="I70" s="151">
        <f t="shared" si="51"/>
        <v>0</v>
      </c>
      <c r="J70" s="152">
        <f t="shared" si="51"/>
        <v>0</v>
      </c>
      <c r="K70" s="153">
        <f t="shared" si="51"/>
        <v>0</v>
      </c>
      <c r="L70" s="150">
        <f t="shared" si="52"/>
        <v>0</v>
      </c>
      <c r="N70" s="4"/>
      <c r="P70" s="10"/>
    </row>
    <row r="71" spans="1:16" s="2" customFormat="1" ht="9.75" customHeight="1" x14ac:dyDescent="0.2">
      <c r="A71" s="89">
        <f t="shared" si="9"/>
        <v>7</v>
      </c>
      <c r="B71" s="90" t="s">
        <v>58</v>
      </c>
      <c r="C71" s="104" t="s">
        <v>0</v>
      </c>
      <c r="D71" s="107">
        <f>D65</f>
        <v>17</v>
      </c>
      <c r="E71" s="95"/>
      <c r="F71" s="95"/>
      <c r="G71" s="159"/>
      <c r="H71" s="150">
        <f t="shared" si="44"/>
        <v>0</v>
      </c>
      <c r="I71" s="151">
        <f t="shared" si="51"/>
        <v>0</v>
      </c>
      <c r="J71" s="152">
        <f t="shared" si="51"/>
        <v>0</v>
      </c>
      <c r="K71" s="153">
        <f t="shared" si="51"/>
        <v>0</v>
      </c>
      <c r="L71" s="150">
        <f t="shared" si="52"/>
        <v>0</v>
      </c>
      <c r="N71" s="3"/>
      <c r="P71" s="10"/>
    </row>
    <row r="72" spans="1:16" s="2" customFormat="1" ht="9.75" customHeight="1" x14ac:dyDescent="0.2">
      <c r="A72" s="89"/>
      <c r="B72" s="90"/>
      <c r="C72" s="104"/>
      <c r="D72" s="107"/>
      <c r="E72" s="95"/>
      <c r="F72" s="95"/>
      <c r="G72" s="159"/>
      <c r="H72" s="150"/>
      <c r="I72" s="151"/>
      <c r="J72" s="152"/>
      <c r="K72" s="153"/>
      <c r="L72" s="150"/>
      <c r="N72" s="1"/>
    </row>
    <row r="73" spans="1:16" s="2" customFormat="1" ht="9.75" customHeight="1" x14ac:dyDescent="0.2">
      <c r="A73" s="89">
        <f>A71+1</f>
        <v>8</v>
      </c>
      <c r="B73" s="111" t="s">
        <v>59</v>
      </c>
      <c r="C73" s="104" t="s">
        <v>0</v>
      </c>
      <c r="D73" s="107">
        <v>39</v>
      </c>
      <c r="E73" s="95"/>
      <c r="F73" s="95"/>
      <c r="G73" s="159"/>
      <c r="H73" s="150"/>
      <c r="I73" s="151"/>
      <c r="J73" s="152"/>
      <c r="K73" s="153"/>
      <c r="L73" s="150"/>
    </row>
    <row r="74" spans="1:16" s="2" customFormat="1" ht="9.75" customHeight="1" x14ac:dyDescent="0.2">
      <c r="A74" s="89">
        <f>A70+1</f>
        <v>7</v>
      </c>
      <c r="B74" s="93" t="s">
        <v>40</v>
      </c>
      <c r="C74" s="112" t="s">
        <v>25</v>
      </c>
      <c r="D74" s="95">
        <v>1</v>
      </c>
      <c r="E74" s="95"/>
      <c r="F74" s="95"/>
      <c r="G74" s="159"/>
      <c r="H74" s="154">
        <f t="shared" si="44"/>
        <v>0</v>
      </c>
      <c r="I74" s="155">
        <f t="shared" ref="I74" si="53">ROUND(D74*E74,2)</f>
        <v>0</v>
      </c>
      <c r="J74" s="156">
        <f t="shared" ref="J74" si="54">ROUND(D74*F74,2)</f>
        <v>0</v>
      </c>
      <c r="K74" s="157">
        <f t="shared" ref="K74" si="55">ROUND(D74*G74,2)</f>
        <v>0</v>
      </c>
      <c r="L74" s="158">
        <f t="shared" ref="L74" si="56">K74+J74+I74</f>
        <v>0</v>
      </c>
    </row>
    <row r="75" spans="1:16" s="2" customFormat="1" ht="9.75" customHeight="1" x14ac:dyDescent="0.2">
      <c r="A75" s="89">
        <f>A71+1</f>
        <v>8</v>
      </c>
      <c r="B75" s="90" t="s">
        <v>60</v>
      </c>
      <c r="C75" s="104" t="s">
        <v>0</v>
      </c>
      <c r="D75" s="107">
        <v>39</v>
      </c>
      <c r="E75" s="95"/>
      <c r="F75" s="95"/>
      <c r="G75" s="159"/>
      <c r="H75" s="150">
        <f t="shared" si="44"/>
        <v>0</v>
      </c>
      <c r="I75" s="151">
        <f t="shared" ref="I75:K79" si="57">ROUND($D75*E75,2)</f>
        <v>0</v>
      </c>
      <c r="J75" s="152">
        <f t="shared" si="57"/>
        <v>0</v>
      </c>
      <c r="K75" s="153">
        <f t="shared" si="57"/>
        <v>0</v>
      </c>
      <c r="L75" s="150">
        <f t="shared" ref="L75:L79" si="58">SUM(I75:K75)</f>
        <v>0</v>
      </c>
    </row>
    <row r="76" spans="1:16" s="2" customFormat="1" ht="9.75" customHeight="1" x14ac:dyDescent="0.2">
      <c r="A76" s="89">
        <f t="shared" si="9"/>
        <v>9</v>
      </c>
      <c r="B76" s="90" t="s">
        <v>57</v>
      </c>
      <c r="C76" s="104" t="s">
        <v>0</v>
      </c>
      <c r="D76" s="107">
        <f>D73</f>
        <v>39</v>
      </c>
      <c r="E76" s="95"/>
      <c r="F76" s="95"/>
      <c r="G76" s="159"/>
      <c r="H76" s="150">
        <f t="shared" si="44"/>
        <v>0</v>
      </c>
      <c r="I76" s="151">
        <f t="shared" si="57"/>
        <v>0</v>
      </c>
      <c r="J76" s="152">
        <f t="shared" si="57"/>
        <v>0</v>
      </c>
      <c r="K76" s="153">
        <f t="shared" si="57"/>
        <v>0</v>
      </c>
      <c r="L76" s="150">
        <f t="shared" si="58"/>
        <v>0</v>
      </c>
    </row>
    <row r="77" spans="1:16" s="2" customFormat="1" ht="9.75" customHeight="1" x14ac:dyDescent="0.2">
      <c r="A77" s="89">
        <f t="shared" si="9"/>
        <v>10</v>
      </c>
      <c r="B77" s="90" t="s">
        <v>61</v>
      </c>
      <c r="C77" s="104" t="s">
        <v>0</v>
      </c>
      <c r="D77" s="107">
        <v>12</v>
      </c>
      <c r="E77" s="95"/>
      <c r="F77" s="95"/>
      <c r="G77" s="159"/>
      <c r="H77" s="150">
        <f t="shared" si="44"/>
        <v>0</v>
      </c>
      <c r="I77" s="151">
        <f t="shared" si="57"/>
        <v>0</v>
      </c>
      <c r="J77" s="152">
        <f t="shared" si="57"/>
        <v>0</v>
      </c>
      <c r="K77" s="153">
        <f t="shared" si="57"/>
        <v>0</v>
      </c>
      <c r="L77" s="150">
        <f t="shared" si="58"/>
        <v>0</v>
      </c>
    </row>
    <row r="78" spans="1:16" s="2" customFormat="1" ht="9.75" customHeight="1" x14ac:dyDescent="0.2">
      <c r="A78" s="89">
        <f t="shared" si="9"/>
        <v>11</v>
      </c>
      <c r="B78" s="90" t="s">
        <v>62</v>
      </c>
      <c r="C78" s="104" t="s">
        <v>0</v>
      </c>
      <c r="D78" s="107">
        <f>D73</f>
        <v>39</v>
      </c>
      <c r="E78" s="95"/>
      <c r="F78" s="95"/>
      <c r="G78" s="159"/>
      <c r="H78" s="150">
        <f t="shared" si="44"/>
        <v>0</v>
      </c>
      <c r="I78" s="151">
        <f t="shared" si="57"/>
        <v>0</v>
      </c>
      <c r="J78" s="152">
        <f t="shared" si="57"/>
        <v>0</v>
      </c>
      <c r="K78" s="153">
        <f t="shared" si="57"/>
        <v>0</v>
      </c>
      <c r="L78" s="150">
        <f t="shared" si="58"/>
        <v>0</v>
      </c>
    </row>
    <row r="79" spans="1:16" s="2" customFormat="1" ht="9.75" customHeight="1" x14ac:dyDescent="0.2">
      <c r="A79" s="89">
        <f t="shared" si="9"/>
        <v>12</v>
      </c>
      <c r="B79" s="90" t="s">
        <v>63</v>
      </c>
      <c r="C79" s="104" t="s">
        <v>25</v>
      </c>
      <c r="D79" s="107">
        <v>1</v>
      </c>
      <c r="E79" s="95"/>
      <c r="F79" s="95"/>
      <c r="G79" s="159"/>
      <c r="H79" s="150">
        <f t="shared" si="44"/>
        <v>0</v>
      </c>
      <c r="I79" s="151">
        <f t="shared" si="57"/>
        <v>0</v>
      </c>
      <c r="J79" s="152">
        <f t="shared" si="57"/>
        <v>0</v>
      </c>
      <c r="K79" s="153">
        <f t="shared" si="57"/>
        <v>0</v>
      </c>
      <c r="L79" s="150">
        <f t="shared" si="58"/>
        <v>0</v>
      </c>
    </row>
    <row r="80" spans="1:16" s="2" customFormat="1" ht="9.75" customHeight="1" x14ac:dyDescent="0.2">
      <c r="A80" s="89">
        <f t="shared" si="9"/>
        <v>13</v>
      </c>
      <c r="B80" s="108"/>
      <c r="C80" s="109"/>
      <c r="D80" s="113"/>
      <c r="E80" s="165"/>
      <c r="F80" s="165"/>
      <c r="G80" s="165"/>
      <c r="H80" s="166"/>
      <c r="I80" s="167"/>
      <c r="J80" s="167"/>
      <c r="K80" s="167"/>
      <c r="L80" s="166"/>
      <c r="N80" s="1"/>
    </row>
    <row r="81" spans="1:12" s="1" customFormat="1" ht="9.75" customHeight="1" x14ac:dyDescent="0.2">
      <c r="A81" s="89">
        <f t="shared" si="9"/>
        <v>14</v>
      </c>
      <c r="B81" s="108"/>
      <c r="C81" s="109"/>
      <c r="D81" s="110"/>
      <c r="E81" s="165"/>
      <c r="F81" s="165"/>
      <c r="G81" s="165"/>
      <c r="H81" s="166"/>
      <c r="I81" s="167"/>
      <c r="J81" s="167"/>
      <c r="K81" s="167"/>
      <c r="L81" s="166"/>
    </row>
    <row r="82" spans="1:12" s="1" customFormat="1" ht="9.75" customHeight="1" x14ac:dyDescent="0.2">
      <c r="A82" s="89">
        <f t="shared" si="9"/>
        <v>15</v>
      </c>
      <c r="B82" s="114" t="s">
        <v>64</v>
      </c>
      <c r="C82" s="109"/>
      <c r="D82" s="110"/>
      <c r="E82" s="165"/>
      <c r="F82" s="165"/>
      <c r="G82" s="165"/>
      <c r="H82" s="166"/>
      <c r="I82" s="168"/>
      <c r="J82" s="168"/>
      <c r="K82" s="168"/>
      <c r="L82" s="166"/>
    </row>
    <row r="83" spans="1:12" s="1" customFormat="1" ht="9.75" customHeight="1" x14ac:dyDescent="0.2">
      <c r="A83" s="89">
        <f t="shared" si="9"/>
        <v>16</v>
      </c>
      <c r="B83" s="96" t="s">
        <v>65</v>
      </c>
      <c r="C83" s="112" t="s">
        <v>25</v>
      </c>
      <c r="D83" s="99">
        <v>8</v>
      </c>
      <c r="E83" s="99"/>
      <c r="F83" s="99"/>
      <c r="G83" s="100"/>
      <c r="H83" s="101"/>
      <c r="I83" s="102"/>
      <c r="J83" s="99"/>
      <c r="K83" s="100"/>
      <c r="L83" s="103"/>
    </row>
    <row r="84" spans="1:12" s="1" customFormat="1" ht="9.75" customHeight="1" x14ac:dyDescent="0.2">
      <c r="A84" s="89">
        <f>A83+1</f>
        <v>17</v>
      </c>
      <c r="B84" s="93" t="s">
        <v>66</v>
      </c>
      <c r="C84" s="112" t="s">
        <v>2</v>
      </c>
      <c r="D84" s="95">
        <f>D83*6.3*0.3</f>
        <v>15.12</v>
      </c>
      <c r="E84" s="95"/>
      <c r="F84" s="95"/>
      <c r="G84" s="159"/>
      <c r="H84" s="154">
        <f t="shared" ref="H84:H85" si="59">SUM(E84:G84)</f>
        <v>0</v>
      </c>
      <c r="I84" s="155">
        <f t="shared" ref="I84" si="60">ROUND(D84*E84,2)</f>
        <v>0</v>
      </c>
      <c r="J84" s="156">
        <f t="shared" ref="J84" si="61">ROUND(D84*F84,2)</f>
        <v>0</v>
      </c>
      <c r="K84" s="157">
        <f t="shared" ref="K84" si="62">ROUND(D84*G84,2)</f>
        <v>0</v>
      </c>
      <c r="L84" s="158">
        <f t="shared" ref="L84" si="63">K84+J84+I84</f>
        <v>0</v>
      </c>
    </row>
    <row r="85" spans="1:12" s="1" customFormat="1" ht="9.75" customHeight="1" x14ac:dyDescent="0.2">
      <c r="A85" s="89">
        <f t="shared" ref="A85:A92" si="64">A84+1</f>
        <v>18</v>
      </c>
      <c r="B85" s="90" t="s">
        <v>27</v>
      </c>
      <c r="C85" s="91" t="s">
        <v>25</v>
      </c>
      <c r="D85" s="92">
        <v>2</v>
      </c>
      <c r="E85" s="95"/>
      <c r="F85" s="95"/>
      <c r="G85" s="159"/>
      <c r="H85" s="150">
        <f t="shared" si="59"/>
        <v>0</v>
      </c>
      <c r="I85" s="151">
        <f t="shared" ref="I85:K85" si="65">ROUND($D85*E85,2)</f>
        <v>0</v>
      </c>
      <c r="J85" s="152">
        <f t="shared" si="65"/>
        <v>0</v>
      </c>
      <c r="K85" s="153">
        <f t="shared" si="65"/>
        <v>0</v>
      </c>
      <c r="L85" s="150">
        <f t="shared" ref="L85" si="66">SUM(I85:K85)</f>
        <v>0</v>
      </c>
    </row>
    <row r="86" spans="1:12" s="2" customFormat="1" x14ac:dyDescent="0.2">
      <c r="A86" s="89">
        <f t="shared" si="64"/>
        <v>19</v>
      </c>
      <c r="B86" s="96" t="s">
        <v>67</v>
      </c>
      <c r="C86" s="97" t="s">
        <v>0</v>
      </c>
      <c r="D86" s="115">
        <v>26</v>
      </c>
      <c r="E86" s="99"/>
      <c r="F86" s="99"/>
      <c r="G86" s="100"/>
      <c r="H86" s="101"/>
      <c r="I86" s="102"/>
      <c r="J86" s="99"/>
      <c r="K86" s="100"/>
      <c r="L86" s="103"/>
    </row>
    <row r="87" spans="1:12" s="2" customFormat="1" x14ac:dyDescent="0.2">
      <c r="A87" s="89">
        <f t="shared" si="64"/>
        <v>20</v>
      </c>
      <c r="B87" s="90" t="s">
        <v>32</v>
      </c>
      <c r="C87" s="112" t="s">
        <v>2</v>
      </c>
      <c r="D87" s="92">
        <f>D86*0.3</f>
        <v>7.8</v>
      </c>
      <c r="E87" s="95"/>
      <c r="F87" s="95"/>
      <c r="G87" s="159"/>
      <c r="H87" s="150">
        <f t="shared" ref="H87:H90" si="67">SUM(E87:G87)</f>
        <v>0</v>
      </c>
      <c r="I87" s="151">
        <f t="shared" ref="I87:K90" si="68">ROUND($D87*E87,2)</f>
        <v>0</v>
      </c>
      <c r="J87" s="152">
        <f t="shared" si="68"/>
        <v>0</v>
      </c>
      <c r="K87" s="153">
        <f t="shared" si="68"/>
        <v>0</v>
      </c>
      <c r="L87" s="150">
        <f t="shared" ref="L87:L90" si="69">SUM(I87:K87)</f>
        <v>0</v>
      </c>
    </row>
    <row r="88" spans="1:12" x14ac:dyDescent="0.2">
      <c r="A88" s="89">
        <f t="shared" si="64"/>
        <v>21</v>
      </c>
      <c r="B88" s="90" t="s">
        <v>68</v>
      </c>
      <c r="C88" s="112" t="s">
        <v>0</v>
      </c>
      <c r="D88" s="92">
        <f>D86</f>
        <v>26</v>
      </c>
      <c r="E88" s="95"/>
      <c r="F88" s="95"/>
      <c r="G88" s="159"/>
      <c r="H88" s="150">
        <f t="shared" si="67"/>
        <v>0</v>
      </c>
      <c r="I88" s="151">
        <f t="shared" si="68"/>
        <v>0</v>
      </c>
      <c r="J88" s="152">
        <f t="shared" si="68"/>
        <v>0</v>
      </c>
      <c r="K88" s="153">
        <f t="shared" si="68"/>
        <v>0</v>
      </c>
      <c r="L88" s="150">
        <f t="shared" si="69"/>
        <v>0</v>
      </c>
    </row>
    <row r="89" spans="1:12" x14ac:dyDescent="0.2">
      <c r="A89" s="89">
        <f t="shared" si="64"/>
        <v>22</v>
      </c>
      <c r="B89" s="90" t="s">
        <v>49</v>
      </c>
      <c r="C89" s="91" t="s">
        <v>2</v>
      </c>
      <c r="D89" s="91">
        <v>8</v>
      </c>
      <c r="E89" s="95"/>
      <c r="F89" s="95"/>
      <c r="G89" s="159"/>
      <c r="H89" s="150">
        <f t="shared" si="67"/>
        <v>0</v>
      </c>
      <c r="I89" s="151">
        <f t="shared" si="68"/>
        <v>0</v>
      </c>
      <c r="J89" s="152">
        <f t="shared" si="68"/>
        <v>0</v>
      </c>
      <c r="K89" s="153">
        <f t="shared" si="68"/>
        <v>0</v>
      </c>
      <c r="L89" s="150">
        <f t="shared" si="69"/>
        <v>0</v>
      </c>
    </row>
    <row r="90" spans="1:12" x14ac:dyDescent="0.2">
      <c r="A90" s="89">
        <f t="shared" si="64"/>
        <v>23</v>
      </c>
      <c r="B90" s="90" t="s">
        <v>69</v>
      </c>
      <c r="C90" s="91" t="s">
        <v>0</v>
      </c>
      <c r="D90" s="107">
        <f>D86</f>
        <v>26</v>
      </c>
      <c r="E90" s="95"/>
      <c r="F90" s="95"/>
      <c r="G90" s="159"/>
      <c r="H90" s="150">
        <f t="shared" si="67"/>
        <v>0</v>
      </c>
      <c r="I90" s="151">
        <f t="shared" si="68"/>
        <v>0</v>
      </c>
      <c r="J90" s="152">
        <f t="shared" si="68"/>
        <v>0</v>
      </c>
      <c r="K90" s="153">
        <f t="shared" si="68"/>
        <v>0</v>
      </c>
      <c r="L90" s="150">
        <f t="shared" si="69"/>
        <v>0</v>
      </c>
    </row>
    <row r="91" spans="1:12" x14ac:dyDescent="0.2">
      <c r="A91" s="89">
        <f t="shared" si="64"/>
        <v>24</v>
      </c>
      <c r="B91" s="90"/>
      <c r="C91" s="91"/>
      <c r="D91" s="92"/>
      <c r="E91" s="95"/>
      <c r="F91" s="95"/>
      <c r="G91" s="159"/>
      <c r="H91" s="150"/>
      <c r="I91" s="151"/>
      <c r="J91" s="152"/>
      <c r="K91" s="153"/>
      <c r="L91" s="150"/>
    </row>
    <row r="92" spans="1:12" x14ac:dyDescent="0.2">
      <c r="A92" s="89">
        <f t="shared" si="64"/>
        <v>25</v>
      </c>
      <c r="B92" s="96" t="s">
        <v>70</v>
      </c>
      <c r="C92" s="97" t="s">
        <v>25</v>
      </c>
      <c r="D92" s="115">
        <v>8</v>
      </c>
      <c r="E92" s="99"/>
      <c r="F92" s="99"/>
      <c r="G92" s="100"/>
      <c r="H92" s="101"/>
      <c r="I92" s="102"/>
      <c r="J92" s="99"/>
      <c r="K92" s="100"/>
      <c r="L92" s="103"/>
    </row>
    <row r="93" spans="1:12" x14ac:dyDescent="0.2">
      <c r="A93" s="89">
        <f>A92+1</f>
        <v>26</v>
      </c>
      <c r="B93" s="90" t="s">
        <v>71</v>
      </c>
      <c r="C93" s="91" t="s">
        <v>2</v>
      </c>
      <c r="D93" s="92">
        <f>D92*0.5</f>
        <v>4</v>
      </c>
      <c r="E93" s="95"/>
      <c r="F93" s="95"/>
      <c r="G93" s="159"/>
      <c r="H93" s="150">
        <f t="shared" ref="H93" si="70">SUM(E93:G93)</f>
        <v>0</v>
      </c>
      <c r="I93" s="151">
        <f t="shared" ref="I93:K98" si="71">ROUND($D93*E93,2)</f>
        <v>0</v>
      </c>
      <c r="J93" s="152">
        <f t="shared" si="71"/>
        <v>0</v>
      </c>
      <c r="K93" s="153">
        <f t="shared" si="71"/>
        <v>0</v>
      </c>
      <c r="L93" s="150">
        <f t="shared" ref="L93" si="72">SUM(I93:K93)</f>
        <v>0</v>
      </c>
    </row>
    <row r="94" spans="1:12" x14ac:dyDescent="0.2">
      <c r="A94" s="89">
        <f t="shared" ref="A94:A96" si="73">A93+1</f>
        <v>27</v>
      </c>
      <c r="B94" s="90" t="s">
        <v>72</v>
      </c>
      <c r="C94" s="91" t="s">
        <v>25</v>
      </c>
      <c r="D94" s="91">
        <f>D92*5</f>
        <v>40</v>
      </c>
      <c r="E94" s="95"/>
      <c r="F94" s="95"/>
      <c r="G94" s="159"/>
      <c r="H94" s="150">
        <f t="shared" ref="H94:H96" si="74">SUM(E94:G94)</f>
        <v>0</v>
      </c>
      <c r="I94" s="151">
        <f t="shared" si="71"/>
        <v>0</v>
      </c>
      <c r="J94" s="152">
        <f t="shared" si="71"/>
        <v>0</v>
      </c>
      <c r="K94" s="153">
        <f t="shared" si="71"/>
        <v>0</v>
      </c>
      <c r="L94" s="150">
        <f t="shared" ref="L94:L96" si="75">SUM(I94:K94)</f>
        <v>0</v>
      </c>
    </row>
    <row r="95" spans="1:12" x14ac:dyDescent="0.2">
      <c r="A95" s="89">
        <f t="shared" si="73"/>
        <v>28</v>
      </c>
      <c r="B95" s="90" t="s">
        <v>73</v>
      </c>
      <c r="C95" s="91" t="s">
        <v>25</v>
      </c>
      <c r="D95" s="107">
        <v>40</v>
      </c>
      <c r="E95" s="95"/>
      <c r="F95" s="95"/>
      <c r="G95" s="159"/>
      <c r="H95" s="150">
        <f t="shared" si="74"/>
        <v>0</v>
      </c>
      <c r="I95" s="151">
        <f t="shared" si="71"/>
        <v>0</v>
      </c>
      <c r="J95" s="152">
        <f t="shared" si="71"/>
        <v>0</v>
      </c>
      <c r="K95" s="153">
        <f t="shared" si="71"/>
        <v>0</v>
      </c>
      <c r="L95" s="150">
        <f t="shared" si="75"/>
        <v>0</v>
      </c>
    </row>
    <row r="96" spans="1:12" x14ac:dyDescent="0.2">
      <c r="A96" s="89">
        <f t="shared" si="73"/>
        <v>29</v>
      </c>
      <c r="B96" s="90" t="s">
        <v>51</v>
      </c>
      <c r="C96" s="91" t="s">
        <v>0</v>
      </c>
      <c r="D96" s="92">
        <f>D92*6.3*0.5</f>
        <v>25.2</v>
      </c>
      <c r="E96" s="95"/>
      <c r="F96" s="95"/>
      <c r="G96" s="159"/>
      <c r="H96" s="150">
        <f t="shared" si="74"/>
        <v>0</v>
      </c>
      <c r="I96" s="151">
        <f t="shared" si="71"/>
        <v>0</v>
      </c>
      <c r="J96" s="152">
        <f t="shared" si="71"/>
        <v>0</v>
      </c>
      <c r="K96" s="153">
        <f t="shared" si="71"/>
        <v>0</v>
      </c>
      <c r="L96" s="150">
        <f t="shared" si="75"/>
        <v>0</v>
      </c>
    </row>
    <row r="97" spans="1:12" x14ac:dyDescent="0.2">
      <c r="A97" s="89">
        <v>30</v>
      </c>
      <c r="B97" s="90" t="s">
        <v>85</v>
      </c>
      <c r="C97" s="91" t="s">
        <v>25</v>
      </c>
      <c r="D97" s="92">
        <v>40</v>
      </c>
      <c r="E97" s="95"/>
      <c r="F97" s="95"/>
      <c r="G97" s="159"/>
      <c r="H97" s="150"/>
      <c r="I97" s="151">
        <f t="shared" si="71"/>
        <v>0</v>
      </c>
      <c r="J97" s="152"/>
      <c r="K97" s="153">
        <f t="shared" si="71"/>
        <v>0</v>
      </c>
      <c r="L97" s="150">
        <f>SUM(I97:K97)</f>
        <v>0</v>
      </c>
    </row>
    <row r="98" spans="1:12" x14ac:dyDescent="0.2">
      <c r="A98" s="89">
        <v>31</v>
      </c>
      <c r="B98" s="90" t="s">
        <v>74</v>
      </c>
      <c r="C98" s="91" t="s">
        <v>25</v>
      </c>
      <c r="D98" s="92">
        <v>1</v>
      </c>
      <c r="E98" s="95"/>
      <c r="F98" s="95"/>
      <c r="G98" s="159"/>
      <c r="H98" s="150"/>
      <c r="I98" s="151">
        <f t="shared" si="71"/>
        <v>0</v>
      </c>
      <c r="J98" s="152"/>
      <c r="K98" s="153">
        <f t="shared" si="71"/>
        <v>0</v>
      </c>
      <c r="L98" s="150">
        <f>SUM(I98:K98)</f>
        <v>0</v>
      </c>
    </row>
    <row r="99" spans="1:12" x14ac:dyDescent="0.2">
      <c r="A99" s="116"/>
      <c r="B99" s="117"/>
      <c r="C99" s="118"/>
      <c r="D99" s="119"/>
      <c r="E99" s="169"/>
      <c r="F99" s="169"/>
      <c r="G99" s="169"/>
      <c r="H99" s="170"/>
      <c r="I99" s="170"/>
      <c r="J99" s="170"/>
      <c r="K99" s="170"/>
      <c r="L99" s="171"/>
    </row>
    <row r="100" spans="1:12" ht="13.5" thickBot="1" x14ac:dyDescent="0.25">
      <c r="A100" s="120"/>
      <c r="B100" s="121"/>
      <c r="C100" s="122"/>
      <c r="D100" s="123"/>
      <c r="E100" s="124"/>
      <c r="F100" s="124"/>
      <c r="G100" s="125"/>
      <c r="H100" s="126"/>
      <c r="I100" s="127">
        <f>SUM(I14:I99)</f>
        <v>0</v>
      </c>
      <c r="J100" s="127">
        <f>SUM(J14:J99)</f>
        <v>0</v>
      </c>
      <c r="K100" s="127">
        <f>SUM(K14:K99)</f>
        <v>0</v>
      </c>
      <c r="L100" s="172">
        <f>SUM(L14:L99)</f>
        <v>0</v>
      </c>
    </row>
    <row r="101" spans="1:12" ht="13.5" thickBot="1" x14ac:dyDescent="0.25">
      <c r="A101" s="128"/>
      <c r="B101" s="129" t="s">
        <v>75</v>
      </c>
      <c r="C101" s="130"/>
      <c r="D101" s="188">
        <v>0</v>
      </c>
      <c r="E101" s="173"/>
      <c r="F101" s="173"/>
      <c r="G101" s="173"/>
      <c r="H101" s="173"/>
      <c r="I101" s="173"/>
      <c r="J101" s="173"/>
      <c r="K101" s="174"/>
      <c r="L101" s="175">
        <f>J100*D101</f>
        <v>0</v>
      </c>
    </row>
    <row r="102" spans="1:12" ht="13.5" thickBot="1" x14ac:dyDescent="0.25">
      <c r="A102" s="131"/>
      <c r="B102" s="132" t="s">
        <v>76</v>
      </c>
      <c r="C102" s="133"/>
      <c r="D102" s="134"/>
      <c r="E102" s="176"/>
      <c r="F102" s="176"/>
      <c r="G102" s="176"/>
      <c r="H102" s="176"/>
      <c r="I102" s="176"/>
      <c r="J102" s="176"/>
      <c r="K102" s="177"/>
      <c r="L102" s="178">
        <f>L100+L101</f>
        <v>0</v>
      </c>
    </row>
    <row r="103" spans="1:12" x14ac:dyDescent="0.2">
      <c r="A103" s="135"/>
      <c r="B103" s="136" t="s">
        <v>77</v>
      </c>
      <c r="C103" s="137"/>
      <c r="D103" s="189">
        <v>0.2359</v>
      </c>
      <c r="E103" s="138"/>
      <c r="F103" s="138"/>
      <c r="G103" s="138"/>
      <c r="H103" s="138"/>
      <c r="I103" s="138"/>
      <c r="J103" s="138"/>
      <c r="K103" s="139"/>
      <c r="L103" s="179">
        <f>I100*D103</f>
        <v>0</v>
      </c>
    </row>
    <row r="104" spans="1:12" ht="13.5" thickBot="1" x14ac:dyDescent="0.25">
      <c r="A104" s="128"/>
      <c r="B104" s="140" t="s">
        <v>78</v>
      </c>
      <c r="C104" s="141"/>
      <c r="D104" s="188">
        <v>0</v>
      </c>
      <c r="E104" s="173"/>
      <c r="F104" s="173"/>
      <c r="G104" s="173"/>
      <c r="H104" s="173"/>
      <c r="I104" s="173"/>
      <c r="J104" s="173"/>
      <c r="K104" s="173"/>
      <c r="L104" s="180">
        <f>L102*D104</f>
        <v>0</v>
      </c>
    </row>
    <row r="105" spans="1:12" ht="13.5" thickBot="1" x14ac:dyDescent="0.25">
      <c r="A105" s="131"/>
      <c r="B105" s="142" t="s">
        <v>79</v>
      </c>
      <c r="C105" s="143"/>
      <c r="D105" s="134"/>
      <c r="E105" s="176"/>
      <c r="F105" s="176"/>
      <c r="G105" s="176"/>
      <c r="H105" s="176"/>
      <c r="I105" s="176"/>
      <c r="J105" s="176"/>
      <c r="K105" s="177"/>
      <c r="L105" s="181">
        <f>SUM(L102:L104)</f>
        <v>0</v>
      </c>
    </row>
    <row r="106" spans="1:12" x14ac:dyDescent="0.2">
      <c r="A106" s="144"/>
      <c r="B106" s="145" t="s">
        <v>80</v>
      </c>
      <c r="C106" s="146"/>
      <c r="D106" s="185">
        <v>0.21</v>
      </c>
      <c r="E106" s="182"/>
      <c r="F106" s="182"/>
      <c r="G106" s="182"/>
      <c r="H106" s="182"/>
      <c r="I106" s="182"/>
      <c r="J106" s="182"/>
      <c r="K106" s="182"/>
      <c r="L106" s="183">
        <f>L105*0.21</f>
        <v>0</v>
      </c>
    </row>
    <row r="107" spans="1:12" ht="13.5" thickBot="1" x14ac:dyDescent="0.25">
      <c r="A107" s="128"/>
      <c r="B107" s="147" t="s">
        <v>81</v>
      </c>
      <c r="C107" s="141"/>
      <c r="D107" s="148"/>
      <c r="E107" s="173"/>
      <c r="F107" s="173"/>
      <c r="G107" s="173"/>
      <c r="H107" s="173"/>
      <c r="I107" s="173"/>
      <c r="J107" s="173"/>
      <c r="K107" s="173"/>
      <c r="L107" s="184">
        <f>SUM(L105:L106)</f>
        <v>0</v>
      </c>
    </row>
    <row r="108" spans="1:12" x14ac:dyDescent="0.2">
      <c r="A108" s="85"/>
      <c r="B108" s="86"/>
      <c r="C108" s="85"/>
      <c r="D108" s="87"/>
      <c r="E108" s="88"/>
      <c r="F108" s="88"/>
      <c r="G108" s="88"/>
      <c r="H108" s="88"/>
      <c r="I108" s="88"/>
      <c r="J108" s="88"/>
      <c r="K108" s="88"/>
      <c r="L108" s="88"/>
    </row>
    <row r="109" spans="1:12" x14ac:dyDescent="0.2">
      <c r="A109" s="85"/>
      <c r="B109" s="86"/>
      <c r="C109" s="85"/>
      <c r="D109" s="87"/>
      <c r="E109" s="88"/>
      <c r="F109" s="88"/>
      <c r="G109" s="88"/>
      <c r="H109" s="88"/>
      <c r="I109" s="88"/>
      <c r="J109" s="88"/>
      <c r="K109" s="88"/>
      <c r="L109" s="88"/>
    </row>
    <row r="110" spans="1:12" x14ac:dyDescent="0.2">
      <c r="A110" s="16"/>
      <c r="B110" s="16"/>
      <c r="C110" s="17"/>
      <c r="D110" s="18"/>
      <c r="E110" s="19"/>
      <c r="F110" s="20"/>
      <c r="G110" s="20"/>
      <c r="H110" s="19"/>
      <c r="I110" s="19"/>
      <c r="J110" s="19"/>
      <c r="K110" s="19"/>
      <c r="L110" s="19"/>
    </row>
    <row r="111" spans="1:12" ht="18" x14ac:dyDescent="0.2">
      <c r="A111" s="21"/>
      <c r="B111" s="22" t="s">
        <v>82</v>
      </c>
      <c r="C111" s="23"/>
      <c r="D111" s="24"/>
      <c r="E111" s="25"/>
      <c r="F111" s="24"/>
      <c r="G111" s="24"/>
      <c r="H111" s="26"/>
      <c r="I111" s="26"/>
      <c r="J111" s="26"/>
      <c r="K111" s="26"/>
      <c r="L111" s="26"/>
    </row>
    <row r="112" spans="1:12" ht="18" x14ac:dyDescent="0.2">
      <c r="A112" s="27" t="s">
        <v>83</v>
      </c>
      <c r="B112" s="28"/>
      <c r="C112" s="23"/>
      <c r="D112" s="29"/>
      <c r="E112" s="30"/>
      <c r="F112" s="23"/>
      <c r="G112" s="23"/>
      <c r="H112" s="28"/>
      <c r="I112" s="31"/>
      <c r="J112" s="31"/>
      <c r="K112" s="31"/>
      <c r="L112" s="26"/>
    </row>
    <row r="113" spans="1:12" x14ac:dyDescent="0.2">
      <c r="A113" s="27"/>
      <c r="B113" s="28"/>
      <c r="C113" s="23"/>
      <c r="D113" s="29"/>
      <c r="E113" s="23"/>
      <c r="F113" s="32"/>
      <c r="G113" s="32"/>
      <c r="H113" s="26"/>
      <c r="I113" s="31"/>
      <c r="J113" s="31"/>
      <c r="K113" s="31"/>
      <c r="L113" s="26"/>
    </row>
    <row r="114" spans="1:12" x14ac:dyDescent="0.2">
      <c r="A114" s="27"/>
      <c r="B114" s="25"/>
      <c r="C114" s="23"/>
      <c r="D114" s="32"/>
      <c r="E114" s="25"/>
      <c r="F114" s="26"/>
      <c r="G114" s="26"/>
      <c r="H114" s="26"/>
      <c r="I114" s="31"/>
      <c r="J114" s="31"/>
      <c r="K114" s="31"/>
      <c r="L114" s="26"/>
    </row>
    <row r="115" spans="1:12" ht="14.25" x14ac:dyDescent="0.2">
      <c r="A115" s="27"/>
      <c r="B115" s="33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ht="14.25" x14ac:dyDescent="0.2">
      <c r="A116" s="34"/>
      <c r="B116" s="33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x14ac:dyDescent="0.2">
      <c r="A117" s="10"/>
      <c r="B117" s="14"/>
      <c r="C117" s="10"/>
      <c r="D117" s="11"/>
      <c r="E117" s="10"/>
      <c r="F117" s="8"/>
      <c r="G117" s="8"/>
      <c r="H117" s="12"/>
      <c r="I117" s="13"/>
      <c r="J117" s="13"/>
      <c r="K117" s="13"/>
      <c r="L117" s="13"/>
    </row>
    <row r="118" spans="1:12" x14ac:dyDescent="0.2">
      <c r="A118" s="10"/>
      <c r="B118" s="10"/>
      <c r="C118" s="10"/>
      <c r="D118" s="11"/>
      <c r="E118" s="10"/>
      <c r="F118" s="8"/>
      <c r="G118" s="8"/>
      <c r="H118" s="12"/>
      <c r="I118" s="13"/>
      <c r="J118" s="13"/>
      <c r="K118" s="13"/>
      <c r="L118" s="13"/>
    </row>
  </sheetData>
  <mergeCells count="14">
    <mergeCell ref="I11:I13"/>
    <mergeCell ref="J11:J13"/>
    <mergeCell ref="K11:K13"/>
    <mergeCell ref="L11:L13"/>
    <mergeCell ref="A10:A13"/>
    <mergeCell ref="B10:B13"/>
    <mergeCell ref="C10:C13"/>
    <mergeCell ref="D10:D13"/>
    <mergeCell ref="E10:H10"/>
    <mergeCell ref="I10:L10"/>
    <mergeCell ref="E11:E13"/>
    <mergeCell ref="F11:F13"/>
    <mergeCell ref="G11:G13"/>
    <mergeCell ref="H11:H13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Dators2</dc:creator>
  <cp:lastModifiedBy>Jevgēnijs Gramsts</cp:lastModifiedBy>
  <cp:lastPrinted>2017-07-19T09:51:39Z</cp:lastPrinted>
  <dcterms:created xsi:type="dcterms:W3CDTF">2013-03-11T14:09:00Z</dcterms:created>
  <dcterms:modified xsi:type="dcterms:W3CDTF">2017-08-07T13:09:54Z</dcterms:modified>
</cp:coreProperties>
</file>